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X:\Data\Prislistor\Huvudprislista 2025\"/>
    </mc:Choice>
  </mc:AlternateContent>
  <xr:revisionPtr revIDLastSave="0" documentId="13_ncr:1_{C7BBF981-D9CF-444E-A36F-3446CE592265}" xr6:coauthVersionLast="47" xr6:coauthVersionMax="47" xr10:uidLastSave="{00000000-0000-0000-0000-000000000000}"/>
  <bookViews>
    <workbookView xWindow="-120" yWindow="-120" windowWidth="29040" windowHeight="15840" activeTab="4" xr2:uid="{00000000-000D-0000-FFFF-FFFF00000000}"/>
  </bookViews>
  <sheets>
    <sheet name="NAF" sheetId="1" r:id="rId1"/>
    <sheet name="NVC" sheetId="11" r:id="rId2"/>
    <sheet name="Shires inkl ARMA" sheetId="2" r:id="rId3"/>
    <sheet name="Likit  BIZZY  Stud Muffins" sheetId="16" r:id="rId4"/>
    <sheet name="ASKER" sheetId="18" r:id="rId5"/>
    <sheet name="Re Claim " sheetId="5" r:id="rId6"/>
    <sheet name="2GO" sheetId="8" r:id="rId7"/>
    <sheet name="Lev villkor" sheetId="9" r:id="rId8"/>
    <sheet name="Utgående" sheetId="17"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88" i="18" l="1"/>
  <c r="R88" i="18"/>
  <c r="U87" i="18"/>
  <c r="R87" i="18"/>
  <c r="U86" i="18"/>
  <c r="R86" i="18"/>
  <c r="U85" i="18"/>
  <c r="R85" i="18"/>
  <c r="U84" i="18"/>
  <c r="R84" i="18"/>
  <c r="U83" i="18"/>
  <c r="R83" i="18"/>
  <c r="U82" i="18"/>
  <c r="R82" i="18"/>
  <c r="U81" i="18"/>
  <c r="R81" i="18"/>
  <c r="U80" i="18"/>
  <c r="R80" i="18"/>
  <c r="U79" i="18"/>
  <c r="R79" i="18"/>
  <c r="U78" i="18"/>
  <c r="R78" i="18"/>
  <c r="U77" i="18"/>
  <c r="R77" i="18"/>
  <c r="U76" i="18"/>
  <c r="R76" i="18"/>
  <c r="U75" i="18"/>
  <c r="R75" i="18"/>
  <c r="U74" i="18"/>
  <c r="R74" i="18"/>
  <c r="U73" i="18"/>
  <c r="R73" i="18"/>
  <c r="U72" i="18"/>
  <c r="R72" i="18"/>
  <c r="U71" i="18"/>
  <c r="R71" i="18"/>
  <c r="U70" i="18"/>
  <c r="R70" i="18"/>
  <c r="U69" i="18"/>
  <c r="R69" i="18"/>
  <c r="U68" i="18"/>
  <c r="R68" i="18"/>
  <c r="U67" i="18"/>
  <c r="R67" i="18"/>
  <c r="U66" i="18"/>
  <c r="R66" i="18"/>
  <c r="U65" i="18"/>
  <c r="R65" i="18"/>
  <c r="U64" i="18"/>
  <c r="R64" i="18"/>
  <c r="U63" i="18"/>
  <c r="R63" i="18"/>
  <c r="U62" i="18"/>
  <c r="R62" i="18"/>
  <c r="U61" i="18"/>
  <c r="R61" i="18"/>
  <c r="U60" i="18"/>
  <c r="R60" i="18"/>
  <c r="U59" i="18"/>
  <c r="R59" i="18"/>
  <c r="U58" i="18"/>
  <c r="R58" i="18"/>
  <c r="U57" i="18"/>
  <c r="R57" i="18"/>
  <c r="U56" i="18"/>
  <c r="R56" i="18"/>
  <c r="U55" i="18"/>
  <c r="R55" i="18"/>
  <c r="U54" i="18"/>
  <c r="R54" i="18"/>
  <c r="U53" i="18"/>
  <c r="R53" i="18"/>
  <c r="U52" i="18"/>
  <c r="R52" i="18"/>
  <c r="U51" i="18"/>
  <c r="R51" i="18"/>
  <c r="U50" i="18"/>
  <c r="R50" i="18"/>
  <c r="U49" i="18"/>
  <c r="R49" i="18"/>
  <c r="U48" i="18"/>
  <c r="R48" i="18"/>
  <c r="U47" i="18"/>
  <c r="R47" i="18"/>
  <c r="U46" i="18"/>
  <c r="R46" i="18"/>
  <c r="U45" i="18"/>
  <c r="R45" i="18"/>
  <c r="U44" i="18"/>
  <c r="R44" i="18"/>
  <c r="U43" i="18"/>
  <c r="R43" i="18"/>
  <c r="U42" i="18"/>
  <c r="R42" i="18"/>
  <c r="U41" i="18"/>
  <c r="R41" i="18"/>
  <c r="U40" i="18"/>
  <c r="R40" i="18"/>
  <c r="U39" i="18"/>
  <c r="R39" i="18"/>
  <c r="U38" i="18"/>
  <c r="R38" i="18"/>
  <c r="U37" i="18"/>
  <c r="R37" i="18"/>
  <c r="U36" i="18"/>
  <c r="R36" i="18"/>
  <c r="U35" i="18"/>
  <c r="R35" i="18"/>
  <c r="U34" i="18"/>
  <c r="R34" i="18"/>
  <c r="U33" i="18"/>
  <c r="R33" i="18"/>
  <c r="U32" i="18"/>
  <c r="R32" i="18"/>
  <c r="U31" i="18"/>
  <c r="R31" i="18"/>
  <c r="U30" i="18"/>
  <c r="R30" i="18"/>
  <c r="U29" i="18"/>
  <c r="R29" i="18"/>
  <c r="U28" i="18"/>
  <c r="R28" i="18"/>
  <c r="U27" i="18"/>
  <c r="R27" i="18"/>
  <c r="U26" i="18"/>
  <c r="R26" i="18"/>
  <c r="U25" i="18"/>
  <c r="R25" i="18"/>
  <c r="U24" i="18"/>
  <c r="R24" i="18"/>
  <c r="U23" i="18"/>
  <c r="R23" i="18"/>
  <c r="U22" i="18"/>
  <c r="R22" i="18"/>
  <c r="U21" i="18"/>
  <c r="R21" i="18"/>
  <c r="U20" i="18"/>
  <c r="R20" i="18"/>
  <c r="U19" i="18"/>
  <c r="R19" i="18"/>
  <c r="U18" i="18"/>
  <c r="R18" i="18"/>
  <c r="U17" i="18"/>
  <c r="R17" i="18"/>
  <c r="U16" i="18"/>
  <c r="R16" i="18"/>
  <c r="U15" i="18"/>
  <c r="R15" i="18"/>
  <c r="U14" i="18"/>
  <c r="R14" i="18"/>
  <c r="U13" i="18"/>
  <c r="R13" i="18"/>
  <c r="U12" i="18"/>
  <c r="R12" i="18"/>
  <c r="U11" i="18"/>
  <c r="R11" i="18"/>
  <c r="U10" i="18"/>
  <c r="R10" i="18"/>
  <c r="U9" i="18"/>
  <c r="R9" i="18"/>
  <c r="O25" i="16"/>
  <c r="O31" i="16"/>
  <c r="M170" i="1"/>
  <c r="M88" i="1"/>
  <c r="U120" i="1"/>
  <c r="AB120" i="1" s="1"/>
  <c r="O6" i="16" l="1"/>
  <c r="U19" i="1" l="1"/>
  <c r="AB19" i="1" s="1"/>
  <c r="U18" i="1"/>
  <c r="AB18" i="1" s="1"/>
  <c r="M19" i="1"/>
  <c r="M18" i="1"/>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R747" i="2"/>
  <c r="R748" i="2"/>
  <c r="R749" i="2"/>
  <c r="R750" i="2"/>
  <c r="R751" i="2"/>
  <c r="R752" i="2"/>
  <c r="R753" i="2"/>
  <c r="R754" i="2"/>
  <c r="R755" i="2"/>
  <c r="R756" i="2"/>
  <c r="R757" i="2"/>
  <c r="R758" i="2"/>
  <c r="R759" i="2"/>
  <c r="R760" i="2"/>
  <c r="R761" i="2"/>
  <c r="R762" i="2"/>
  <c r="R763" i="2"/>
  <c r="R764" i="2"/>
  <c r="R765" i="2"/>
  <c r="R766" i="2"/>
  <c r="R767" i="2"/>
  <c r="R768" i="2"/>
  <c r="R769" i="2"/>
  <c r="R770" i="2"/>
  <c r="R771" i="2"/>
  <c r="R772" i="2"/>
  <c r="R773" i="2"/>
  <c r="R774" i="2"/>
  <c r="R775" i="2"/>
  <c r="R776" i="2"/>
  <c r="R777" i="2"/>
  <c r="R778" i="2"/>
  <c r="R779" i="2"/>
  <c r="R780" i="2"/>
  <c r="R781" i="2"/>
  <c r="R782" i="2"/>
  <c r="R783" i="2"/>
  <c r="R784" i="2"/>
  <c r="R785" i="2"/>
  <c r="R786" i="2"/>
  <c r="R787" i="2"/>
  <c r="R788" i="2"/>
  <c r="R789" i="2"/>
  <c r="R790" i="2"/>
  <c r="R791" i="2"/>
  <c r="R792" i="2"/>
  <c r="R793" i="2"/>
  <c r="R794" i="2"/>
  <c r="R795" i="2"/>
  <c r="R796" i="2"/>
  <c r="R797" i="2"/>
  <c r="R798" i="2"/>
  <c r="R799" i="2"/>
  <c r="R800" i="2"/>
  <c r="R801" i="2"/>
  <c r="R802" i="2"/>
  <c r="R803" i="2"/>
  <c r="R804" i="2"/>
  <c r="R805" i="2"/>
  <c r="R806" i="2"/>
  <c r="R807" i="2"/>
  <c r="R808" i="2"/>
  <c r="R809" i="2"/>
  <c r="R810" i="2"/>
  <c r="R811" i="2"/>
  <c r="R812" i="2"/>
  <c r="R813" i="2"/>
  <c r="R814" i="2"/>
  <c r="R815" i="2"/>
  <c r="R816" i="2"/>
  <c r="R817" i="2"/>
  <c r="R818" i="2"/>
  <c r="R819" i="2"/>
  <c r="R820" i="2"/>
  <c r="R821" i="2"/>
  <c r="R822" i="2"/>
  <c r="R823" i="2"/>
  <c r="R824" i="2"/>
  <c r="R825" i="2"/>
  <c r="R826" i="2"/>
  <c r="R827" i="2"/>
  <c r="R828" i="2"/>
  <c r="R829" i="2"/>
  <c r="R830" i="2"/>
  <c r="R831" i="2"/>
  <c r="R832" i="2"/>
  <c r="R833" i="2"/>
  <c r="R834" i="2"/>
  <c r="R835" i="2"/>
  <c r="R836" i="2"/>
  <c r="R837" i="2"/>
  <c r="R838" i="2"/>
  <c r="R839" i="2"/>
  <c r="R840" i="2"/>
  <c r="R841" i="2"/>
  <c r="R842" i="2"/>
  <c r="R843" i="2"/>
  <c r="R844" i="2"/>
  <c r="R845" i="2"/>
  <c r="R846" i="2"/>
  <c r="R847" i="2"/>
  <c r="R848" i="2"/>
  <c r="R849" i="2"/>
  <c r="R850" i="2"/>
  <c r="R851" i="2"/>
  <c r="R852" i="2"/>
  <c r="R853" i="2"/>
  <c r="R854" i="2"/>
  <c r="R855" i="2"/>
  <c r="R856" i="2"/>
  <c r="R857" i="2"/>
  <c r="R858" i="2"/>
  <c r="R859" i="2"/>
  <c r="R860" i="2"/>
  <c r="R861" i="2"/>
  <c r="R862" i="2"/>
  <c r="R863" i="2"/>
  <c r="R864" i="2"/>
  <c r="R865" i="2"/>
  <c r="R866" i="2"/>
  <c r="R867" i="2"/>
  <c r="R868" i="2"/>
  <c r="R869" i="2"/>
  <c r="R870" i="2"/>
  <c r="R871" i="2"/>
  <c r="R872" i="2"/>
  <c r="R873" i="2"/>
  <c r="R874" i="2"/>
  <c r="R875" i="2"/>
  <c r="R876" i="2"/>
  <c r="R877" i="2"/>
  <c r="R878" i="2"/>
  <c r="R879" i="2"/>
  <c r="R880" i="2"/>
  <c r="R881" i="2"/>
  <c r="R882" i="2"/>
  <c r="R883" i="2"/>
  <c r="R884" i="2"/>
  <c r="R885" i="2"/>
  <c r="R886" i="2"/>
  <c r="R887" i="2"/>
  <c r="R888" i="2"/>
  <c r="R889" i="2"/>
  <c r="R890" i="2"/>
  <c r="R891" i="2"/>
  <c r="R892" i="2"/>
  <c r="R893" i="2"/>
  <c r="R894" i="2"/>
  <c r="R895" i="2"/>
  <c r="R896" i="2"/>
  <c r="R897" i="2"/>
  <c r="R898" i="2"/>
  <c r="R899" i="2"/>
  <c r="R900" i="2"/>
  <c r="R901" i="2"/>
  <c r="R902" i="2"/>
  <c r="R903" i="2"/>
  <c r="R904" i="2"/>
  <c r="R905" i="2"/>
  <c r="R906" i="2"/>
  <c r="R907" i="2"/>
  <c r="R908" i="2"/>
  <c r="R909" i="2"/>
  <c r="R910" i="2"/>
  <c r="R911" i="2"/>
  <c r="R912" i="2"/>
  <c r="R913" i="2"/>
  <c r="R914" i="2"/>
  <c r="R915" i="2"/>
  <c r="R916" i="2"/>
  <c r="R917" i="2"/>
  <c r="R918" i="2"/>
  <c r="R919" i="2"/>
  <c r="R920" i="2"/>
  <c r="R921" i="2"/>
  <c r="R922" i="2"/>
  <c r="R923" i="2"/>
  <c r="R924" i="2"/>
  <c r="R925" i="2"/>
  <c r="R926" i="2"/>
  <c r="R927" i="2"/>
  <c r="R928" i="2"/>
  <c r="R929" i="2"/>
  <c r="R930" i="2"/>
  <c r="R931" i="2"/>
  <c r="R932" i="2"/>
  <c r="R933" i="2"/>
  <c r="R934" i="2"/>
  <c r="R935" i="2"/>
  <c r="R936" i="2"/>
  <c r="R937" i="2"/>
  <c r="R938" i="2"/>
  <c r="R939" i="2"/>
  <c r="R940" i="2"/>
  <c r="R941" i="2"/>
  <c r="R942" i="2"/>
  <c r="R943" i="2"/>
  <c r="R944" i="2"/>
  <c r="R945" i="2"/>
  <c r="R946" i="2"/>
  <c r="R947" i="2"/>
  <c r="R948" i="2"/>
  <c r="R949" i="2"/>
  <c r="R950" i="2"/>
  <c r="R951" i="2"/>
  <c r="R952" i="2"/>
  <c r="R953" i="2"/>
  <c r="R954" i="2"/>
  <c r="R955" i="2"/>
  <c r="R956" i="2"/>
  <c r="R957" i="2"/>
  <c r="R958" i="2"/>
  <c r="R959" i="2"/>
  <c r="R960" i="2"/>
  <c r="R961" i="2"/>
  <c r="R962" i="2"/>
  <c r="R963" i="2"/>
  <c r="R964" i="2"/>
  <c r="R965" i="2"/>
  <c r="R966" i="2"/>
  <c r="R967" i="2"/>
  <c r="R968" i="2"/>
  <c r="R969" i="2"/>
  <c r="R970" i="2"/>
  <c r="R971" i="2"/>
  <c r="R972" i="2"/>
  <c r="R973" i="2"/>
  <c r="R974" i="2"/>
  <c r="R975" i="2"/>
  <c r="R976" i="2"/>
  <c r="R977" i="2"/>
  <c r="R978" i="2"/>
  <c r="R979" i="2"/>
  <c r="R980" i="2"/>
  <c r="R981" i="2"/>
  <c r="R982" i="2"/>
  <c r="R983" i="2"/>
  <c r="R984" i="2"/>
  <c r="R985" i="2"/>
  <c r="R986" i="2"/>
  <c r="R987" i="2"/>
  <c r="R988" i="2"/>
  <c r="R989" i="2"/>
  <c r="R990" i="2"/>
  <c r="R991" i="2"/>
  <c r="R992" i="2"/>
  <c r="R993" i="2"/>
  <c r="R994" i="2"/>
  <c r="R995" i="2"/>
  <c r="R996" i="2"/>
  <c r="R997" i="2"/>
  <c r="R998" i="2"/>
  <c r="R999" i="2"/>
  <c r="R1000" i="2"/>
  <c r="R1001" i="2"/>
  <c r="R1002" i="2"/>
  <c r="R1003" i="2"/>
  <c r="R1004" i="2"/>
  <c r="R1005" i="2"/>
  <c r="R1006" i="2"/>
  <c r="R1007" i="2"/>
  <c r="R1008" i="2"/>
  <c r="R1009" i="2"/>
  <c r="R1010" i="2"/>
  <c r="R1011" i="2"/>
  <c r="R1012" i="2"/>
  <c r="R1013" i="2"/>
  <c r="R1014" i="2"/>
  <c r="R1015" i="2"/>
  <c r="R1016" i="2"/>
  <c r="R1017" i="2"/>
  <c r="R1018" i="2"/>
  <c r="R1019" i="2"/>
  <c r="R1020" i="2"/>
  <c r="R1021" i="2"/>
  <c r="R1022" i="2"/>
  <c r="R1023" i="2"/>
  <c r="R1024" i="2"/>
  <c r="R1025" i="2"/>
  <c r="R1026" i="2"/>
  <c r="R1027" i="2"/>
  <c r="R1028" i="2"/>
  <c r="R1029" i="2"/>
  <c r="R1030" i="2"/>
  <c r="R1031" i="2"/>
  <c r="R1032" i="2"/>
  <c r="R1033" i="2"/>
  <c r="R1034" i="2"/>
  <c r="R1035" i="2"/>
  <c r="R1036" i="2"/>
  <c r="R1037" i="2"/>
  <c r="R1038" i="2"/>
  <c r="R1039" i="2"/>
  <c r="R1040" i="2"/>
  <c r="R1041" i="2"/>
  <c r="R1042" i="2"/>
  <c r="R1043" i="2"/>
  <c r="R1044" i="2"/>
  <c r="R1045" i="2"/>
  <c r="R1046" i="2"/>
  <c r="R1047" i="2"/>
  <c r="R1048" i="2"/>
  <c r="R1049" i="2"/>
  <c r="R1050" i="2"/>
  <c r="R1051" i="2"/>
  <c r="R1052" i="2"/>
  <c r="R1053" i="2"/>
  <c r="R1054" i="2"/>
  <c r="R1055" i="2"/>
  <c r="R1056" i="2"/>
  <c r="R1057" i="2"/>
  <c r="R1058" i="2"/>
  <c r="R1059" i="2"/>
  <c r="R1060" i="2"/>
  <c r="R1061" i="2"/>
  <c r="R1062" i="2"/>
  <c r="R1063" i="2"/>
  <c r="R1064" i="2"/>
  <c r="R1065" i="2"/>
  <c r="R1066" i="2"/>
  <c r="R1067" i="2"/>
  <c r="R1068" i="2"/>
  <c r="R1069" i="2"/>
  <c r="R1070" i="2"/>
  <c r="R1071" i="2"/>
  <c r="R1072" i="2"/>
  <c r="R1073" i="2"/>
  <c r="R1074" i="2"/>
  <c r="R1075" i="2"/>
  <c r="R1076" i="2"/>
  <c r="R1077" i="2"/>
  <c r="R1078" i="2"/>
  <c r="R1079" i="2"/>
  <c r="R1080" i="2"/>
  <c r="R1081" i="2"/>
  <c r="R1082" i="2"/>
  <c r="R1083" i="2"/>
  <c r="R1084" i="2"/>
  <c r="R1085" i="2"/>
  <c r="R1086" i="2"/>
  <c r="R1087" i="2"/>
  <c r="R1088" i="2"/>
  <c r="R1089" i="2"/>
  <c r="R1090" i="2"/>
  <c r="R1091" i="2"/>
  <c r="R1092" i="2"/>
  <c r="R1093" i="2"/>
  <c r="R1094" i="2"/>
  <c r="R1095" i="2"/>
  <c r="R1096" i="2"/>
  <c r="R1097" i="2"/>
  <c r="R1098" i="2"/>
  <c r="R1099" i="2"/>
  <c r="R1100" i="2"/>
  <c r="R1101" i="2"/>
  <c r="R1102" i="2"/>
  <c r="R1103" i="2"/>
  <c r="R1104" i="2"/>
  <c r="R1105" i="2"/>
  <c r="R1106" i="2"/>
  <c r="R1107" i="2"/>
  <c r="R1108" i="2"/>
  <c r="R1109" i="2"/>
  <c r="R1110" i="2"/>
  <c r="R1111" i="2"/>
  <c r="R1112" i="2"/>
  <c r="R1113" i="2"/>
  <c r="R1114" i="2"/>
  <c r="R1115" i="2"/>
  <c r="R1116" i="2"/>
  <c r="R1117" i="2"/>
  <c r="R1118" i="2"/>
  <c r="R1119" i="2"/>
  <c r="R1120" i="2"/>
  <c r="R1121" i="2"/>
  <c r="R1122" i="2"/>
  <c r="R1123" i="2"/>
  <c r="R1124" i="2"/>
  <c r="R1125" i="2"/>
  <c r="R1126" i="2"/>
  <c r="R1127" i="2"/>
  <c r="R1128" i="2"/>
  <c r="R1129" i="2"/>
  <c r="R1130" i="2"/>
  <c r="R1131" i="2"/>
  <c r="R1132" i="2"/>
  <c r="R1133" i="2"/>
  <c r="R1134" i="2"/>
  <c r="R1135" i="2"/>
  <c r="R1136" i="2"/>
  <c r="R1137" i="2"/>
  <c r="R1138" i="2"/>
  <c r="R1139" i="2"/>
  <c r="R1140" i="2"/>
  <c r="R1141" i="2"/>
  <c r="R1142" i="2"/>
  <c r="R1143" i="2"/>
  <c r="R1144" i="2"/>
  <c r="R1145" i="2"/>
  <c r="R1146" i="2"/>
  <c r="R1147" i="2"/>
  <c r="R1148" i="2"/>
  <c r="R1149" i="2"/>
  <c r="R1150" i="2"/>
  <c r="R1151" i="2"/>
  <c r="R1152" i="2"/>
  <c r="R1153" i="2"/>
  <c r="R1154" i="2"/>
  <c r="R1155" i="2"/>
  <c r="R1156" i="2"/>
  <c r="R1157" i="2"/>
  <c r="R1158" i="2"/>
  <c r="R1159" i="2"/>
  <c r="R1160" i="2"/>
  <c r="R1161" i="2"/>
  <c r="R1162" i="2"/>
  <c r="R1163" i="2"/>
  <c r="R1164" i="2"/>
  <c r="R1165" i="2"/>
  <c r="R1166" i="2"/>
  <c r="R1167" i="2"/>
  <c r="R1168" i="2"/>
  <c r="R1169" i="2"/>
  <c r="R1170" i="2"/>
  <c r="R1171" i="2"/>
  <c r="R1172" i="2"/>
  <c r="R1173" i="2"/>
  <c r="R1174" i="2"/>
  <c r="R1175" i="2"/>
  <c r="R1176" i="2"/>
  <c r="R1177" i="2"/>
  <c r="R1178" i="2"/>
  <c r="R1179" i="2"/>
  <c r="R1180" i="2"/>
  <c r="R1181" i="2"/>
  <c r="R1182" i="2"/>
  <c r="R1183" i="2"/>
  <c r="R1184" i="2"/>
  <c r="R1185" i="2"/>
  <c r="R1186" i="2"/>
  <c r="R1187" i="2"/>
  <c r="R1188" i="2"/>
  <c r="R1189" i="2"/>
  <c r="R1190" i="2"/>
  <c r="R1191" i="2"/>
  <c r="R1192" i="2"/>
  <c r="R1193" i="2"/>
  <c r="R1194" i="2"/>
  <c r="R1195" i="2"/>
  <c r="R1196" i="2"/>
  <c r="R1197" i="2"/>
  <c r="R1198" i="2"/>
  <c r="R1199" i="2"/>
  <c r="R1200" i="2"/>
  <c r="R1201" i="2"/>
  <c r="R1202" i="2"/>
  <c r="R1203" i="2"/>
  <c r="R1204" i="2"/>
  <c r="R1205" i="2"/>
  <c r="R1206" i="2"/>
  <c r="R1207" i="2"/>
  <c r="R1208" i="2"/>
  <c r="R1209" i="2"/>
  <c r="R1210" i="2"/>
  <c r="R1211" i="2"/>
  <c r="R1212" i="2"/>
  <c r="R1213" i="2"/>
  <c r="R1214" i="2"/>
  <c r="R1215" i="2"/>
  <c r="R1216" i="2"/>
  <c r="R1217" i="2"/>
  <c r="R1218" i="2"/>
  <c r="R1219" i="2"/>
  <c r="R1220" i="2"/>
  <c r="R1221" i="2"/>
  <c r="R1222" i="2"/>
  <c r="R1223" i="2"/>
  <c r="R1224" i="2"/>
  <c r="R1225" i="2"/>
  <c r="R1226" i="2"/>
  <c r="R1227" i="2"/>
  <c r="R1228" i="2"/>
  <c r="R1229" i="2"/>
  <c r="R1230" i="2"/>
  <c r="R1231" i="2"/>
  <c r="R1232" i="2"/>
  <c r="R1233" i="2"/>
  <c r="R1234" i="2"/>
  <c r="R1235" i="2"/>
  <c r="R1236" i="2"/>
  <c r="R1237" i="2"/>
  <c r="R1238" i="2"/>
  <c r="R1239" i="2"/>
  <c r="R1240" i="2"/>
  <c r="R1241" i="2"/>
  <c r="R1242" i="2"/>
  <c r="R1243" i="2"/>
  <c r="R1244" i="2"/>
  <c r="R1245" i="2"/>
  <c r="R1246" i="2"/>
  <c r="R1247" i="2"/>
  <c r="R1248" i="2"/>
  <c r="R1249" i="2"/>
  <c r="R1250" i="2"/>
  <c r="R1251" i="2"/>
  <c r="R1252" i="2"/>
  <c r="R1253" i="2"/>
  <c r="R1254" i="2"/>
  <c r="R1255" i="2"/>
  <c r="R1256" i="2"/>
  <c r="R1257" i="2"/>
  <c r="R1258" i="2"/>
  <c r="R1259" i="2"/>
  <c r="R1260" i="2"/>
  <c r="R1261" i="2"/>
  <c r="R1262" i="2"/>
  <c r="R1263" i="2"/>
  <c r="R1264" i="2"/>
  <c r="R1265" i="2"/>
  <c r="R1266" i="2"/>
  <c r="R1267" i="2"/>
  <c r="R1268" i="2"/>
  <c r="R1269" i="2"/>
  <c r="R1270" i="2"/>
  <c r="R1271" i="2"/>
  <c r="R1272" i="2"/>
  <c r="R1273" i="2"/>
  <c r="R1274" i="2"/>
  <c r="R1275" i="2"/>
  <c r="R1276" i="2"/>
  <c r="R1277" i="2"/>
  <c r="R1278" i="2"/>
  <c r="R1279" i="2"/>
  <c r="R1280" i="2"/>
  <c r="R1281" i="2"/>
  <c r="R1282" i="2"/>
  <c r="R1283" i="2"/>
  <c r="R1284" i="2"/>
  <c r="R1285" i="2"/>
  <c r="R1286" i="2"/>
  <c r="R1287" i="2"/>
  <c r="R1288" i="2"/>
  <c r="R1289" i="2"/>
  <c r="R1290" i="2"/>
  <c r="R1291" i="2"/>
  <c r="R1292" i="2"/>
  <c r="R1293" i="2"/>
  <c r="R1294" i="2"/>
  <c r="R1295" i="2"/>
  <c r="R1296" i="2"/>
  <c r="R1297" i="2"/>
  <c r="R1298" i="2"/>
  <c r="R1299" i="2"/>
  <c r="R1300" i="2"/>
  <c r="R1301" i="2"/>
  <c r="R1302" i="2"/>
  <c r="R1303" i="2"/>
  <c r="R1304" i="2"/>
  <c r="R1305" i="2"/>
  <c r="R1306" i="2"/>
  <c r="R1307" i="2"/>
  <c r="R1308" i="2"/>
  <c r="R1309" i="2"/>
  <c r="R1310" i="2"/>
  <c r="R1311" i="2"/>
  <c r="R1312" i="2"/>
  <c r="R1313" i="2"/>
  <c r="R1314" i="2"/>
  <c r="R1315" i="2"/>
  <c r="R1316" i="2"/>
  <c r="R1317" i="2"/>
  <c r="R1318" i="2"/>
  <c r="R1319" i="2"/>
  <c r="R1320" i="2"/>
  <c r="R1321" i="2"/>
  <c r="R1322" i="2"/>
  <c r="R1323" i="2"/>
  <c r="R1324" i="2"/>
  <c r="R1325" i="2"/>
  <c r="R1326" i="2"/>
  <c r="R1327" i="2"/>
  <c r="R1328" i="2"/>
  <c r="R1329" i="2"/>
  <c r="R1330" i="2"/>
  <c r="R1331" i="2"/>
  <c r="R1332" i="2"/>
  <c r="R1333" i="2"/>
  <c r="R1334" i="2"/>
  <c r="R1335" i="2"/>
  <c r="R1336" i="2"/>
  <c r="R1337" i="2"/>
  <c r="R1338" i="2"/>
  <c r="R1339" i="2"/>
  <c r="R1340" i="2"/>
  <c r="R1341" i="2"/>
  <c r="R1342" i="2"/>
  <c r="R1343" i="2"/>
  <c r="R1344" i="2"/>
  <c r="R1345" i="2"/>
  <c r="R1346" i="2"/>
  <c r="R1347" i="2"/>
  <c r="R1348" i="2"/>
  <c r="R1349" i="2"/>
  <c r="R1350" i="2"/>
  <c r="R1351" i="2"/>
  <c r="R1352" i="2"/>
  <c r="R1353" i="2"/>
  <c r="R1354" i="2"/>
  <c r="R1355" i="2"/>
  <c r="R1356" i="2"/>
  <c r="R1357" i="2"/>
  <c r="R1358" i="2"/>
  <c r="R1359" i="2"/>
  <c r="R1360" i="2"/>
  <c r="R1361" i="2"/>
  <c r="R1362" i="2"/>
  <c r="R1363" i="2"/>
  <c r="R1364" i="2"/>
  <c r="R1365" i="2"/>
  <c r="R1366" i="2"/>
  <c r="R1367" i="2"/>
  <c r="R1368" i="2"/>
  <c r="R1369" i="2"/>
  <c r="R1370" i="2"/>
  <c r="R1371" i="2"/>
  <c r="R1372" i="2"/>
  <c r="R1373" i="2"/>
  <c r="R1374" i="2"/>
  <c r="R1375" i="2"/>
  <c r="R1376" i="2"/>
  <c r="R1377" i="2"/>
  <c r="R1378" i="2"/>
  <c r="R1379" i="2"/>
  <c r="R1380" i="2"/>
  <c r="R1381" i="2"/>
  <c r="R1382" i="2"/>
  <c r="R1383" i="2"/>
  <c r="R1384" i="2"/>
  <c r="R1385" i="2"/>
  <c r="R1386" i="2"/>
  <c r="R1387" i="2"/>
  <c r="R1388" i="2"/>
  <c r="R1389" i="2"/>
  <c r="R1390" i="2"/>
  <c r="R1391" i="2"/>
  <c r="R1392" i="2"/>
  <c r="R1393" i="2"/>
  <c r="R1394" i="2"/>
  <c r="R1395" i="2"/>
  <c r="R1396" i="2"/>
  <c r="R1397" i="2"/>
  <c r="R1398" i="2"/>
  <c r="R1399" i="2"/>
  <c r="R9" i="2"/>
  <c r="O112" i="8"/>
  <c r="O97" i="8"/>
  <c r="P113" i="8"/>
  <c r="O77" i="16"/>
  <c r="AA289" i="17" l="1"/>
  <c r="T289" i="17"/>
  <c r="AA288" i="17"/>
  <c r="T288" i="17"/>
  <c r="AA287" i="17"/>
  <c r="T287" i="17"/>
  <c r="AA286" i="17"/>
  <c r="T286" i="17"/>
  <c r="AA285" i="17"/>
  <c r="T285" i="17"/>
  <c r="AA283" i="17"/>
  <c r="T283" i="17"/>
  <c r="AA282" i="17"/>
  <c r="T282" i="17"/>
  <c r="AA281" i="17"/>
  <c r="T281" i="17"/>
  <c r="AA280" i="17"/>
  <c r="T280" i="17"/>
  <c r="AA279" i="17"/>
  <c r="T279" i="17"/>
  <c r="AA278" i="17"/>
  <c r="T278" i="17"/>
  <c r="AA277" i="17"/>
  <c r="T277" i="17"/>
  <c r="AA276" i="17"/>
  <c r="T276" i="17"/>
  <c r="AA275" i="17"/>
  <c r="T275" i="17"/>
  <c r="AA274" i="17"/>
  <c r="T274" i="17"/>
  <c r="AA273" i="17"/>
  <c r="T273" i="17"/>
  <c r="AA272" i="17"/>
  <c r="T272" i="17"/>
  <c r="AA270" i="17"/>
  <c r="T270" i="17"/>
  <c r="AA269" i="17"/>
  <c r="T269" i="17"/>
  <c r="AA268" i="17"/>
  <c r="T268" i="17"/>
  <c r="AA267" i="17"/>
  <c r="T267" i="17"/>
  <c r="AA266" i="17"/>
  <c r="T266" i="17"/>
  <c r="AA265" i="17"/>
  <c r="T265" i="17"/>
  <c r="AA264" i="17"/>
  <c r="T264" i="17"/>
  <c r="T263" i="17"/>
  <c r="T262" i="17"/>
  <c r="T261" i="17"/>
  <c r="AA260" i="17"/>
  <c r="T260" i="17"/>
  <c r="AA259" i="17"/>
  <c r="T259" i="17"/>
  <c r="AA258" i="17"/>
  <c r="T258" i="17"/>
  <c r="AA257" i="17"/>
  <c r="T257" i="17"/>
  <c r="AA256" i="17"/>
  <c r="T256" i="17"/>
  <c r="AA255" i="17"/>
  <c r="T255" i="17"/>
  <c r="AA254" i="17"/>
  <c r="T254" i="17"/>
  <c r="AA253" i="17"/>
  <c r="T253" i="17"/>
  <c r="AA252" i="17"/>
  <c r="T252" i="17"/>
  <c r="AA250" i="17"/>
  <c r="T250" i="17"/>
  <c r="AA249" i="17"/>
  <c r="T249" i="17"/>
  <c r="AA248" i="17"/>
  <c r="T248" i="17"/>
  <c r="AA247" i="17"/>
  <c r="T247" i="17"/>
  <c r="AA246" i="17"/>
  <c r="T246" i="17"/>
  <c r="AA245" i="17"/>
  <c r="T245" i="17"/>
  <c r="AA244" i="17"/>
  <c r="T244" i="17"/>
  <c r="AA243" i="17"/>
  <c r="T243" i="17"/>
  <c r="AA242" i="17"/>
  <c r="T242" i="17"/>
  <c r="AA241" i="17"/>
  <c r="T241" i="17"/>
  <c r="AA240" i="17"/>
  <c r="T240" i="17"/>
  <c r="AA239" i="17"/>
  <c r="T239" i="17"/>
  <c r="AA238" i="17"/>
  <c r="T238" i="17"/>
  <c r="AA237" i="17"/>
  <c r="T237" i="17"/>
  <c r="AA236" i="17"/>
  <c r="T236" i="17"/>
  <c r="AA234" i="17"/>
  <c r="T234" i="17"/>
  <c r="AA233" i="17"/>
  <c r="T233" i="17"/>
  <c r="AA232" i="17"/>
  <c r="T232" i="17"/>
  <c r="AA231" i="17"/>
  <c r="T231" i="17"/>
  <c r="AA229" i="17"/>
  <c r="T229" i="17"/>
  <c r="AA228" i="17"/>
  <c r="T228" i="17"/>
  <c r="AA226" i="17"/>
  <c r="T226" i="17"/>
  <c r="AA225" i="17"/>
  <c r="T225" i="17"/>
  <c r="AA224" i="17"/>
  <c r="T224" i="17"/>
  <c r="AA223" i="17"/>
  <c r="T223" i="17"/>
  <c r="AA222" i="17"/>
  <c r="T222" i="17"/>
  <c r="AA221" i="17"/>
  <c r="T221" i="17"/>
  <c r="AA220" i="17"/>
  <c r="T220" i="17"/>
  <c r="AA219" i="17"/>
  <c r="T219" i="17"/>
  <c r="AA218" i="17"/>
  <c r="T218" i="17"/>
  <c r="AA217" i="17"/>
  <c r="T217" i="17"/>
  <c r="T215" i="17"/>
  <c r="T214" i="17"/>
  <c r="T213" i="17"/>
  <c r="T212" i="17"/>
  <c r="T211" i="17"/>
  <c r="T210" i="17"/>
  <c r="AA208" i="17"/>
  <c r="T208" i="17"/>
  <c r="AA207" i="17"/>
  <c r="T207" i="17"/>
  <c r="AA206" i="17"/>
  <c r="T206" i="17"/>
  <c r="AA205" i="17"/>
  <c r="T205" i="17"/>
  <c r="AA204" i="17"/>
  <c r="T204" i="17"/>
  <c r="AA203" i="17"/>
  <c r="T203" i="17"/>
  <c r="AA202" i="17"/>
  <c r="T202" i="17"/>
  <c r="AA201" i="17"/>
  <c r="T201" i="17"/>
  <c r="T199" i="17"/>
  <c r="T198" i="17"/>
  <c r="T197" i="17"/>
  <c r="T196" i="17"/>
  <c r="T195" i="17"/>
  <c r="T194" i="17"/>
  <c r="AA192" i="17"/>
  <c r="T192" i="17"/>
  <c r="AA191" i="17"/>
  <c r="T191" i="17"/>
  <c r="AA190" i="17"/>
  <c r="T190" i="17"/>
  <c r="AA189" i="17"/>
  <c r="T189" i="17"/>
  <c r="AA188" i="17"/>
  <c r="T188" i="17"/>
  <c r="AA187" i="17"/>
  <c r="T187" i="17"/>
  <c r="AA186" i="17"/>
  <c r="T186" i="17"/>
  <c r="AA185" i="17"/>
  <c r="T185" i="17"/>
  <c r="AA184" i="17"/>
  <c r="T184" i="17"/>
  <c r="AA183" i="17"/>
  <c r="T183" i="17"/>
  <c r="AA182" i="17"/>
  <c r="T182" i="17"/>
  <c r="AA181" i="17"/>
  <c r="T181" i="17"/>
  <c r="T180" i="17"/>
  <c r="T179" i="17"/>
  <c r="AA178" i="17"/>
  <c r="T178" i="17"/>
  <c r="AA177" i="17"/>
  <c r="T177" i="17"/>
  <c r="AA176" i="17"/>
  <c r="T176" i="17"/>
  <c r="AA175" i="17"/>
  <c r="T175" i="17"/>
  <c r="AA173" i="17"/>
  <c r="T173" i="17"/>
  <c r="AA172" i="17"/>
  <c r="T172" i="17"/>
  <c r="AA170" i="17"/>
  <c r="T170" i="17"/>
  <c r="AA169" i="17"/>
  <c r="T169" i="17"/>
  <c r="AA167" i="17"/>
  <c r="T167" i="17"/>
  <c r="AA166" i="17"/>
  <c r="T166" i="17"/>
  <c r="AA164" i="17"/>
  <c r="T164" i="17"/>
  <c r="AA163" i="17"/>
  <c r="T163" i="17"/>
  <c r="AA162" i="17"/>
  <c r="T162" i="17"/>
  <c r="AA160" i="17"/>
  <c r="T160" i="17"/>
  <c r="AA159" i="17"/>
  <c r="T159" i="17"/>
  <c r="AA157" i="17"/>
  <c r="T157" i="17"/>
  <c r="AA155" i="17"/>
  <c r="T155" i="17"/>
  <c r="AA154" i="17"/>
  <c r="T154" i="17"/>
  <c r="AA153" i="17"/>
  <c r="T153" i="17"/>
  <c r="AA151" i="17"/>
  <c r="T151" i="17"/>
  <c r="AA149" i="17"/>
  <c r="T149" i="17"/>
  <c r="T147" i="17"/>
  <c r="T146" i="17"/>
  <c r="T145" i="17"/>
  <c r="AA143" i="17"/>
  <c r="T143" i="17"/>
  <c r="AA142" i="17"/>
  <c r="T142" i="17"/>
  <c r="AA140" i="17"/>
  <c r="T140" i="17"/>
  <c r="AA139" i="17"/>
  <c r="T139" i="17"/>
  <c r="AA138" i="17"/>
  <c r="T138" i="17"/>
  <c r="AA137" i="17"/>
  <c r="T137" i="17"/>
  <c r="AA136" i="17"/>
  <c r="T136" i="17"/>
  <c r="AA135" i="17"/>
  <c r="T135" i="17"/>
  <c r="AA134" i="17"/>
  <c r="T134" i="17"/>
  <c r="AA133" i="17"/>
  <c r="T133" i="17"/>
  <c r="AA132" i="17"/>
  <c r="T132" i="17"/>
  <c r="AA131" i="17"/>
  <c r="T131" i="17"/>
  <c r="T129" i="17"/>
  <c r="T128" i="17"/>
  <c r="T127" i="17"/>
  <c r="T126" i="17"/>
  <c r="T125" i="17"/>
  <c r="T124" i="17"/>
  <c r="T122" i="17"/>
  <c r="T121" i="17"/>
  <c r="T120" i="17"/>
  <c r="T119" i="17"/>
  <c r="T118" i="17"/>
  <c r="T117" i="17"/>
  <c r="T116" i="17"/>
  <c r="T115" i="17"/>
  <c r="T114" i="17"/>
  <c r="T113" i="17"/>
  <c r="T112" i="17"/>
  <c r="AA110" i="17"/>
  <c r="T110" i="17"/>
  <c r="AA109" i="17"/>
  <c r="T109" i="17"/>
  <c r="AA108" i="17"/>
  <c r="T108" i="17"/>
  <c r="AA107" i="17"/>
  <c r="T107" i="17"/>
  <c r="AA106" i="17"/>
  <c r="T106" i="17"/>
  <c r="AA105" i="17"/>
  <c r="T105" i="17"/>
  <c r="AA104" i="17"/>
  <c r="T104" i="17"/>
  <c r="AA103" i="17"/>
  <c r="T103" i="17"/>
  <c r="AA101" i="17"/>
  <c r="T101" i="17"/>
  <c r="AA100" i="17"/>
  <c r="T100" i="17"/>
  <c r="AA99" i="17"/>
  <c r="T99" i="17"/>
  <c r="AA98" i="17"/>
  <c r="T98" i="17"/>
  <c r="AA97" i="17"/>
  <c r="T97" i="17"/>
  <c r="AA96" i="17"/>
  <c r="T96" i="17"/>
  <c r="AA95" i="17"/>
  <c r="T95" i="17"/>
  <c r="AA93" i="17"/>
  <c r="T93" i="17"/>
  <c r="AA92" i="17"/>
  <c r="T92" i="17"/>
  <c r="AA91" i="17"/>
  <c r="T91" i="17"/>
  <c r="AA90" i="17"/>
  <c r="T90" i="17"/>
  <c r="AA88" i="17"/>
  <c r="T88" i="17"/>
  <c r="AA87" i="17"/>
  <c r="T87" i="17"/>
  <c r="AA86" i="17"/>
  <c r="T86" i="17"/>
  <c r="T84" i="17"/>
  <c r="AA82" i="17"/>
  <c r="T82" i="17"/>
  <c r="AA81" i="17"/>
  <c r="T81" i="17"/>
  <c r="AA80" i="17"/>
  <c r="T80" i="17"/>
  <c r="T78" i="17"/>
  <c r="T77" i="17"/>
  <c r="T76" i="17"/>
  <c r="T75" i="17"/>
  <c r="T74" i="17"/>
  <c r="T73" i="17"/>
  <c r="T72" i="17"/>
  <c r="T71" i="17"/>
  <c r="T70" i="17"/>
  <c r="T69" i="17"/>
  <c r="AA67" i="17"/>
  <c r="T67" i="17"/>
  <c r="AA66" i="17"/>
  <c r="T66" i="17"/>
  <c r="AA65" i="17"/>
  <c r="T65" i="17"/>
  <c r="AA64" i="17"/>
  <c r="T64" i="17"/>
  <c r="AA63" i="17"/>
  <c r="T63" i="17"/>
  <c r="AA62" i="17"/>
  <c r="T62" i="17"/>
  <c r="AA60" i="17"/>
  <c r="T60" i="17"/>
  <c r="AA59" i="17"/>
  <c r="T59" i="17"/>
  <c r="AA58" i="17"/>
  <c r="T58" i="17"/>
  <c r="AA57" i="17"/>
  <c r="T57" i="17"/>
  <c r="AA56" i="17"/>
  <c r="T56" i="17"/>
  <c r="AA55" i="17"/>
  <c r="T55" i="17"/>
  <c r="AA54" i="17"/>
  <c r="T54" i="17"/>
  <c r="AA53" i="17"/>
  <c r="T53" i="17"/>
  <c r="AA52" i="17"/>
  <c r="T52" i="17"/>
  <c r="AA51" i="17"/>
  <c r="T51" i="17"/>
  <c r="AA50" i="17"/>
  <c r="T50" i="17"/>
  <c r="AA48" i="17"/>
  <c r="T48" i="17"/>
  <c r="AA47" i="17"/>
  <c r="T47" i="17"/>
  <c r="AA46" i="17"/>
  <c r="T46" i="17"/>
  <c r="AA45" i="17"/>
  <c r="T45" i="17"/>
  <c r="AA44" i="17"/>
  <c r="T44" i="17"/>
  <c r="AA43" i="17"/>
  <c r="T43" i="17"/>
  <c r="AA42" i="17"/>
  <c r="T42" i="17"/>
  <c r="AA41" i="17"/>
  <c r="T41" i="17"/>
  <c r="AA40" i="17"/>
  <c r="T40" i="17"/>
  <c r="AA39" i="17"/>
  <c r="T39" i="17"/>
  <c r="AA38" i="17"/>
  <c r="T38" i="17"/>
  <c r="AA37" i="17"/>
  <c r="T37" i="17"/>
  <c r="AA36" i="17"/>
  <c r="T36" i="17"/>
  <c r="AA35" i="17"/>
  <c r="T35" i="17"/>
  <c r="AA34" i="17"/>
  <c r="T34" i="17"/>
  <c r="AA33" i="17"/>
  <c r="T33" i="17"/>
  <c r="AA31" i="17"/>
  <c r="T31" i="17"/>
  <c r="AA30" i="17"/>
  <c r="T30" i="17"/>
  <c r="AA29" i="17"/>
  <c r="T29" i="17"/>
  <c r="AA28" i="17"/>
  <c r="T28" i="17"/>
  <c r="AA27" i="17"/>
  <c r="T27" i="17"/>
  <c r="AA26" i="17"/>
  <c r="T26" i="17"/>
  <c r="AA25" i="17"/>
  <c r="T25" i="17"/>
  <c r="AA24" i="17"/>
  <c r="T24" i="17"/>
  <c r="AA23" i="17"/>
  <c r="T23" i="17"/>
  <c r="AA22" i="17"/>
  <c r="T22" i="17"/>
  <c r="AA21" i="17"/>
  <c r="T21" i="17"/>
  <c r="AA20" i="17"/>
  <c r="T20" i="17"/>
  <c r="AA19" i="17"/>
  <c r="T19" i="17"/>
  <c r="AA18" i="17"/>
  <c r="T18" i="17"/>
  <c r="AA17" i="17"/>
  <c r="T17" i="17"/>
  <c r="T16" i="17"/>
  <c r="T15" i="17"/>
  <c r="T14" i="17"/>
  <c r="T13" i="17"/>
  <c r="T12" i="17"/>
  <c r="T11" i="17"/>
  <c r="T10" i="17"/>
  <c r="T9" i="17"/>
  <c r="T8" i="17"/>
  <c r="O160" i="1" l="1"/>
  <c r="O32" i="1"/>
  <c r="T44" i="16" l="1"/>
  <c r="AA44" i="16" s="1"/>
  <c r="T45" i="16"/>
  <c r="AA45" i="16" s="1"/>
  <c r="X342" i="2"/>
  <c r="X343" i="2"/>
  <c r="X344" i="2"/>
  <c r="X345" i="2"/>
  <c r="X346" i="2"/>
  <c r="X347" i="2"/>
  <c r="X348" i="2"/>
  <c r="X341" i="2"/>
  <c r="X334" i="2"/>
  <c r="X335" i="2"/>
  <c r="X336" i="2"/>
  <c r="X337" i="2"/>
  <c r="X338" i="2"/>
  <c r="X339" i="2"/>
  <c r="X340" i="2"/>
  <c r="X333" i="2"/>
  <c r="O167" i="1"/>
  <c r="X1323" i="2" l="1"/>
  <c r="X1324" i="2"/>
  <c r="X1325" i="2"/>
  <c r="X1326" i="2"/>
  <c r="X1327" i="2"/>
  <c r="X1328" i="2"/>
  <c r="X1329" i="2"/>
  <c r="X1330" i="2"/>
  <c r="X1331" i="2"/>
  <c r="X1332" i="2"/>
  <c r="X1333" i="2"/>
  <c r="X1334" i="2"/>
  <c r="X1335" i="2"/>
  <c r="X1336" i="2"/>
  <c r="X1337" i="2"/>
  <c r="X1338" i="2"/>
  <c r="X1339" i="2"/>
  <c r="X1340" i="2"/>
  <c r="X1341" i="2"/>
  <c r="X1342" i="2"/>
  <c r="X1343" i="2"/>
  <c r="X1344" i="2"/>
  <c r="X1345" i="2"/>
  <c r="X1346" i="2"/>
  <c r="X1347" i="2"/>
  <c r="X1348" i="2"/>
  <c r="X1349" i="2"/>
  <c r="X1350" i="2"/>
  <c r="X1351" i="2"/>
  <c r="X1352" i="2"/>
  <c r="X1353" i="2"/>
  <c r="X1354" i="2"/>
  <c r="X1355" i="2"/>
  <c r="X1356" i="2"/>
  <c r="X1357" i="2"/>
  <c r="X1358" i="2"/>
  <c r="X1359" i="2"/>
  <c r="X1360" i="2"/>
  <c r="X1361" i="2"/>
  <c r="X1317" i="2"/>
  <c r="X1318" i="2"/>
  <c r="X1319" i="2"/>
  <c r="X1320" i="2"/>
  <c r="X1321" i="2"/>
  <c r="X1322" i="2"/>
  <c r="X1268" i="2"/>
  <c r="X1269" i="2"/>
  <c r="X1270" i="2"/>
  <c r="X1271" i="2"/>
  <c r="X1272" i="2"/>
  <c r="X1263" i="2"/>
  <c r="X1264" i="2"/>
  <c r="X1265" i="2"/>
  <c r="X1266" i="2"/>
  <c r="X1267" i="2"/>
  <c r="X1257" i="2"/>
  <c r="X1258" i="2"/>
  <c r="X1259" i="2"/>
  <c r="X1260" i="2"/>
  <c r="X1261" i="2"/>
  <c r="X1262" i="2"/>
  <c r="X1251" i="2"/>
  <c r="X1252" i="2"/>
  <c r="X1253" i="2"/>
  <c r="X1254" i="2"/>
  <c r="X1255" i="2"/>
  <c r="X1256" i="2"/>
  <c r="X1246" i="2"/>
  <c r="X1247" i="2"/>
  <c r="X1248" i="2"/>
  <c r="X1249" i="2"/>
  <c r="X1250" i="2"/>
  <c r="X1241" i="2"/>
  <c r="X1242" i="2"/>
  <c r="X1243" i="2"/>
  <c r="X1244" i="2"/>
  <c r="X1245" i="2"/>
  <c r="X1232" i="2"/>
  <c r="X1233" i="2"/>
  <c r="X1234" i="2"/>
  <c r="X1235" i="2"/>
  <c r="X1236" i="2"/>
  <c r="X1237" i="2"/>
  <c r="X1238" i="2"/>
  <c r="X1239" i="2"/>
  <c r="X1240" i="2"/>
  <c r="X1231" i="2"/>
  <c r="X1222" i="2"/>
  <c r="X1223" i="2"/>
  <c r="X1224" i="2"/>
  <c r="X1225" i="2"/>
  <c r="X1226" i="2"/>
  <c r="X1227" i="2"/>
  <c r="X1228" i="2"/>
  <c r="X1229" i="2"/>
  <c r="X1230" i="2"/>
  <c r="X1362" i="2"/>
  <c r="X1363" i="2"/>
  <c r="X1364" i="2"/>
  <c r="X1365" i="2"/>
  <c r="X1366" i="2"/>
  <c r="X1367" i="2"/>
  <c r="X1368" i="2"/>
  <c r="X1369" i="2"/>
  <c r="X1370" i="2"/>
  <c r="X1371" i="2"/>
  <c r="X1372" i="2"/>
  <c r="X1373" i="2"/>
  <c r="X1316" i="2"/>
  <c r="X1312" i="2"/>
  <c r="X1313" i="2"/>
  <c r="X1314" i="2"/>
  <c r="X1315" i="2"/>
  <c r="M21" i="1"/>
  <c r="X310" i="2"/>
  <c r="X392" i="2"/>
  <c r="X397" i="2"/>
  <c r="X396" i="2"/>
  <c r="X395" i="2"/>
  <c r="X394" i="2"/>
  <c r="X393" i="2"/>
  <c r="O30" i="16"/>
  <c r="T30" i="16"/>
  <c r="AA30" i="16" s="1"/>
  <c r="O76" i="16"/>
  <c r="T76" i="16"/>
  <c r="AA76" i="16" s="1"/>
  <c r="T75" i="16"/>
  <c r="O75" i="16" l="1"/>
  <c r="X1280" i="2" l="1"/>
  <c r="X1281" i="2"/>
  <c r="X1282" i="2"/>
  <c r="X1283" i="2"/>
  <c r="X1284" i="2"/>
  <c r="X1285" i="2"/>
  <c r="X1286" i="2"/>
  <c r="X1287" i="2"/>
  <c r="X1288" i="2"/>
  <c r="X1289" i="2"/>
  <c r="X1290" i="2"/>
  <c r="X1291" i="2"/>
  <c r="X1292" i="2"/>
  <c r="X1293" i="2"/>
  <c r="X1294" i="2"/>
  <c r="X1295" i="2"/>
  <c r="X1296" i="2"/>
  <c r="X1297" i="2"/>
  <c r="X1298" i="2"/>
  <c r="X1299" i="2"/>
  <c r="X1300" i="2"/>
  <c r="X1301" i="2"/>
  <c r="X1302" i="2"/>
  <c r="X1303" i="2"/>
  <c r="X1304" i="2"/>
  <c r="X1305" i="2"/>
  <c r="X1306" i="2"/>
  <c r="X1307" i="2"/>
  <c r="X1308" i="2"/>
  <c r="X1309" i="2"/>
  <c r="X1310" i="2"/>
  <c r="X1311" i="2"/>
  <c r="X1273" i="2"/>
  <c r="X1274" i="2"/>
  <c r="X1275" i="2"/>
  <c r="X1276" i="2"/>
  <c r="X1277" i="2"/>
  <c r="X1278" i="2"/>
  <c r="X1204" i="2"/>
  <c r="X1211" i="2"/>
  <c r="X1212" i="2"/>
  <c r="X1213" i="2"/>
  <c r="X1214" i="2"/>
  <c r="X1215" i="2"/>
  <c r="X1216" i="2"/>
  <c r="X1217" i="2"/>
  <c r="X1218" i="2"/>
  <c r="X1219" i="2"/>
  <c r="X1220" i="2"/>
  <c r="X1203" i="2"/>
  <c r="X1198" i="2"/>
  <c r="X797" i="2"/>
  <c r="X798" i="2"/>
  <c r="X799" i="2"/>
  <c r="X800" i="2"/>
  <c r="X801" i="2"/>
  <c r="X331" i="2"/>
  <c r="X332" i="2"/>
  <c r="X330" i="2"/>
  <c r="X290" i="2"/>
  <c r="X291" i="2"/>
  <c r="X292" i="2"/>
  <c r="X293" i="2"/>
  <c r="X294" i="2"/>
  <c r="X24" i="2"/>
  <c r="X25" i="2"/>
  <c r="X26" i="2"/>
  <c r="X27" i="2"/>
  <c r="X28" i="2"/>
  <c r="X29" i="2"/>
  <c r="X30" i="2"/>
  <c r="X31" i="2"/>
  <c r="X32" i="2"/>
  <c r="X33" i="2"/>
  <c r="X34" i="2"/>
  <c r="X35" i="2"/>
  <c r="X36" i="2"/>
  <c r="X37" i="2"/>
  <c r="X38" i="2"/>
  <c r="X39" i="2"/>
  <c r="X40" i="2"/>
  <c r="X41" i="2"/>
  <c r="X42" i="2"/>
  <c r="X43"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188" i="2"/>
  <c r="X189" i="2"/>
  <c r="P85" i="8"/>
  <c r="P84" i="8"/>
  <c r="P83" i="8"/>
  <c r="P82" i="8"/>
  <c r="P81" i="8"/>
  <c r="P80" i="8"/>
  <c r="P79" i="8"/>
  <c r="P78" i="8"/>
  <c r="X1279" i="2"/>
  <c r="X769" i="2" l="1"/>
  <c r="X768" i="2"/>
  <c r="X767" i="2"/>
  <c r="X766" i="2"/>
  <c r="X765" i="2"/>
  <c r="X764" i="2"/>
  <c r="X763" i="2"/>
  <c r="X762" i="2"/>
  <c r="X761" i="2"/>
  <c r="X760" i="2"/>
  <c r="X759" i="2"/>
  <c r="X758" i="2"/>
  <c r="X757" i="2"/>
  <c r="X756" i="2"/>
  <c r="X755" i="2"/>
  <c r="X754" i="2"/>
  <c r="X753" i="2"/>
  <c r="X752" i="2"/>
  <c r="X751" i="2"/>
  <c r="X750" i="2"/>
  <c r="X749" i="2"/>
  <c r="X748" i="2"/>
  <c r="X747" i="2"/>
  <c r="X746" i="2"/>
  <c r="X745" i="2"/>
  <c r="X744" i="2"/>
  <c r="X743" i="2"/>
  <c r="X742" i="2"/>
  <c r="X741" i="2"/>
  <c r="X740" i="2"/>
  <c r="X739" i="2"/>
  <c r="X738" i="2"/>
  <c r="X737" i="2"/>
  <c r="X736" i="2"/>
  <c r="X735" i="2"/>
  <c r="X734" i="2"/>
  <c r="M167" i="1"/>
  <c r="M161" i="1"/>
  <c r="P99" i="8"/>
  <c r="X137" i="2"/>
  <c r="X128" i="2"/>
  <c r="X142" i="2"/>
  <c r="X123" i="2"/>
  <c r="X118" i="2"/>
  <c r="X113" i="2"/>
  <c r="M11" i="1"/>
  <c r="M12" i="1"/>
  <c r="M13" i="1"/>
  <c r="M14" i="1"/>
  <c r="M15" i="1"/>
  <c r="M16" i="1"/>
  <c r="M17" i="1"/>
  <c r="M20" i="1"/>
  <c r="M22" i="1"/>
  <c r="M23" i="1"/>
  <c r="M24" i="1"/>
  <c r="M26" i="1"/>
  <c r="M27" i="1"/>
  <c r="M28" i="1"/>
  <c r="M29" i="1"/>
  <c r="M30" i="1"/>
  <c r="M31" i="1"/>
  <c r="M32" i="1"/>
  <c r="M33" i="1"/>
  <c r="M34" i="1"/>
  <c r="M35" i="1"/>
  <c r="M36" i="1"/>
  <c r="M38" i="1"/>
  <c r="M39" i="1"/>
  <c r="M40" i="1"/>
  <c r="M41" i="1"/>
  <c r="M42" i="1"/>
  <c r="M43" i="1"/>
  <c r="M44" i="1"/>
  <c r="M45" i="1"/>
  <c r="M46" i="1"/>
  <c r="M47" i="1"/>
  <c r="M48" i="1"/>
  <c r="M49" i="1"/>
  <c r="M50" i="1"/>
  <c r="M51" i="1"/>
  <c r="M53" i="1"/>
  <c r="M54" i="1"/>
  <c r="M55" i="1"/>
  <c r="M56" i="1"/>
  <c r="M57" i="1"/>
  <c r="M58" i="1"/>
  <c r="M59" i="1"/>
  <c r="M60" i="1"/>
  <c r="M61" i="1"/>
  <c r="M62" i="1"/>
  <c r="M63" i="1"/>
  <c r="M64" i="1"/>
  <c r="M65" i="1"/>
  <c r="M66" i="1"/>
  <c r="M68" i="1"/>
  <c r="M69" i="1"/>
  <c r="M71" i="1"/>
  <c r="M72" i="1"/>
  <c r="M73" i="1"/>
  <c r="M74" i="1"/>
  <c r="M75" i="1"/>
  <c r="M76" i="1"/>
  <c r="M77" i="1"/>
  <c r="M79" i="1"/>
  <c r="M80" i="1"/>
  <c r="M81" i="1"/>
  <c r="M83" i="1"/>
  <c r="M84" i="1"/>
  <c r="M85" i="1"/>
  <c r="M86" i="1"/>
  <c r="M87" i="1"/>
  <c r="M90" i="1"/>
  <c r="M91" i="1"/>
  <c r="M92" i="1"/>
  <c r="M93" i="1"/>
  <c r="M94" i="1"/>
  <c r="M95" i="1"/>
  <c r="M96" i="1"/>
  <c r="M97" i="1"/>
  <c r="M98" i="1"/>
  <c r="M99" i="1"/>
  <c r="M100" i="1"/>
  <c r="M101" i="1"/>
  <c r="M102" i="1"/>
  <c r="M104" i="1"/>
  <c r="M105" i="1"/>
  <c r="M106" i="1"/>
  <c r="M107" i="1"/>
  <c r="M108" i="1"/>
  <c r="M109" i="1"/>
  <c r="M111" i="1"/>
  <c r="M112" i="1"/>
  <c r="M113" i="1"/>
  <c r="M114" i="1"/>
  <c r="M115" i="1"/>
  <c r="M116" i="1"/>
  <c r="M117" i="1"/>
  <c r="M118" i="1"/>
  <c r="M119" i="1"/>
  <c r="M121" i="1"/>
  <c r="M122" i="1"/>
  <c r="M123" i="1"/>
  <c r="M124" i="1"/>
  <c r="M125" i="1"/>
  <c r="M126" i="1"/>
  <c r="M127" i="1"/>
  <c r="M129" i="1"/>
  <c r="M130" i="1"/>
  <c r="M131" i="1"/>
  <c r="M132" i="1"/>
  <c r="M134" i="1"/>
  <c r="M135" i="1"/>
  <c r="M136" i="1"/>
  <c r="M138" i="1"/>
  <c r="M139" i="1"/>
  <c r="M140" i="1"/>
  <c r="M141" i="1"/>
  <c r="M142" i="1"/>
  <c r="M143" i="1"/>
  <c r="M144" i="1"/>
  <c r="M146" i="1"/>
  <c r="M147" i="1"/>
  <c r="M148" i="1"/>
  <c r="M149" i="1"/>
  <c r="M150" i="1"/>
  <c r="M151" i="1"/>
  <c r="M152" i="1"/>
  <c r="M153" i="1"/>
  <c r="M155" i="1"/>
  <c r="M157" i="1"/>
  <c r="M158" i="1"/>
  <c r="M159" i="1"/>
  <c r="M162" i="1"/>
  <c r="M163" i="1"/>
  <c r="M164" i="1"/>
  <c r="M165" i="1"/>
  <c r="M166" i="1"/>
  <c r="M169" i="1"/>
  <c r="M171" i="1"/>
  <c r="M173" i="1"/>
  <c r="M172" i="1"/>
  <c r="M175" i="1"/>
  <c r="M10" i="1"/>
  <c r="M160" i="1" l="1"/>
  <c r="T85" i="16"/>
  <c r="O85" i="16"/>
  <c r="T84" i="16"/>
  <c r="AA84" i="16" s="1"/>
  <c r="O84" i="16"/>
  <c r="T83" i="16"/>
  <c r="AA83" i="16" s="1"/>
  <c r="O83" i="16"/>
  <c r="T82" i="16"/>
  <c r="AA82" i="16" s="1"/>
  <c r="O82" i="16"/>
  <c r="T81" i="16"/>
  <c r="T80" i="16"/>
  <c r="O80" i="16"/>
  <c r="T79" i="16"/>
  <c r="O79" i="16"/>
  <c r="T74" i="16"/>
  <c r="AA74" i="16" s="1"/>
  <c r="O74" i="16"/>
  <c r="T73" i="16"/>
  <c r="AA73" i="16" s="1"/>
  <c r="O73" i="16"/>
  <c r="T72" i="16"/>
  <c r="AA72" i="16" s="1"/>
  <c r="O72" i="16"/>
  <c r="T67" i="16"/>
  <c r="T66" i="16"/>
  <c r="O66" i="16"/>
  <c r="T65" i="16"/>
  <c r="T64" i="16"/>
  <c r="T63" i="16"/>
  <c r="T62" i="16"/>
  <c r="T61" i="16"/>
  <c r="T60" i="16"/>
  <c r="AA60" i="16" s="1"/>
  <c r="O60" i="16"/>
  <c r="T59" i="16"/>
  <c r="AA59" i="16" s="1"/>
  <c r="O59" i="16"/>
  <c r="T58" i="16"/>
  <c r="AA58" i="16" s="1"/>
  <c r="O58" i="16"/>
  <c r="T57" i="16"/>
  <c r="AA57" i="16" s="1"/>
  <c r="O57" i="16"/>
  <c r="T56" i="16"/>
  <c r="AA56" i="16" s="1"/>
  <c r="O56" i="16"/>
  <c r="T55" i="16"/>
  <c r="AA55" i="16" s="1"/>
  <c r="O55" i="16"/>
  <c r="T54" i="16"/>
  <c r="AA54" i="16" s="1"/>
  <c r="O54" i="16"/>
  <c r="T53" i="16"/>
  <c r="AA53" i="16" s="1"/>
  <c r="O53" i="16"/>
  <c r="T52" i="16"/>
  <c r="AA52" i="16" s="1"/>
  <c r="O52" i="16"/>
  <c r="T51" i="16"/>
  <c r="AA51" i="16" s="1"/>
  <c r="O51" i="16"/>
  <c r="T50" i="16"/>
  <c r="O50" i="16"/>
  <c r="T49" i="16"/>
  <c r="O49" i="16"/>
  <c r="T48" i="16"/>
  <c r="AA48" i="16" s="1"/>
  <c r="O48" i="16"/>
  <c r="S47" i="16"/>
  <c r="T47" i="16" s="1"/>
  <c r="AA47" i="16" s="1"/>
  <c r="O47" i="16"/>
  <c r="T46" i="16"/>
  <c r="AA46" i="16" s="1"/>
  <c r="O46" i="16"/>
  <c r="T43" i="16"/>
  <c r="AA43" i="16" s="1"/>
  <c r="O43" i="16"/>
  <c r="T42" i="16"/>
  <c r="AA42" i="16" s="1"/>
  <c r="O42" i="16"/>
  <c r="T41" i="16"/>
  <c r="AA41" i="16" s="1"/>
  <c r="O41" i="16"/>
  <c r="T40" i="16"/>
  <c r="AA40" i="16" s="1"/>
  <c r="O40" i="16"/>
  <c r="T39" i="16"/>
  <c r="AA39" i="16" s="1"/>
  <c r="O39" i="16"/>
  <c r="T38" i="16"/>
  <c r="AA38" i="16" s="1"/>
  <c r="O38" i="16"/>
  <c r="T37" i="16"/>
  <c r="AA37" i="16" s="1"/>
  <c r="O37" i="16"/>
  <c r="T36" i="16"/>
  <c r="AA36" i="16" s="1"/>
  <c r="O36" i="16"/>
  <c r="T35" i="16"/>
  <c r="AA35" i="16" s="1"/>
  <c r="O35" i="16"/>
  <c r="T34" i="16"/>
  <c r="AA34" i="16" s="1"/>
  <c r="O34" i="16"/>
  <c r="T33" i="16"/>
  <c r="AA33" i="16" s="1"/>
  <c r="O33" i="16"/>
  <c r="T32" i="16"/>
  <c r="AA32" i="16" s="1"/>
  <c r="O32" i="16"/>
  <c r="T29" i="16"/>
  <c r="AA29" i="16" s="1"/>
  <c r="O29" i="16"/>
  <c r="T28" i="16"/>
  <c r="AA28" i="16" s="1"/>
  <c r="O28" i="16"/>
  <c r="T27" i="16"/>
  <c r="AA27" i="16" s="1"/>
  <c r="O27" i="16"/>
  <c r="T26" i="16"/>
  <c r="AA26" i="16" s="1"/>
  <c r="O26" i="16"/>
  <c r="T24" i="16"/>
  <c r="AA24" i="16" s="1"/>
  <c r="O24" i="16"/>
  <c r="T23" i="16"/>
  <c r="AA23" i="16" s="1"/>
  <c r="O23" i="16"/>
  <c r="T22" i="16"/>
  <c r="AA22" i="16" s="1"/>
  <c r="O22" i="16"/>
  <c r="T21" i="16"/>
  <c r="AA21" i="16" s="1"/>
  <c r="O21" i="16"/>
  <c r="T20" i="16"/>
  <c r="AA20" i="16" s="1"/>
  <c r="O20" i="16"/>
  <c r="T19" i="16"/>
  <c r="AA19" i="16" s="1"/>
  <c r="O19" i="16"/>
  <c r="AA17" i="16"/>
  <c r="T16" i="16"/>
  <c r="AA16" i="16" s="1"/>
  <c r="O16" i="16"/>
  <c r="T15" i="16"/>
  <c r="AA15" i="16" s="1"/>
  <c r="O15" i="16"/>
  <c r="T14" i="16"/>
  <c r="AA14" i="16" s="1"/>
  <c r="O14" i="16"/>
  <c r="T13" i="16"/>
  <c r="AA13" i="16" s="1"/>
  <c r="O13" i="16"/>
  <c r="T12" i="16"/>
  <c r="AA12" i="16" s="1"/>
  <c r="O12" i="16"/>
  <c r="T11" i="16"/>
  <c r="AA11" i="16" s="1"/>
  <c r="O11" i="16"/>
  <c r="T10" i="16"/>
  <c r="AA10" i="16" s="1"/>
  <c r="O10" i="16"/>
  <c r="T9" i="16"/>
  <c r="O9" i="16"/>
  <c r="T8" i="16"/>
  <c r="O8" i="16"/>
  <c r="T7" i="16"/>
  <c r="O7" i="16"/>
  <c r="T6" i="16"/>
  <c r="X1185" i="2" l="1"/>
  <c r="X1154" i="2"/>
  <c r="X1153" i="2"/>
  <c r="X1152" i="2"/>
  <c r="X1151" i="2"/>
  <c r="X1150" i="2"/>
  <c r="X1048" i="2"/>
  <c r="X1035" i="2"/>
  <c r="X1034" i="2"/>
  <c r="X147" i="2"/>
  <c r="X48" i="2"/>
  <c r="AB74" i="1" l="1"/>
  <c r="U76" i="1"/>
  <c r="AB76" i="1" s="1"/>
  <c r="U75" i="1"/>
  <c r="AB75" i="1" s="1"/>
  <c r="X324" i="2"/>
  <c r="X323" i="2"/>
  <c r="X322" i="2"/>
  <c r="X321" i="2"/>
  <c r="X320" i="2"/>
  <c r="X325" i="2"/>
  <c r="X326" i="2"/>
  <c r="X327" i="2"/>
  <c r="X328" i="2"/>
  <c r="U72" i="1" l="1"/>
  <c r="U71" i="1"/>
  <c r="AB71" i="1" s="1"/>
  <c r="P124" i="8" l="1"/>
  <c r="P121" i="8"/>
  <c r="P118" i="8"/>
  <c r="P119" i="8"/>
  <c r="P122" i="8"/>
  <c r="P123" i="8"/>
  <c r="P126" i="8"/>
  <c r="P127" i="8"/>
  <c r="P128" i="8"/>
  <c r="X1047" i="2" l="1"/>
  <c r="X1046" i="2"/>
  <c r="X1045" i="2"/>
  <c r="X1044" i="2"/>
  <c r="X1043" i="2"/>
  <c r="X1042" i="2"/>
  <c r="X1027" i="2"/>
  <c r="X1032" i="2"/>
  <c r="X1031" i="2"/>
  <c r="X1030" i="2"/>
  <c r="X1029" i="2"/>
  <c r="X1028" i="2"/>
  <c r="X1033" i="2"/>
  <c r="X1036" i="2"/>
  <c r="X1037" i="2"/>
  <c r="X1038" i="2"/>
  <c r="X391" i="2" l="1"/>
  <c r="X390" i="2"/>
  <c r="X389" i="2"/>
  <c r="X388" i="2"/>
  <c r="X387" i="2"/>
  <c r="X822" i="2"/>
  <c r="X823" i="2"/>
  <c r="X821" i="2"/>
  <c r="L22" i="11"/>
  <c r="L24" i="11"/>
  <c r="U63" i="1"/>
  <c r="AB63" i="1" s="1"/>
  <c r="X828" i="2"/>
  <c r="X1381" i="2" l="1"/>
  <c r="X488" i="2"/>
  <c r="X489" i="2"/>
  <c r="X490" i="2"/>
  <c r="X491" i="2"/>
  <c r="X492" i="2"/>
  <c r="X670" i="2"/>
  <c r="X108" i="2"/>
  <c r="X103" i="2"/>
  <c r="U100" i="1"/>
  <c r="U132" i="1"/>
  <c r="AB132" i="1" s="1"/>
  <c r="X44" i="2" l="1"/>
  <c r="X23" i="2"/>
  <c r="X22" i="2"/>
  <c r="X21" i="2"/>
  <c r="X20" i="2"/>
  <c r="X19" i="2"/>
  <c r="X18" i="2"/>
  <c r="X17" i="2"/>
  <c r="X16" i="2"/>
  <c r="X15" i="2"/>
  <c r="X14" i="2"/>
  <c r="X13" i="2"/>
  <c r="X12" i="2"/>
  <c r="X11" i="2"/>
  <c r="X10" i="2"/>
  <c r="X9" i="2"/>
  <c r="X476" i="2" l="1"/>
  <c r="X473" i="2"/>
  <c r="X375" i="2"/>
  <c r="P9" i="8" l="1"/>
  <c r="U76" i="8"/>
  <c r="U75" i="8"/>
  <c r="U74" i="8"/>
  <c r="U73" i="8"/>
  <c r="U72" i="8"/>
  <c r="U71" i="8"/>
  <c r="U70" i="8"/>
  <c r="U69" i="8"/>
  <c r="U68" i="8"/>
  <c r="U67" i="8"/>
  <c r="U77" i="1" l="1"/>
  <c r="AB77" i="1" s="1"/>
  <c r="U155" i="1"/>
  <c r="AB155" i="1" s="1"/>
  <c r="P117" i="8" l="1"/>
  <c r="P10" i="8"/>
  <c r="P11" i="8"/>
  <c r="P12" i="8"/>
  <c r="P13" i="8"/>
  <c r="P14" i="8"/>
  <c r="P15" i="8"/>
  <c r="P16" i="8"/>
  <c r="P17" i="8"/>
  <c r="P18" i="8"/>
  <c r="P19" i="8"/>
  <c r="P20" i="8"/>
  <c r="P21" i="8"/>
  <c r="P22" i="8"/>
  <c r="P23" i="8"/>
  <c r="P24" i="8"/>
  <c r="X913" i="2"/>
  <c r="X914" i="2"/>
  <c r="X906" i="2"/>
  <c r="X907" i="2"/>
  <c r="X899" i="2"/>
  <c r="X900" i="2"/>
  <c r="X892" i="2"/>
  <c r="X893" i="2"/>
  <c r="X885" i="2"/>
  <c r="X886" i="2"/>
  <c r="X878" i="2"/>
  <c r="X879" i="2"/>
  <c r="X871" i="2"/>
  <c r="X872" i="2"/>
  <c r="X864" i="2"/>
  <c r="X865" i="2"/>
  <c r="X857" i="2"/>
  <c r="X858" i="2"/>
  <c r="X228" i="2"/>
  <c r="X229" i="2"/>
  <c r="X230" i="2"/>
  <c r="X231" i="2"/>
  <c r="P115" i="8" l="1"/>
  <c r="X255" i="2" l="1"/>
  <c r="X256" i="2"/>
  <c r="X257" i="2"/>
  <c r="X258" i="2"/>
  <c r="X259" i="2"/>
  <c r="X260" i="2"/>
  <c r="X261" i="2"/>
  <c r="X262" i="2"/>
  <c r="X263" i="2"/>
  <c r="X264" i="2"/>
  <c r="X265" i="2"/>
  <c r="X266" i="2"/>
  <c r="X267" i="2"/>
  <c r="X268" i="2"/>
  <c r="X269" i="2"/>
  <c r="X422" i="2"/>
  <c r="X423" i="2"/>
  <c r="X424" i="2"/>
  <c r="X425" i="2"/>
  <c r="X433" i="2"/>
  <c r="X1021" i="2"/>
  <c r="X1022" i="2"/>
  <c r="X1023" i="2"/>
  <c r="X1024" i="2"/>
  <c r="X1025" i="2"/>
  <c r="X1026" i="2"/>
  <c r="X1039" i="2"/>
  <c r="X1040" i="2"/>
  <c r="X1041" i="2"/>
  <c r="X1049" i="2"/>
  <c r="X1050" i="2"/>
  <c r="X1051" i="2"/>
  <c r="X1052" i="2"/>
  <c r="X1053" i="2"/>
  <c r="X1054" i="2"/>
  <c r="X1055" i="2"/>
  <c r="X1056" i="2"/>
  <c r="X1057" i="2"/>
  <c r="X1058" i="2"/>
  <c r="X1059" i="2"/>
  <c r="X1060" i="2"/>
  <c r="X1061" i="2"/>
  <c r="X1062" i="2"/>
  <c r="X1063" i="2"/>
  <c r="X1064" i="2"/>
  <c r="X1065" i="2"/>
  <c r="X1066" i="2"/>
  <c r="X1067" i="2"/>
  <c r="X1068" i="2"/>
  <c r="X1069" i="2"/>
  <c r="X1070" i="2"/>
  <c r="X1071" i="2"/>
  <c r="X1072" i="2"/>
  <c r="X1073" i="2"/>
  <c r="X1074" i="2"/>
  <c r="X1075" i="2"/>
  <c r="X1076" i="2"/>
  <c r="X1077" i="2"/>
  <c r="X1078" i="2"/>
  <c r="X1079" i="2"/>
  <c r="X1080" i="2"/>
  <c r="X1081" i="2"/>
  <c r="X1082" i="2"/>
  <c r="X1083" i="2"/>
  <c r="X1084" i="2"/>
  <c r="X1085" i="2"/>
  <c r="X1086" i="2"/>
  <c r="X1087" i="2"/>
  <c r="X1088" i="2"/>
  <c r="X1089" i="2"/>
  <c r="X1090" i="2"/>
  <c r="X1091" i="2"/>
  <c r="X1092" i="2"/>
  <c r="X1093" i="2"/>
  <c r="X1098" i="2"/>
  <c r="X1099" i="2"/>
  <c r="X1100" i="2"/>
  <c r="X1103" i="2"/>
  <c r="X1104" i="2"/>
  <c r="X811" i="2"/>
  <c r="X812" i="2"/>
  <c r="X829" i="2"/>
  <c r="X830" i="2"/>
  <c r="X571" i="2"/>
  <c r="X572" i="2"/>
  <c r="X573" i="2"/>
  <c r="X574" i="2"/>
  <c r="X575" i="2"/>
  <c r="X576" i="2"/>
  <c r="X577" i="2"/>
  <c r="X578" i="2"/>
  <c r="X579" i="2"/>
  <c r="X580" i="2"/>
  <c r="X1141" i="2" l="1"/>
  <c r="X1142" i="2"/>
  <c r="X1143" i="2"/>
  <c r="X1144" i="2"/>
  <c r="X1145" i="2"/>
  <c r="X1146" i="2"/>
  <c r="X1147" i="2"/>
  <c r="X1148" i="2"/>
  <c r="X1149" i="2"/>
  <c r="L25" i="11"/>
  <c r="L21" i="11"/>
  <c r="L20" i="11"/>
  <c r="L17" i="11"/>
  <c r="L16" i="11"/>
  <c r="L15" i="11"/>
  <c r="L12" i="11"/>
  <c r="L11" i="11"/>
  <c r="L10" i="11"/>
  <c r="U161" i="1" l="1"/>
  <c r="U160" i="1"/>
  <c r="U45" i="1"/>
  <c r="X824" i="2" l="1"/>
  <c r="X825" i="2"/>
  <c r="X826" i="2"/>
  <c r="X784" i="2"/>
  <c r="X785" i="2"/>
  <c r="X786" i="2"/>
  <c r="X787" i="2"/>
  <c r="X788" i="2"/>
  <c r="X143" i="2"/>
  <c r="X144" i="2"/>
  <c r="X145" i="2"/>
  <c r="X146" i="2"/>
  <c r="X329" i="2"/>
  <c r="X315" i="2"/>
  <c r="X316" i="2"/>
  <c r="X317" i="2"/>
  <c r="X318" i="2"/>
  <c r="X319" i="2"/>
  <c r="X450" i="2" l="1"/>
  <c r="X449" i="2"/>
  <c r="X456" i="2"/>
  <c r="X465" i="2"/>
  <c r="X464" i="2"/>
  <c r="X463" i="2"/>
  <c r="X453" i="2"/>
  <c r="X1115" i="2"/>
  <c r="X1107" i="2"/>
  <c r="P114" i="8" l="1"/>
  <c r="P108" i="8"/>
  <c r="P107" i="8"/>
  <c r="P110" i="8"/>
  <c r="P111" i="8"/>
  <c r="P109" i="8"/>
  <c r="P102" i="8"/>
  <c r="P103" i="8"/>
  <c r="P104" i="8"/>
  <c r="P105" i="8"/>
  <c r="P88" i="8"/>
  <c r="P89" i="8"/>
  <c r="P90" i="8"/>
  <c r="P87" i="8"/>
  <c r="P68" i="8"/>
  <c r="P69" i="8"/>
  <c r="P70" i="8"/>
  <c r="P71" i="8"/>
  <c r="P72" i="8"/>
  <c r="P73" i="8"/>
  <c r="P74" i="8"/>
  <c r="P75" i="8"/>
  <c r="P76" i="8"/>
  <c r="P67" i="8"/>
  <c r="P100" i="8" l="1"/>
  <c r="P98" i="8"/>
  <c r="P97" i="8"/>
  <c r="P95" i="8"/>
  <c r="P94" i="8"/>
  <c r="P92" i="8"/>
  <c r="U131" i="1" l="1"/>
  <c r="AB131" i="1" s="1"/>
  <c r="AC12" i="5" l="1"/>
  <c r="AC13" i="5"/>
  <c r="AC14" i="5"/>
  <c r="AC15" i="5"/>
  <c r="AC10" i="5"/>
  <c r="U11" i="5"/>
  <c r="AC11" i="5" s="1"/>
  <c r="P10" i="5"/>
  <c r="P12" i="5"/>
  <c r="P15" i="5"/>
  <c r="U47" i="1"/>
  <c r="X1169" i="2" l="1"/>
  <c r="X1170" i="2"/>
  <c r="X1171" i="2"/>
  <c r="X1172" i="2"/>
  <c r="X1173" i="2"/>
  <c r="X1174" i="2"/>
  <c r="X1175" i="2"/>
  <c r="X1176" i="2"/>
  <c r="X1177" i="2"/>
  <c r="X1178" i="2"/>
  <c r="X1179" i="2"/>
  <c r="X1180" i="2"/>
  <c r="X1181" i="2"/>
  <c r="X1182" i="2"/>
  <c r="X1183" i="2"/>
  <c r="X1184" i="2"/>
  <c r="X1186" i="2"/>
  <c r="X1187" i="2"/>
  <c r="X1188" i="2"/>
  <c r="X1138" i="2"/>
  <c r="X1139" i="2"/>
  <c r="X1140" i="2"/>
  <c r="X1189" i="2"/>
  <c r="X1190" i="2"/>
  <c r="X1191" i="2"/>
  <c r="X1192" i="2"/>
  <c r="X1193" i="2"/>
  <c r="X1194" i="2"/>
  <c r="X1195" i="2"/>
  <c r="X1196" i="2"/>
  <c r="X1197" i="2"/>
  <c r="X1199" i="2"/>
  <c r="X1200" i="2"/>
  <c r="X1201" i="2"/>
  <c r="X1202" i="2"/>
  <c r="X1221" i="2"/>
  <c r="X1205" i="2"/>
  <c r="X1206" i="2"/>
  <c r="X1207" i="2"/>
  <c r="X1208" i="2"/>
  <c r="X1209" i="2"/>
  <c r="X1210" i="2"/>
  <c r="X1382" i="2"/>
  <c r="X1383" i="2"/>
  <c r="X1384" i="2"/>
  <c r="X1385" i="2"/>
  <c r="X1386" i="2"/>
  <c r="X1387" i="2"/>
  <c r="X1388" i="2"/>
  <c r="X1389" i="2"/>
  <c r="X1390" i="2"/>
  <c r="X1391" i="2"/>
  <c r="X1392" i="2"/>
  <c r="X1393" i="2"/>
  <c r="X1394" i="2"/>
  <c r="X1395" i="2"/>
  <c r="X1396" i="2"/>
  <c r="X1397" i="2"/>
  <c r="X1398" i="2"/>
  <c r="X1399" i="2"/>
  <c r="X1009" i="2" l="1"/>
  <c r="X223" i="2" l="1"/>
  <c r="X271" i="2"/>
  <c r="X272" i="2"/>
  <c r="X273" i="2"/>
  <c r="X274" i="2"/>
  <c r="X275" i="2"/>
  <c r="X276" i="2"/>
  <c r="X277" i="2"/>
  <c r="X278" i="2"/>
  <c r="X279" i="2"/>
  <c r="X280" i="2"/>
  <c r="X281" i="2"/>
  <c r="X282" i="2"/>
  <c r="X283" i="2"/>
  <c r="X284" i="2"/>
  <c r="X285" i="2"/>
  <c r="X286" i="2"/>
  <c r="X287" i="2"/>
  <c r="X288" i="2"/>
  <c r="X289" i="2"/>
  <c r="X295" i="2"/>
  <c r="X296" i="2"/>
  <c r="X297" i="2"/>
  <c r="X298" i="2"/>
  <c r="X299" i="2"/>
  <c r="X300" i="2"/>
  <c r="X301" i="2"/>
  <c r="X302" i="2"/>
  <c r="X303" i="2"/>
  <c r="X304" i="2"/>
  <c r="X305" i="2"/>
  <c r="X306" i="2"/>
  <c r="X307" i="2"/>
  <c r="X308" i="2"/>
  <c r="X309" i="2"/>
  <c r="X311" i="2"/>
  <c r="X312" i="2"/>
  <c r="X313" i="2"/>
  <c r="X314" i="2"/>
  <c r="X376" i="2"/>
  <c r="X377" i="2"/>
  <c r="X378" i="2"/>
  <c r="X379" i="2"/>
  <c r="X380" i="2"/>
  <c r="X416" i="2"/>
  <c r="X417" i="2"/>
  <c r="X418" i="2"/>
  <c r="X419" i="2"/>
  <c r="X420" i="2"/>
  <c r="X421" i="2"/>
  <c r="X434" i="2"/>
  <c r="X1105" i="2"/>
  <c r="X1106" i="2"/>
  <c r="X1108" i="2"/>
  <c r="X1109" i="2"/>
  <c r="X1110" i="2"/>
  <c r="X1111" i="2"/>
  <c r="X1112" i="2"/>
  <c r="X1113" i="2"/>
  <c r="X1114" i="2"/>
  <c r="X435" i="2"/>
  <c r="X436" i="2"/>
  <c r="X437" i="2"/>
  <c r="X438" i="2"/>
  <c r="X439" i="2"/>
  <c r="X445" i="2"/>
  <c r="X446" i="2"/>
  <c r="X447" i="2"/>
  <c r="X448" i="2"/>
  <c r="X451" i="2"/>
  <c r="X452" i="2"/>
  <c r="X454" i="2"/>
  <c r="X455" i="2"/>
  <c r="X457" i="2"/>
  <c r="X458" i="2"/>
  <c r="X459" i="2"/>
  <c r="X460" i="2"/>
  <c r="X461" i="2"/>
  <c r="X462" i="2"/>
  <c r="X45" i="2"/>
  <c r="X46" i="2"/>
  <c r="X47" i="2"/>
  <c r="X80"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99" i="2"/>
  <c r="X100" i="2"/>
  <c r="X101" i="2"/>
  <c r="X102" i="2"/>
  <c r="X104" i="2"/>
  <c r="X105" i="2"/>
  <c r="X106" i="2"/>
  <c r="X107" i="2"/>
  <c r="X109" i="2"/>
  <c r="X110" i="2"/>
  <c r="X111" i="2"/>
  <c r="X112" i="2"/>
  <c r="X114" i="2"/>
  <c r="X115" i="2"/>
  <c r="X116" i="2"/>
  <c r="X117" i="2"/>
  <c r="X119" i="2"/>
  <c r="X120" i="2"/>
  <c r="X121" i="2"/>
  <c r="X122" i="2"/>
  <c r="X124" i="2"/>
  <c r="X125" i="2"/>
  <c r="X126" i="2"/>
  <c r="X127" i="2"/>
  <c r="X129" i="2"/>
  <c r="X130" i="2"/>
  <c r="X131" i="2"/>
  <c r="X132" i="2"/>
  <c r="X133" i="2"/>
  <c r="X134" i="2"/>
  <c r="X135" i="2"/>
  <c r="X136" i="2"/>
  <c r="X138" i="2"/>
  <c r="X139" i="2"/>
  <c r="X140" i="2"/>
  <c r="X141" i="2"/>
  <c r="X220" i="2"/>
  <c r="X221" i="2"/>
  <c r="X222" i="2"/>
  <c r="X224" i="2"/>
  <c r="X225" i="2"/>
  <c r="X226" i="2"/>
  <c r="X227" i="2"/>
  <c r="X59" i="2"/>
  <c r="X60" i="2"/>
  <c r="X61" i="2"/>
  <c r="X62" i="2"/>
  <c r="X63" i="2"/>
  <c r="X64" i="2"/>
  <c r="X65" i="2"/>
  <c r="X66" i="2"/>
  <c r="X67" i="2"/>
  <c r="X68" i="2"/>
  <c r="X69" i="2"/>
  <c r="X70" i="2"/>
  <c r="X71" i="2"/>
  <c r="X72" i="2"/>
  <c r="X73" i="2"/>
  <c r="X74" i="2"/>
  <c r="X232" i="2"/>
  <c r="X233" i="2"/>
  <c r="X234" i="2"/>
  <c r="X235" i="2"/>
  <c r="X236" i="2"/>
  <c r="X237" i="2"/>
  <c r="X238" i="2"/>
  <c r="X239" i="2"/>
  <c r="X240" i="2"/>
  <c r="X241" i="2"/>
  <c r="X242" i="2"/>
  <c r="X243" i="2"/>
  <c r="X244" i="2"/>
  <c r="X245" i="2"/>
  <c r="X246" i="2"/>
  <c r="X247" i="2"/>
  <c r="X248" i="2"/>
  <c r="X249" i="2"/>
  <c r="X250" i="2"/>
  <c r="X251" i="2"/>
  <c r="X252" i="2"/>
  <c r="X253" i="2"/>
  <c r="X254" i="2"/>
  <c r="X472" i="2"/>
  <c r="X474" i="2"/>
  <c r="X475" i="2"/>
  <c r="X477" i="2"/>
  <c r="X478" i="2"/>
  <c r="X479" i="2"/>
  <c r="X480" i="2"/>
  <c r="X481" i="2"/>
  <c r="X482" i="2"/>
  <c r="X483" i="2"/>
  <c r="X484" i="2"/>
  <c r="X485" i="2"/>
  <c r="X486" i="2"/>
  <c r="X487" i="2"/>
  <c r="X1116" i="2"/>
  <c r="X1117" i="2"/>
  <c r="X1118"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54" i="2"/>
  <c r="X555" i="2"/>
  <c r="X556" i="2"/>
  <c r="X557" i="2"/>
  <c r="X558" i="2"/>
  <c r="X559" i="2"/>
  <c r="X560" i="2"/>
  <c r="X561" i="2"/>
  <c r="X562" i="2"/>
  <c r="X563" i="2"/>
  <c r="X564" i="2"/>
  <c r="X565" i="2"/>
  <c r="X566" i="2"/>
  <c r="X567" i="2"/>
  <c r="X568" i="2"/>
  <c r="X569" i="2"/>
  <c r="X570" i="2"/>
  <c r="X581" i="2"/>
  <c r="X582" i="2"/>
  <c r="X583" i="2"/>
  <c r="X584" i="2"/>
  <c r="X585" i="2"/>
  <c r="X586" i="2"/>
  <c r="X587" i="2"/>
  <c r="X588" i="2"/>
  <c r="X589" i="2"/>
  <c r="X590" i="2"/>
  <c r="X591" i="2"/>
  <c r="X592" i="2"/>
  <c r="X593" i="2"/>
  <c r="X594" i="2"/>
  <c r="X595" i="2"/>
  <c r="X596" i="2"/>
  <c r="X602" i="2"/>
  <c r="X603" i="2"/>
  <c r="X604" i="2"/>
  <c r="X605" i="2"/>
  <c r="X606" i="2"/>
  <c r="X607" i="2"/>
  <c r="X608" i="2"/>
  <c r="X609" i="2"/>
  <c r="X610" i="2"/>
  <c r="X651" i="2"/>
  <c r="X652" i="2"/>
  <c r="X653" i="2"/>
  <c r="X654" i="2"/>
  <c r="X655" i="2"/>
  <c r="X656" i="2"/>
  <c r="X657" i="2"/>
  <c r="X658" i="2"/>
  <c r="X659" i="2"/>
  <c r="X660" i="2"/>
  <c r="X661" i="2"/>
  <c r="X662" i="2"/>
  <c r="X669" i="2"/>
  <c r="X671" i="2"/>
  <c r="X672" i="2"/>
  <c r="X673" i="2"/>
  <c r="X674" i="2"/>
  <c r="X675" i="2"/>
  <c r="X676" i="2"/>
  <c r="X677" i="2"/>
  <c r="X678" i="2"/>
  <c r="X679" i="2"/>
  <c r="X680" i="2"/>
  <c r="X681" i="2"/>
  <c r="X682" i="2"/>
  <c r="X683" i="2"/>
  <c r="X684" i="2"/>
  <c r="X685" i="2"/>
  <c r="X686" i="2"/>
  <c r="X687" i="2"/>
  <c r="X688" i="2"/>
  <c r="X689" i="2"/>
  <c r="X690" i="2"/>
  <c r="X691" i="2"/>
  <c r="X692" i="2"/>
  <c r="X693" i="2"/>
  <c r="X694" i="2"/>
  <c r="X695" i="2"/>
  <c r="X696" i="2"/>
  <c r="X697" i="2"/>
  <c r="X698" i="2"/>
  <c r="X699" i="2"/>
  <c r="X700" i="2"/>
  <c r="X701" i="2"/>
  <c r="X702" i="2"/>
  <c r="X703" i="2"/>
  <c r="X704" i="2"/>
  <c r="X705" i="2"/>
  <c r="X706" i="2"/>
  <c r="X707" i="2"/>
  <c r="X708" i="2"/>
  <c r="X709" i="2"/>
  <c r="X710" i="2"/>
  <c r="X711" i="2"/>
  <c r="X712" i="2"/>
  <c r="X713" i="2"/>
  <c r="X715" i="2"/>
  <c r="X716" i="2"/>
  <c r="X717" i="2"/>
  <c r="X719" i="2"/>
  <c r="X720" i="2"/>
  <c r="X721" i="2"/>
  <c r="X722" i="2"/>
  <c r="X723" i="2"/>
  <c r="X724" i="2"/>
  <c r="X725" i="2"/>
  <c r="X726" i="2"/>
  <c r="X727" i="2"/>
  <c r="X728" i="2"/>
  <c r="X729" i="2"/>
  <c r="X730" i="2"/>
  <c r="X731" i="2"/>
  <c r="X732" i="2"/>
  <c r="X733" i="2"/>
  <c r="X773" i="2"/>
  <c r="X774" i="2"/>
  <c r="X775" i="2"/>
  <c r="X776" i="2"/>
  <c r="X777" i="2"/>
  <c r="X778" i="2"/>
  <c r="X779" i="2"/>
  <c r="X780" i="2"/>
  <c r="X781" i="2"/>
  <c r="X782" i="2"/>
  <c r="X783" i="2"/>
  <c r="X789" i="2"/>
  <c r="X790" i="2"/>
  <c r="X791" i="2"/>
  <c r="X792" i="2"/>
  <c r="X793" i="2"/>
  <c r="X794" i="2"/>
  <c r="X795" i="2"/>
  <c r="X796" i="2"/>
  <c r="X802" i="2"/>
  <c r="X803" i="2"/>
  <c r="X804" i="2"/>
  <c r="X805" i="2"/>
  <c r="X806" i="2"/>
  <c r="X807" i="2"/>
  <c r="X808" i="2"/>
  <c r="X809" i="2"/>
  <c r="X810" i="2"/>
  <c r="X814" i="2"/>
  <c r="X815" i="2"/>
  <c r="X816" i="2"/>
  <c r="X817" i="2"/>
  <c r="X818" i="2"/>
  <c r="X827" i="2"/>
  <c r="X831" i="2"/>
  <c r="X832" i="2"/>
  <c r="X833" i="2"/>
  <c r="X834" i="2"/>
  <c r="X835" i="2"/>
  <c r="X836" i="2"/>
  <c r="X837" i="2"/>
  <c r="X838" i="2"/>
  <c r="X839" i="2"/>
  <c r="X840" i="2"/>
  <c r="X841" i="2"/>
  <c r="X842" i="2"/>
  <c r="X843" i="2"/>
  <c r="X844" i="2"/>
  <c r="X845" i="2"/>
  <c r="X846" i="2"/>
  <c r="X847" i="2"/>
  <c r="X848" i="2"/>
  <c r="X849" i="2"/>
  <c r="X850" i="2"/>
  <c r="X851" i="2"/>
  <c r="X852" i="2"/>
  <c r="X853" i="2"/>
  <c r="X854" i="2"/>
  <c r="X855" i="2"/>
  <c r="X856" i="2"/>
  <c r="X859" i="2"/>
  <c r="X860" i="2"/>
  <c r="X861" i="2"/>
  <c r="X862" i="2"/>
  <c r="X863" i="2"/>
  <c r="X866" i="2"/>
  <c r="X867" i="2"/>
  <c r="X868" i="2"/>
  <c r="X869" i="2"/>
  <c r="X870" i="2"/>
  <c r="X873" i="2"/>
  <c r="X874" i="2"/>
  <c r="X875" i="2"/>
  <c r="X876" i="2"/>
  <c r="X877" i="2"/>
  <c r="X880" i="2"/>
  <c r="X881" i="2"/>
  <c r="X882" i="2"/>
  <c r="X883" i="2"/>
  <c r="X884" i="2"/>
  <c r="X887" i="2"/>
  <c r="X888" i="2"/>
  <c r="X889" i="2"/>
  <c r="X890" i="2"/>
  <c r="X891" i="2"/>
  <c r="X894" i="2"/>
  <c r="X895" i="2"/>
  <c r="X896" i="2"/>
  <c r="X897" i="2"/>
  <c r="X898" i="2"/>
  <c r="X901" i="2"/>
  <c r="X902" i="2"/>
  <c r="X903" i="2"/>
  <c r="X904" i="2"/>
  <c r="X905" i="2"/>
  <c r="X908" i="2"/>
  <c r="X909" i="2"/>
  <c r="X910" i="2"/>
  <c r="X911" i="2"/>
  <c r="X912" i="2"/>
  <c r="X924" i="2"/>
  <c r="X925" i="2"/>
  <c r="X926" i="2"/>
  <c r="X927" i="2"/>
  <c r="X928" i="2"/>
  <c r="X929" i="2"/>
  <c r="X930" i="2"/>
  <c r="X931" i="2"/>
  <c r="X932" i="2"/>
  <c r="X933" i="2"/>
  <c r="X934" i="2"/>
  <c r="X935" i="2"/>
  <c r="X936" i="2"/>
  <c r="X937" i="2"/>
  <c r="X938" i="2"/>
  <c r="X939" i="2"/>
  <c r="X940" i="2"/>
  <c r="X941" i="2"/>
  <c r="X942" i="2"/>
  <c r="X943" i="2"/>
  <c r="X944" i="2"/>
  <c r="X945" i="2"/>
  <c r="X946" i="2"/>
  <c r="X947" i="2"/>
  <c r="X948" i="2"/>
  <c r="X949" i="2"/>
  <c r="X950" i="2"/>
  <c r="X951" i="2"/>
  <c r="X952" i="2"/>
  <c r="X954" i="2"/>
  <c r="X955" i="2"/>
  <c r="X956" i="2"/>
  <c r="X957" i="2"/>
  <c r="X958" i="2"/>
  <c r="X959" i="2"/>
  <c r="X960" i="2"/>
  <c r="X961" i="2"/>
  <c r="X962" i="2"/>
  <c r="X963" i="2"/>
  <c r="X964" i="2"/>
  <c r="X965" i="2"/>
  <c r="X966" i="2"/>
  <c r="X967" i="2"/>
  <c r="X974" i="2"/>
  <c r="X975" i="2"/>
  <c r="X976" i="2"/>
  <c r="X977" i="2"/>
  <c r="X978" i="2"/>
  <c r="X979" i="2"/>
  <c r="X980" i="2"/>
  <c r="X981" i="2"/>
  <c r="X982" i="2"/>
  <c r="X983" i="2"/>
  <c r="X984" i="2"/>
  <c r="X985" i="2"/>
  <c r="X986" i="2"/>
  <c r="X987" i="2"/>
  <c r="X988" i="2"/>
  <c r="X989" i="2"/>
  <c r="X990" i="2"/>
  <c r="X991" i="2"/>
  <c r="X992" i="2"/>
  <c r="X993" i="2"/>
  <c r="X994" i="2"/>
  <c r="X995" i="2"/>
  <c r="X996" i="2"/>
  <c r="X997" i="2"/>
  <c r="X998" i="2"/>
  <c r="X999" i="2"/>
  <c r="X1000" i="2"/>
  <c r="X1001" i="2"/>
  <c r="X1002" i="2"/>
  <c r="X1003" i="2"/>
  <c r="X1004" i="2"/>
  <c r="X1005" i="2"/>
  <c r="X1006" i="2"/>
  <c r="X1007" i="2"/>
  <c r="X1008" i="2"/>
  <c r="X1010" i="2"/>
  <c r="X1011" i="2"/>
  <c r="X1013" i="2"/>
  <c r="X270" i="2"/>
  <c r="AB175" i="1" l="1"/>
  <c r="U38" i="1" l="1"/>
  <c r="AB38" i="1" s="1"/>
  <c r="U39" i="1"/>
  <c r="U40" i="1"/>
  <c r="AB40" i="1" s="1"/>
  <c r="U41" i="1"/>
  <c r="AB41" i="1" s="1"/>
  <c r="U29" i="1"/>
  <c r="U42" i="1"/>
  <c r="AB42" i="1" s="1"/>
  <c r="U43" i="1"/>
  <c r="AB43" i="1" s="1"/>
  <c r="U44" i="1"/>
  <c r="AB44" i="1" s="1"/>
  <c r="U46" i="1"/>
  <c r="AB46" i="1" s="1"/>
  <c r="AB47" i="1"/>
  <c r="U48" i="1"/>
  <c r="AB48" i="1" s="1"/>
  <c r="U49" i="1"/>
  <c r="AB49" i="1" s="1"/>
  <c r="U50" i="1"/>
  <c r="AB50" i="1" s="1"/>
  <c r="U51" i="1"/>
  <c r="AB51" i="1" s="1"/>
  <c r="U53" i="1"/>
  <c r="AB53" i="1" s="1"/>
  <c r="U54" i="1"/>
  <c r="AB54" i="1" s="1"/>
  <c r="U55" i="1"/>
  <c r="U56" i="1"/>
  <c r="AB56" i="1" s="1"/>
  <c r="U57" i="1"/>
  <c r="AB57" i="1" s="1"/>
  <c r="U58" i="1"/>
  <c r="AB58" i="1" s="1"/>
  <c r="U59" i="1"/>
  <c r="AB59" i="1" s="1"/>
  <c r="U60" i="1"/>
  <c r="AB60" i="1" s="1"/>
  <c r="U61" i="1"/>
  <c r="AB61" i="1" s="1"/>
  <c r="U62" i="1"/>
  <c r="U64" i="1"/>
  <c r="AB64" i="1" s="1"/>
  <c r="U65" i="1"/>
  <c r="AB65" i="1" s="1"/>
  <c r="U66" i="1"/>
  <c r="AB66" i="1" s="1"/>
  <c r="U73" i="1"/>
  <c r="AB73" i="1" s="1"/>
  <c r="U69" i="1"/>
  <c r="AB69" i="1" s="1"/>
  <c r="U68" i="1"/>
  <c r="AB68" i="1" s="1"/>
  <c r="U79" i="1"/>
  <c r="AB79" i="1" s="1"/>
  <c r="U80" i="1"/>
  <c r="AB80" i="1" s="1"/>
  <c r="U81" i="1"/>
  <c r="AB81" i="1" s="1"/>
  <c r="U83" i="1"/>
  <c r="AB83" i="1" s="1"/>
  <c r="U84" i="1"/>
  <c r="AB84" i="1" s="1"/>
  <c r="U85" i="1"/>
  <c r="AB85" i="1" s="1"/>
  <c r="U86" i="1"/>
  <c r="AB86" i="1" s="1"/>
  <c r="U87" i="1"/>
  <c r="AB87" i="1" s="1"/>
  <c r="U90" i="1"/>
  <c r="AB90" i="1" s="1"/>
  <c r="U91" i="1"/>
  <c r="AB91" i="1" s="1"/>
  <c r="U92" i="1"/>
  <c r="AB92" i="1" s="1"/>
  <c r="U93" i="1"/>
  <c r="AB93" i="1" s="1"/>
  <c r="U94" i="1"/>
  <c r="AB94" i="1" s="1"/>
  <c r="U95" i="1"/>
  <c r="AB95" i="1" s="1"/>
  <c r="U96" i="1"/>
  <c r="U97" i="1"/>
  <c r="AB97" i="1" s="1"/>
  <c r="U98" i="1"/>
  <c r="AB98" i="1" s="1"/>
  <c r="U99" i="1"/>
  <c r="AB99" i="1" s="1"/>
  <c r="U101" i="1"/>
  <c r="AB101" i="1" s="1"/>
  <c r="U102" i="1"/>
  <c r="AB102" i="1" s="1"/>
  <c r="U104" i="1"/>
  <c r="AB104" i="1" s="1"/>
  <c r="U105" i="1"/>
  <c r="AB105" i="1" s="1"/>
  <c r="U106" i="1"/>
  <c r="AB106" i="1" s="1"/>
  <c r="U107" i="1"/>
  <c r="AB107" i="1" s="1"/>
  <c r="U108" i="1"/>
  <c r="AB108" i="1" s="1"/>
  <c r="U109" i="1"/>
  <c r="AB109" i="1" s="1"/>
  <c r="U111" i="1"/>
  <c r="AB111" i="1" s="1"/>
  <c r="U112" i="1"/>
  <c r="AB112" i="1" s="1"/>
  <c r="U113" i="1"/>
  <c r="AB113" i="1" s="1"/>
  <c r="U114" i="1"/>
  <c r="AB114" i="1" s="1"/>
  <c r="U115" i="1"/>
  <c r="AB115" i="1" s="1"/>
  <c r="U116" i="1"/>
  <c r="AB116" i="1" s="1"/>
  <c r="U117" i="1"/>
  <c r="AB117" i="1" s="1"/>
  <c r="U118" i="1"/>
  <c r="AB118" i="1" s="1"/>
  <c r="U119" i="1"/>
  <c r="AB119" i="1" s="1"/>
  <c r="U121" i="1"/>
  <c r="AB121" i="1" s="1"/>
  <c r="U122" i="1"/>
  <c r="AB122" i="1" s="1"/>
  <c r="U123" i="1"/>
  <c r="AB123" i="1" s="1"/>
  <c r="U124" i="1"/>
  <c r="AB124" i="1" s="1"/>
  <c r="U125" i="1"/>
  <c r="AB125" i="1" s="1"/>
  <c r="U126" i="1"/>
  <c r="AB126" i="1" s="1"/>
  <c r="U127" i="1"/>
  <c r="AB127" i="1" s="1"/>
  <c r="U129" i="1"/>
  <c r="AB129" i="1" s="1"/>
  <c r="U130" i="1"/>
  <c r="AB130" i="1" s="1"/>
  <c r="U134" i="1"/>
  <c r="AB134" i="1" s="1"/>
  <c r="U135" i="1"/>
  <c r="AB135" i="1" s="1"/>
  <c r="U136" i="1"/>
  <c r="AB136" i="1" s="1"/>
  <c r="U138" i="1"/>
  <c r="AB138" i="1" s="1"/>
  <c r="U139" i="1"/>
  <c r="AB139" i="1" s="1"/>
  <c r="U140" i="1"/>
  <c r="AB140" i="1" s="1"/>
  <c r="U141" i="1"/>
  <c r="AB141" i="1" s="1"/>
  <c r="U142" i="1"/>
  <c r="AB142" i="1" s="1"/>
  <c r="U143" i="1"/>
  <c r="AB143" i="1" s="1"/>
  <c r="U144" i="1"/>
  <c r="AB144" i="1" s="1"/>
  <c r="U146" i="1"/>
  <c r="AB146" i="1" s="1"/>
  <c r="U147" i="1"/>
  <c r="AB147" i="1" s="1"/>
  <c r="U148" i="1"/>
  <c r="AB148" i="1" s="1"/>
  <c r="U149" i="1"/>
  <c r="AB149" i="1" s="1"/>
  <c r="U150" i="1"/>
  <c r="AB150" i="1" s="1"/>
  <c r="U151" i="1"/>
  <c r="AB151" i="1" s="1"/>
  <c r="U152" i="1"/>
  <c r="AB152" i="1" s="1"/>
  <c r="U153" i="1"/>
  <c r="U157" i="1"/>
  <c r="AB157" i="1" s="1"/>
  <c r="U158" i="1"/>
  <c r="AB158" i="1" s="1"/>
  <c r="U159" i="1"/>
  <c r="AB159" i="1" s="1"/>
  <c r="U162" i="1"/>
  <c r="AB162" i="1" s="1"/>
  <c r="U163" i="1"/>
  <c r="AB163" i="1" s="1"/>
  <c r="U164" i="1"/>
  <c r="AB164" i="1" s="1"/>
  <c r="U165" i="1"/>
  <c r="AB165" i="1" s="1"/>
  <c r="U166" i="1"/>
  <c r="AB166" i="1" s="1"/>
  <c r="U167" i="1"/>
  <c r="U169" i="1"/>
  <c r="AB169" i="1" s="1"/>
  <c r="U171" i="1"/>
  <c r="AB171" i="1" s="1"/>
  <c r="U172" i="1"/>
  <c r="AB172" i="1" s="1"/>
  <c r="U173" i="1"/>
  <c r="AB173" i="1" s="1"/>
  <c r="U28" i="1"/>
  <c r="AB28" i="1" s="1"/>
  <c r="U31" i="1"/>
  <c r="AB31" i="1" s="1"/>
  <c r="U32" i="1"/>
  <c r="U33" i="1"/>
  <c r="AB33" i="1" s="1"/>
  <c r="U34" i="1"/>
  <c r="AB34" i="1" s="1"/>
  <c r="U35" i="1"/>
  <c r="AB35" i="1" s="1"/>
  <c r="U36" i="1"/>
  <c r="AB36" i="1" s="1"/>
  <c r="U23" i="1"/>
  <c r="AB23" i="1" s="1"/>
  <c r="U21" i="1"/>
  <c r="AB21" i="1" s="1"/>
  <c r="U15" i="1"/>
  <c r="AB15" i="1" s="1"/>
  <c r="U30" i="1"/>
  <c r="AB30" i="1" s="1"/>
  <c r="U27" i="1"/>
  <c r="AB27" i="1" s="1"/>
  <c r="U26" i="1"/>
  <c r="AB26" i="1" s="1"/>
  <c r="U10" i="1"/>
  <c r="AB10" i="1" s="1"/>
  <c r="U11" i="1"/>
  <c r="AB11" i="1" s="1"/>
  <c r="U12" i="1"/>
  <c r="AB12" i="1" s="1"/>
  <c r="U13" i="1"/>
  <c r="AB13" i="1" s="1"/>
  <c r="U14" i="1"/>
  <c r="AB14" i="1" s="1"/>
  <c r="U16" i="1"/>
  <c r="AB16" i="1" s="1"/>
  <c r="U17" i="1"/>
  <c r="AB17" i="1" s="1"/>
  <c r="U20" i="1"/>
  <c r="AB20" i="1" s="1"/>
  <c r="U22" i="1"/>
  <c r="AB22" i="1" s="1"/>
  <c r="U24" i="1"/>
  <c r="AB24" i="1" s="1"/>
  <c r="U38" i="8" l="1"/>
  <c r="AC38" i="8" s="1"/>
  <c r="U39" i="8"/>
  <c r="AC39" i="8" s="1"/>
  <c r="U40" i="8"/>
  <c r="AC40" i="8" s="1"/>
  <c r="U41" i="8"/>
  <c r="AC41" i="8" s="1"/>
  <c r="U42" i="8"/>
  <c r="AC42" i="8" s="1"/>
  <c r="U43" i="8"/>
  <c r="AC43" i="8" s="1"/>
  <c r="U44" i="8"/>
  <c r="AC44" i="8" s="1"/>
  <c r="U45" i="8"/>
  <c r="AC45" i="8" s="1"/>
  <c r="U46" i="8"/>
  <c r="AC46" i="8" s="1"/>
  <c r="U47" i="8"/>
  <c r="AC47" i="8" s="1"/>
  <c r="U48" i="8"/>
  <c r="AC48" i="8" s="1"/>
  <c r="U49" i="8"/>
  <c r="AC49" i="8" s="1"/>
  <c r="U50" i="8"/>
  <c r="AC50" i="8" s="1"/>
  <c r="U51" i="8"/>
  <c r="AC51" i="8" s="1"/>
  <c r="U52" i="8"/>
  <c r="AC52" i="8" s="1"/>
  <c r="U53" i="8"/>
  <c r="AC53" i="8" s="1"/>
  <c r="U54" i="8"/>
  <c r="AC54" i="8" s="1"/>
  <c r="U55" i="8"/>
  <c r="AC55" i="8" s="1"/>
  <c r="U56" i="8"/>
  <c r="AC56" i="8" s="1"/>
  <c r="U57" i="8"/>
  <c r="AC57" i="8" s="1"/>
  <c r="U58" i="8"/>
  <c r="AC58" i="8" s="1"/>
  <c r="U59" i="8"/>
  <c r="AC59" i="8" s="1"/>
  <c r="U60" i="8"/>
  <c r="AC60" i="8" s="1"/>
  <c r="U61" i="8"/>
  <c r="AC61" i="8" s="1"/>
  <c r="U62" i="8"/>
  <c r="AC62" i="8" s="1"/>
  <c r="U63" i="8"/>
  <c r="AC63" i="8" s="1"/>
  <c r="U64" i="8"/>
  <c r="AC64" i="8" s="1"/>
  <c r="U65" i="8"/>
  <c r="AC65" i="8" s="1"/>
  <c r="U10" i="8" l="1"/>
  <c r="U11" i="8"/>
  <c r="U12" i="8"/>
  <c r="U13" i="8"/>
  <c r="U14" i="8"/>
  <c r="U15" i="8"/>
  <c r="U16" i="8"/>
  <c r="U17" i="8"/>
  <c r="U18" i="8"/>
  <c r="U19" i="8"/>
  <c r="U20" i="8"/>
  <c r="U21" i="8"/>
  <c r="U22" i="8"/>
  <c r="U23" i="8"/>
  <c r="U24" i="8"/>
  <c r="U25" i="8"/>
  <c r="U26" i="8"/>
  <c r="U27" i="8"/>
  <c r="U28" i="8"/>
  <c r="U29" i="8"/>
  <c r="U30" i="8"/>
  <c r="U31" i="8"/>
  <c r="U32" i="8"/>
  <c r="U33" i="8"/>
  <c r="U34" i="8"/>
  <c r="U35" i="8"/>
  <c r="U36" i="8"/>
  <c r="U9" i="8"/>
  <c r="P25" i="8" l="1"/>
  <c r="P26" i="8"/>
  <c r="P27" i="8"/>
  <c r="P28" i="8"/>
  <c r="P29" i="8"/>
  <c r="P30" i="8"/>
  <c r="P31" i="8"/>
  <c r="P32" i="8"/>
  <c r="P33" i="8"/>
  <c r="P34" i="8"/>
  <c r="P35" i="8"/>
  <c r="P36" i="8"/>
  <c r="P39" i="8"/>
  <c r="P40" i="8"/>
  <c r="P41" i="8"/>
  <c r="P42" i="8"/>
  <c r="P43" i="8"/>
  <c r="P44" i="8"/>
  <c r="P45" i="8"/>
  <c r="P46" i="8"/>
  <c r="P47" i="8"/>
  <c r="P48" i="8"/>
  <c r="P49" i="8"/>
  <c r="P50" i="8"/>
  <c r="P51" i="8"/>
  <c r="P52" i="8"/>
  <c r="P53" i="8"/>
  <c r="P54" i="8"/>
  <c r="P55" i="8"/>
  <c r="P56" i="8"/>
  <c r="P57" i="8"/>
  <c r="P58" i="8"/>
  <c r="P59" i="8"/>
  <c r="P60" i="8"/>
  <c r="P61" i="8"/>
  <c r="P62" i="8"/>
  <c r="P63" i="8"/>
  <c r="P64" i="8"/>
  <c r="P65" i="8"/>
  <c r="P11" i="5"/>
  <c r="P13" i="5"/>
  <c r="P14" i="5"/>
  <c r="AI10" i="5" l="1"/>
  <c r="AH10" i="1"/>
  <c r="P38" i="8"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<sst xmlns="http://schemas.openxmlformats.org/spreadsheetml/2006/main" count="31239" uniqueCount="5460">
  <si>
    <t xml:space="preserve">Prislista </t>
  </si>
  <si>
    <t>Kund</t>
  </si>
  <si>
    <t>ÅF</t>
  </si>
  <si>
    <t>Gäller fr o m</t>
  </si>
  <si>
    <t>Gäller till</t>
  </si>
  <si>
    <t>Tillsvidare</t>
  </si>
  <si>
    <t>PRISLISTA: NAF Häst</t>
  </si>
  <si>
    <t>Produkt</t>
  </si>
  <si>
    <t>Katergori</t>
  </si>
  <si>
    <t>Material</t>
  </si>
  <si>
    <t>Förp. Stl</t>
  </si>
  <si>
    <t xml:space="preserve">Karens SWE </t>
  </si>
  <si>
    <t xml:space="preserve">Karens FEI </t>
  </si>
  <si>
    <t>Produkttexter</t>
  </si>
  <si>
    <t xml:space="preserve">Leder </t>
  </si>
  <si>
    <t>NAF4504</t>
  </si>
  <si>
    <t xml:space="preserve">Superflex </t>
  </si>
  <si>
    <t>Leder</t>
  </si>
  <si>
    <t>Pulver</t>
  </si>
  <si>
    <t>400g</t>
  </si>
  <si>
    <t>st</t>
  </si>
  <si>
    <t xml:space="preserve">96h </t>
  </si>
  <si>
    <t>Karensfri</t>
  </si>
  <si>
    <t>NAF4508</t>
  </si>
  <si>
    <t>800g</t>
  </si>
  <si>
    <t>NAF4516</t>
  </si>
  <si>
    <t>1,6kg</t>
  </si>
  <si>
    <t>NAF4532</t>
  </si>
  <si>
    <t>3,2kg</t>
  </si>
  <si>
    <t>NAF451</t>
  </si>
  <si>
    <t xml:space="preserve">Flytande </t>
  </si>
  <si>
    <t>1L</t>
  </si>
  <si>
    <t xml:space="preserve">NAF003051 </t>
  </si>
  <si>
    <t>510g</t>
  </si>
  <si>
    <t>NAF003204</t>
  </si>
  <si>
    <t>2,04 kg</t>
  </si>
  <si>
    <t>900g</t>
  </si>
  <si>
    <t>Flytande</t>
  </si>
  <si>
    <t>Rek 48 h</t>
  </si>
  <si>
    <t>MSM</t>
  </si>
  <si>
    <t>300g</t>
  </si>
  <si>
    <t>NAF10</t>
  </si>
  <si>
    <t>1kg</t>
  </si>
  <si>
    <t xml:space="preserve">Lugnande </t>
  </si>
  <si>
    <t>NAF64075</t>
  </si>
  <si>
    <t>Magic</t>
  </si>
  <si>
    <t>Lugnande</t>
  </si>
  <si>
    <t>750g</t>
  </si>
  <si>
    <t>NAF6415</t>
  </si>
  <si>
    <t>1,5kg</t>
  </si>
  <si>
    <t>NAF643</t>
  </si>
  <si>
    <t>3kg</t>
  </si>
  <si>
    <t>NAF64150</t>
  </si>
  <si>
    <t>15kg</t>
  </si>
  <si>
    <t>Hink</t>
  </si>
  <si>
    <t>NAF681</t>
  </si>
  <si>
    <t>NAF64PACK</t>
  </si>
  <si>
    <t>Instant Magic  - 3-pack orala sprutor</t>
  </si>
  <si>
    <t xml:space="preserve">Oral Spruta </t>
  </si>
  <si>
    <t>Box 3x6</t>
  </si>
  <si>
    <t>NAF891</t>
  </si>
  <si>
    <t>Oestress</t>
  </si>
  <si>
    <t>NAF8905</t>
  </si>
  <si>
    <t xml:space="preserve">Oestress </t>
  </si>
  <si>
    <t>500g</t>
  </si>
  <si>
    <t>5L</t>
  </si>
  <si>
    <t xml:space="preserve">Prestation </t>
  </si>
  <si>
    <t>NAF28905</t>
  </si>
  <si>
    <t>Recover</t>
  </si>
  <si>
    <t>Prestation</t>
  </si>
  <si>
    <t>500ml</t>
  </si>
  <si>
    <t>NAF142003</t>
  </si>
  <si>
    <t xml:space="preserve">EnerG Shot - 3-pack orala sprutor </t>
  </si>
  <si>
    <t>3x30ml</t>
  </si>
  <si>
    <t>NAF1402</t>
  </si>
  <si>
    <t>EnerG</t>
  </si>
  <si>
    <t>2L</t>
  </si>
  <si>
    <t>NAF1405</t>
  </si>
  <si>
    <t>NAF161</t>
  </si>
  <si>
    <t>Electro salter</t>
  </si>
  <si>
    <t>NAF164</t>
  </si>
  <si>
    <t>4kg</t>
  </si>
  <si>
    <t>10kg</t>
  </si>
  <si>
    <t>NAF2861</t>
  </si>
  <si>
    <t>NAF18809</t>
  </si>
  <si>
    <t>M Power</t>
  </si>
  <si>
    <t>NAF13051</t>
  </si>
  <si>
    <t>M Fit</t>
  </si>
  <si>
    <t>NAF3081</t>
  </si>
  <si>
    <t>Ice Cool GEL</t>
  </si>
  <si>
    <t>NAF1433</t>
  </si>
  <si>
    <t>Ice Cool</t>
  </si>
  <si>
    <t>Kyllera</t>
  </si>
  <si>
    <t>NAF27725</t>
  </si>
  <si>
    <t>Hinderkräm</t>
  </si>
  <si>
    <t>2,5kg</t>
  </si>
  <si>
    <t>NAF5307</t>
  </si>
  <si>
    <t xml:space="preserve">In the Pink </t>
  </si>
  <si>
    <t>700g</t>
  </si>
  <si>
    <t>NAF5314</t>
  </si>
  <si>
    <t>1,4kg</t>
  </si>
  <si>
    <t>NAF5310</t>
  </si>
  <si>
    <t>In the Pink Senior</t>
  </si>
  <si>
    <t>NAF19018</t>
  </si>
  <si>
    <t>1,8kg</t>
  </si>
  <si>
    <t>NAF14118</t>
  </si>
  <si>
    <t>NAF14136</t>
  </si>
  <si>
    <t>3,6kg</t>
  </si>
  <si>
    <t>NAF19618</t>
  </si>
  <si>
    <t>GastriAid</t>
  </si>
  <si>
    <t>NAF19636</t>
  </si>
  <si>
    <t>NAF13703</t>
  </si>
  <si>
    <t>Biotics</t>
  </si>
  <si>
    <t>NAF2343</t>
  </si>
  <si>
    <t>Slim</t>
  </si>
  <si>
    <t>Pellets</t>
  </si>
  <si>
    <t>3,3kg</t>
  </si>
  <si>
    <t>3 kg</t>
  </si>
  <si>
    <t>Support</t>
  </si>
  <si>
    <t>NAF1952</t>
  </si>
  <si>
    <t>GastriVet</t>
  </si>
  <si>
    <t>2kg</t>
  </si>
  <si>
    <t>NAF2331</t>
  </si>
  <si>
    <t>Cushinaze</t>
  </si>
  <si>
    <t>Immun</t>
  </si>
  <si>
    <t>NAF6705</t>
  </si>
  <si>
    <t>D-Tox</t>
  </si>
  <si>
    <t>Immunstärkande</t>
  </si>
  <si>
    <t>150g</t>
  </si>
  <si>
    <t>NAF10805</t>
  </si>
  <si>
    <t>B.L.K</t>
  </si>
  <si>
    <t>Pluver</t>
  </si>
  <si>
    <t>NAF1141</t>
  </si>
  <si>
    <t>Echinacea Plus</t>
  </si>
  <si>
    <t xml:space="preserve">Andning </t>
  </si>
  <si>
    <t>NAF13105</t>
  </si>
  <si>
    <t xml:space="preserve">Respirator Boost </t>
  </si>
  <si>
    <t>Andning</t>
  </si>
  <si>
    <t>NAF1311</t>
  </si>
  <si>
    <t>NAF31</t>
  </si>
  <si>
    <t>Respirator Pulver</t>
  </si>
  <si>
    <t>NAF1111</t>
  </si>
  <si>
    <t>Easy Breathing</t>
  </si>
  <si>
    <t>Hovvård</t>
  </si>
  <si>
    <t>NAF291</t>
  </si>
  <si>
    <t xml:space="preserve">ProFeet </t>
  </si>
  <si>
    <t>NAF1025</t>
  </si>
  <si>
    <t>ProFeet</t>
  </si>
  <si>
    <t>NAF13313</t>
  </si>
  <si>
    <t>1,3kg</t>
  </si>
  <si>
    <t>NAF2593</t>
  </si>
  <si>
    <t>NAF2915</t>
  </si>
  <si>
    <t>Biotin Plus</t>
  </si>
  <si>
    <t>NAF293</t>
  </si>
  <si>
    <t>Kräm naturell</t>
  </si>
  <si>
    <t>NAF134025</t>
  </si>
  <si>
    <t>ProFeet Rock Hard</t>
  </si>
  <si>
    <t>250ml</t>
  </si>
  <si>
    <t>NAF13605</t>
  </si>
  <si>
    <t xml:space="preserve">Hovolja </t>
  </si>
  <si>
    <t>Hudvård</t>
  </si>
  <si>
    <t>NAF210075</t>
  </si>
  <si>
    <t>LTSHI Hudsalva</t>
  </si>
  <si>
    <t xml:space="preserve">Salva </t>
  </si>
  <si>
    <t>NAF2081</t>
  </si>
  <si>
    <t xml:space="preserve">LTSHI Skin Wash </t>
  </si>
  <si>
    <t>NAF207075</t>
  </si>
  <si>
    <t>LTSHI Skin Spray</t>
  </si>
  <si>
    <t>Spray</t>
  </si>
  <si>
    <t>750ml</t>
  </si>
  <si>
    <t>NAF85078</t>
  </si>
  <si>
    <t xml:space="preserve">LTSHI D- Itch Fodertillskott </t>
  </si>
  <si>
    <t>780g</t>
  </si>
  <si>
    <t>NAF88069</t>
  </si>
  <si>
    <t>LTSHI Mud Gard Fodertillskott</t>
  </si>
  <si>
    <t>690g</t>
  </si>
  <si>
    <t>NAF121125</t>
  </si>
  <si>
    <t>LTSHI Mud Gard Barriärkräm</t>
  </si>
  <si>
    <t>Barriärkräm</t>
  </si>
  <si>
    <t>1,25kg</t>
  </si>
  <si>
    <t xml:space="preserve">Hästvård </t>
  </si>
  <si>
    <t>Hästvård</t>
  </si>
  <si>
    <t>NAF80075</t>
  </si>
  <si>
    <t>NAF8025</t>
  </si>
  <si>
    <t>Refill</t>
  </si>
  <si>
    <t>2500ml</t>
  </si>
  <si>
    <t>NAF0010100</t>
  </si>
  <si>
    <t>100ml</t>
  </si>
  <si>
    <t>NAF26205</t>
  </si>
  <si>
    <t>NAF26305</t>
  </si>
  <si>
    <t>NAF26005</t>
  </si>
  <si>
    <t>NAF26105</t>
  </si>
  <si>
    <t>NAF2612</t>
  </si>
  <si>
    <t>NAF129805</t>
  </si>
  <si>
    <t>NAF1300025</t>
  </si>
  <si>
    <t>NAF1301025</t>
  </si>
  <si>
    <t>NAF129506</t>
  </si>
  <si>
    <t>NAF30705</t>
  </si>
  <si>
    <t>NAF23705</t>
  </si>
  <si>
    <t>NAF00105</t>
  </si>
  <si>
    <t>Hästgodis</t>
  </si>
  <si>
    <t>NAF2641</t>
  </si>
  <si>
    <t xml:space="preserve">Appy Hästgodis </t>
  </si>
  <si>
    <t>10-pack</t>
  </si>
  <si>
    <t>NAF1791</t>
  </si>
  <si>
    <t xml:space="preserve">Minty Hästgodis </t>
  </si>
  <si>
    <t xml:space="preserve">Hälsa </t>
  </si>
  <si>
    <t>NAF962</t>
  </si>
  <si>
    <t>Omega Olja</t>
  </si>
  <si>
    <t>Hälsa</t>
  </si>
  <si>
    <t>2,5L</t>
  </si>
  <si>
    <t>NAF252RF</t>
  </si>
  <si>
    <t xml:space="preserve">Torkade örter </t>
  </si>
  <si>
    <t>Lädervård</t>
  </si>
  <si>
    <t>NAF27804</t>
  </si>
  <si>
    <t>Luxe Leather Balsam</t>
  </si>
  <si>
    <t>Balsam</t>
  </si>
  <si>
    <t>NAF27905</t>
  </si>
  <si>
    <t>NAF28305</t>
  </si>
  <si>
    <t>Luxe Leather Food</t>
  </si>
  <si>
    <t>Lotion</t>
  </si>
  <si>
    <t>NAF28405</t>
  </si>
  <si>
    <t>Neatsfoot Oil</t>
  </si>
  <si>
    <t>Olja</t>
  </si>
  <si>
    <t>Leather Saddle  Soap</t>
  </si>
  <si>
    <t>Hård tvål</t>
  </si>
  <si>
    <t>450g</t>
  </si>
  <si>
    <t>En traditionell glyserinbaserad sadeltvål med citrondoft. Används till rengöring av alla typer av läder.</t>
  </si>
  <si>
    <t>NAF281045</t>
  </si>
  <si>
    <t>Leather Soft Soap</t>
  </si>
  <si>
    <t>Mjuk tvål</t>
  </si>
  <si>
    <t>Rengörande &amp; skyddande – En mjuk glyserinbaserad sadeltvål med doft av citron, som är lätt att applicera på läder.</t>
  </si>
  <si>
    <t>Leather Quick Clean</t>
  </si>
  <si>
    <t>Rengörande - En snabbtorkande, rengörande spray till för att enkelt torka bort och avlägsna fett, svett och smuts vid vardaglig skötsel av läder. Rengör lädret, som nu är redo att smörjas in.</t>
  </si>
  <si>
    <t>Vitalitet - Vitaminer &amp; mineraler</t>
  </si>
  <si>
    <t>NAF3041</t>
  </si>
  <si>
    <t>B Vitaminer</t>
  </si>
  <si>
    <t>Vitaminer &amp; mineraler</t>
  </si>
  <si>
    <t>NAF30425</t>
  </si>
  <si>
    <t xml:space="preserve">Sto, föl &amp; unghäst </t>
  </si>
  <si>
    <t>NAF151</t>
  </si>
  <si>
    <t>Vitamin E, Selen &amp; Lysin</t>
  </si>
  <si>
    <t>NAF1525</t>
  </si>
  <si>
    <t>NAF6015</t>
  </si>
  <si>
    <t>Vitamin &amp; Mineral Bas</t>
  </si>
  <si>
    <t>NAF603</t>
  </si>
  <si>
    <t>NAF608</t>
  </si>
  <si>
    <t>8kg</t>
  </si>
  <si>
    <t>NAF7505</t>
  </si>
  <si>
    <t>Tea Tree Schampo</t>
  </si>
  <si>
    <t>Omvårdnad</t>
  </si>
  <si>
    <t>NAF47024</t>
  </si>
  <si>
    <t>Pumpspray</t>
  </si>
  <si>
    <t>240ml</t>
  </si>
  <si>
    <t>En mild icke aerosol spray som stödjer den naturliga läkningen av skadad hud, mindre skärsår och skrubbsår.</t>
  </si>
  <si>
    <t>NAF38025</t>
  </si>
  <si>
    <t>MSM Salva</t>
  </si>
  <si>
    <t>250g</t>
  </si>
  <si>
    <t>NAF149</t>
  </si>
  <si>
    <t>box 10st</t>
  </si>
  <si>
    <t>NAF148</t>
  </si>
  <si>
    <t>NaturalintX grötomslag för hovar, är utformad för att passa hästens hov perfekt. Genom sin utformning sparar man både tid och gör det enkelt att applicera på hoven. Kan appliceras på tre olika sätt beroende på hur såret skall angripas. Det kan både appliceras som ett varmt, kallt eller som ett torrt omslag. Hålls på plats med ett elastiskt bandage.</t>
  </si>
  <si>
    <t>NAF22005</t>
  </si>
  <si>
    <t>Designad för säker och effektiv sårbehandling och påvisar att 99,9% av alla bakterier dör. EquiCleanse är framställt från naturligt kraftfullt extrakt från grapefrukskärna för att åstadkomma en klinisk hygien för mindre sår, skärsår och ytliga hudirritationer.</t>
  </si>
  <si>
    <t>NAF10504</t>
  </si>
  <si>
    <t xml:space="preserve">Arnika Gel </t>
  </si>
  <si>
    <t>Gel</t>
  </si>
  <si>
    <t>En smidig, kylande gel till mindre sträckningar, bristningar och blåmärken till följd av hårt muskulärt arbete, utgjutelser eller svullnader.</t>
  </si>
  <si>
    <t>NAF145</t>
  </si>
  <si>
    <t>Bomull</t>
  </si>
  <si>
    <t>350g</t>
  </si>
  <si>
    <t>NAF146</t>
  </si>
  <si>
    <t>NAF147</t>
  </si>
  <si>
    <t>Linda</t>
  </si>
  <si>
    <t>Box 12st</t>
  </si>
  <si>
    <t>Citronella - Sommarprodukter</t>
  </si>
  <si>
    <t>NAF184075</t>
  </si>
  <si>
    <t>NAF Off Citronella Spray</t>
  </si>
  <si>
    <t>NAF185075</t>
  </si>
  <si>
    <t>NAF Off Citronella Gel</t>
  </si>
  <si>
    <t>NAF20105</t>
  </si>
  <si>
    <t>NAF Off Citronella Wash</t>
  </si>
  <si>
    <t>NAF2011</t>
  </si>
  <si>
    <t>NAF Tillbehör</t>
  </si>
  <si>
    <t>NAFPUMP</t>
  </si>
  <si>
    <t xml:space="preserve">30ml handpump till NAF dunkar </t>
  </si>
  <si>
    <t>NAF tillbehör</t>
  </si>
  <si>
    <t>30ml per tryck</t>
  </si>
  <si>
    <t>Hund</t>
  </si>
  <si>
    <t>Ryttare</t>
  </si>
  <si>
    <t>BLACK</t>
  </si>
  <si>
    <t>XXS</t>
  </si>
  <si>
    <t>SH919301XL</t>
  </si>
  <si>
    <t>XL</t>
  </si>
  <si>
    <t>SH919301XS</t>
  </si>
  <si>
    <t>XS</t>
  </si>
  <si>
    <t>SH919301L</t>
  </si>
  <si>
    <t>L</t>
  </si>
  <si>
    <t>SH919301M</t>
  </si>
  <si>
    <t>M</t>
  </si>
  <si>
    <t>SH919301S</t>
  </si>
  <si>
    <t>S</t>
  </si>
  <si>
    <t>BLUE</t>
  </si>
  <si>
    <t>GREY</t>
  </si>
  <si>
    <t>Red</t>
  </si>
  <si>
    <t>Toppar/tröjor</t>
  </si>
  <si>
    <t>WHITE</t>
  </si>
  <si>
    <t>Strumpor</t>
  </si>
  <si>
    <t>RED</t>
  </si>
  <si>
    <t>NVY/RED</t>
  </si>
  <si>
    <t>Handskar</t>
  </si>
  <si>
    <t>BROWN</t>
  </si>
  <si>
    <t>Praktisk handske med gummerad insida och delar av fingrarna. Skön stickad ovansida och mudd.</t>
  </si>
  <si>
    <t>PINK</t>
  </si>
  <si>
    <t>Sporrar</t>
  </si>
  <si>
    <t>SH6267L</t>
  </si>
  <si>
    <t>S/STEEL</t>
  </si>
  <si>
    <t>LADIES</t>
  </si>
  <si>
    <t>5051771310077</t>
  </si>
  <si>
    <t>SH6268L</t>
  </si>
  <si>
    <t>Skonsam sporre som minskar risken för skav. Minskar risken för skav. 30mm.</t>
  </si>
  <si>
    <t>5051771210445</t>
  </si>
  <si>
    <t>SH70501A</t>
  </si>
  <si>
    <t xml:space="preserve">Läderremmar till sporrar. B: 12.5mm </t>
  </si>
  <si>
    <t xml:space="preserve">Adult </t>
  </si>
  <si>
    <t>5038083310643</t>
  </si>
  <si>
    <t>SH70502A</t>
  </si>
  <si>
    <t>HAVANA</t>
  </si>
  <si>
    <t>Adult</t>
  </si>
  <si>
    <t>5038083310667</t>
  </si>
  <si>
    <t>ONESIZE</t>
  </si>
  <si>
    <t>SH6269L</t>
  </si>
  <si>
    <t>Skonsamma sporrar med rundade ändar i rostfritt stål. 20mm</t>
  </si>
  <si>
    <t>5051771210421</t>
  </si>
  <si>
    <t>One Size</t>
  </si>
  <si>
    <t>Skor</t>
  </si>
  <si>
    <t>SH99620137</t>
  </si>
  <si>
    <t>Prisvärd ridsko i äkta läder. Polerat läder för långvarigt bruk. Stötabsorberande innersula som tillför god komfort för hela foten. Slitstark anti-halk sula. Sporrstöd på hälen. YKK dragkedja fram.</t>
  </si>
  <si>
    <t>5051771530710</t>
  </si>
  <si>
    <t>SH99620138</t>
  </si>
  <si>
    <t>5051771530727</t>
  </si>
  <si>
    <t>SH99620139</t>
  </si>
  <si>
    <t>5051771530741</t>
  </si>
  <si>
    <t>SH99620141</t>
  </si>
  <si>
    <t>5051771530758</t>
  </si>
  <si>
    <t>SH99620237</t>
  </si>
  <si>
    <t>5051771530871</t>
  </si>
  <si>
    <t>SH99620238</t>
  </si>
  <si>
    <t>5051771530888</t>
  </si>
  <si>
    <t>SH99620239</t>
  </si>
  <si>
    <t>5051771530901</t>
  </si>
  <si>
    <t>SH99620241</t>
  </si>
  <si>
    <t>5051771530918</t>
  </si>
  <si>
    <t>SH99630137</t>
  </si>
  <si>
    <t xml:space="preserve">Prisvärd ridsko i konstläder. Stötabsorberande innersula som tillför god komfort för hela foten. Slitstark anti-halk sula. Sporrstöd på hälen. </t>
  </si>
  <si>
    <t>5051771531038</t>
  </si>
  <si>
    <t>SH99630138</t>
  </si>
  <si>
    <t>5051771531045</t>
  </si>
  <si>
    <t>SH99630139</t>
  </si>
  <si>
    <t>5051771531069</t>
  </si>
  <si>
    <t>SH99630141</t>
  </si>
  <si>
    <t>5051771531076</t>
  </si>
  <si>
    <t>SH99630237</t>
  </si>
  <si>
    <t>5051771531199</t>
  </si>
  <si>
    <t>SH99630238</t>
  </si>
  <si>
    <t>5051771531205</t>
  </si>
  <si>
    <t>SH99630239</t>
  </si>
  <si>
    <t>5051771531229</t>
  </si>
  <si>
    <t>SH99630241</t>
  </si>
  <si>
    <t>5051771531236</t>
  </si>
  <si>
    <t>SH99630130</t>
  </si>
  <si>
    <t>5051771530970</t>
  </si>
  <si>
    <t>SH99630131</t>
  </si>
  <si>
    <t>5051771530987</t>
  </si>
  <si>
    <t>SH99630132</t>
  </si>
  <si>
    <t>5051771530949</t>
  </si>
  <si>
    <t>SH99630133</t>
  </si>
  <si>
    <t>5051771530994</t>
  </si>
  <si>
    <t>SH99630134</t>
  </si>
  <si>
    <t>5051771538457</t>
  </si>
  <si>
    <t>SH99630135</t>
  </si>
  <si>
    <t>5051771531021</t>
  </si>
  <si>
    <t>Ridstövlar</t>
  </si>
  <si>
    <t>SH99560137</t>
  </si>
  <si>
    <t>Mycket smidig och mjuk ridstövel med snörning. Förstärkt läder över fot och på stövelns insida. Stötabsorberande anti-halksula. Mycket god komfort för fot och underben. YKK-dragkedja.</t>
  </si>
  <si>
    <t>5051771575322</t>
  </si>
  <si>
    <t>SH99560138</t>
  </si>
  <si>
    <t>5051771575346</t>
  </si>
  <si>
    <t>SH99560139</t>
  </si>
  <si>
    <t>5051771575360</t>
  </si>
  <si>
    <t>SH99550137</t>
  </si>
  <si>
    <t>Mycket smidig och mjuk ridstövel utan snörning. Förstärkt läder över fot och på stövelns insida. Stötabsorberande anti-halksula. Mycket god komfort för fot och underben. YKK-dragkedja.</t>
  </si>
  <si>
    <t>5051771575162</t>
  </si>
  <si>
    <t>SH99550138</t>
  </si>
  <si>
    <t>5051771575186</t>
  </si>
  <si>
    <t>SH99550139</t>
  </si>
  <si>
    <t>5051771575209</t>
  </si>
  <si>
    <t>Ridspö</t>
  </si>
  <si>
    <t>SH767620</t>
  </si>
  <si>
    <t>Ridspö lämligt för barn. Längd: 60cm</t>
  </si>
  <si>
    <t>B.BLUE</t>
  </si>
  <si>
    <t>60cm</t>
  </si>
  <si>
    <t>5051771257839</t>
  </si>
  <si>
    <t>SH767601</t>
  </si>
  <si>
    <t>5051771257693</t>
  </si>
  <si>
    <t>SH767633</t>
  </si>
  <si>
    <t>PURPLE</t>
  </si>
  <si>
    <t>SH767637</t>
  </si>
  <si>
    <t>RSPBRY</t>
  </si>
  <si>
    <t>5051771257877</t>
  </si>
  <si>
    <t>SH766801</t>
  </si>
  <si>
    <t>Allround ridspö. Längd: 67cm</t>
  </si>
  <si>
    <t>67cm</t>
  </si>
  <si>
    <t>5051771360072</t>
  </si>
  <si>
    <t>SH766833</t>
  </si>
  <si>
    <t>5051771360164</t>
  </si>
  <si>
    <t>SH766840</t>
  </si>
  <si>
    <t>ORANGE</t>
  </si>
  <si>
    <t>5051771517629</t>
  </si>
  <si>
    <t>SH766813</t>
  </si>
  <si>
    <t>5051771360195</t>
  </si>
  <si>
    <t>SH766817</t>
  </si>
  <si>
    <t>NAVY</t>
  </si>
  <si>
    <t>5051771360133</t>
  </si>
  <si>
    <t>SH767820</t>
  </si>
  <si>
    <t>Hoppspö. Längd: 43cm</t>
  </si>
  <si>
    <t>43cm</t>
  </si>
  <si>
    <t>5051771395098</t>
  </si>
  <si>
    <t>SH767829</t>
  </si>
  <si>
    <t>GREEN</t>
  </si>
  <si>
    <t>5051771395111</t>
  </si>
  <si>
    <t>SH767837</t>
  </si>
  <si>
    <t>5051771395135</t>
  </si>
  <si>
    <t>SH767842</t>
  </si>
  <si>
    <t>YELLOW</t>
  </si>
  <si>
    <t>5051771395159</t>
  </si>
  <si>
    <t>SH760720</t>
  </si>
  <si>
    <t>Allround ridspö Längd 110cm.</t>
  </si>
  <si>
    <t>110 cm (44")</t>
  </si>
  <si>
    <t>5051771394985</t>
  </si>
  <si>
    <t>SH760701</t>
  </si>
  <si>
    <t>5051771395012</t>
  </si>
  <si>
    <t>SH760740</t>
  </si>
  <si>
    <t>5051771517599</t>
  </si>
  <si>
    <t>SH760733</t>
  </si>
  <si>
    <t>5051771395043</t>
  </si>
  <si>
    <t>SH760737</t>
  </si>
  <si>
    <t>5051771395074</t>
  </si>
  <si>
    <t>Häst</t>
  </si>
  <si>
    <t>Flughuvor</t>
  </si>
  <si>
    <t>SH6662229C</t>
  </si>
  <si>
    <t>TEAL/GREY</t>
  </si>
  <si>
    <t>COB</t>
  </si>
  <si>
    <t>SH6662229F</t>
  </si>
  <si>
    <t>FULL</t>
  </si>
  <si>
    <t>SH6662229P</t>
  </si>
  <si>
    <t>PONY</t>
  </si>
  <si>
    <t>SH6662229SP</t>
  </si>
  <si>
    <t>SPONY</t>
  </si>
  <si>
    <t>SH6662229XF</t>
  </si>
  <si>
    <t>XFULL</t>
  </si>
  <si>
    <t>SH6653OFC</t>
  </si>
  <si>
    <t>SH6653OFF</t>
  </si>
  <si>
    <t>SH6653OFP</t>
  </si>
  <si>
    <t>SH6653OFSP</t>
  </si>
  <si>
    <t>SH6653OFXF</t>
  </si>
  <si>
    <t>SH666168C</t>
  </si>
  <si>
    <t>BLACK/GREY</t>
  </si>
  <si>
    <t>5051771506456</t>
  </si>
  <si>
    <t>SH666168F</t>
  </si>
  <si>
    <t>5051771506463</t>
  </si>
  <si>
    <t>SH666168P</t>
  </si>
  <si>
    <t>5051771506470</t>
  </si>
  <si>
    <t>SH666168SP</t>
  </si>
  <si>
    <t>5051771506487</t>
  </si>
  <si>
    <t>SH666168XF</t>
  </si>
  <si>
    <t>5051771506494</t>
  </si>
  <si>
    <t>SH666368C</t>
  </si>
  <si>
    <t>SH666368F</t>
  </si>
  <si>
    <t>SH666368P</t>
  </si>
  <si>
    <t>SH666368SP</t>
  </si>
  <si>
    <t>SH666368XF</t>
  </si>
  <si>
    <t>BURG</t>
  </si>
  <si>
    <t>SH667409P</t>
  </si>
  <si>
    <t>Pony</t>
  </si>
  <si>
    <t>5051771635804</t>
  </si>
  <si>
    <t>SH667409C</t>
  </si>
  <si>
    <t>Cob</t>
  </si>
  <si>
    <t>5051771635781</t>
  </si>
  <si>
    <t>SH667409F</t>
  </si>
  <si>
    <t>Full</t>
  </si>
  <si>
    <t>5051771635798</t>
  </si>
  <si>
    <t>SH667409XF</t>
  </si>
  <si>
    <t>XFull</t>
  </si>
  <si>
    <t>5051771635828</t>
  </si>
  <si>
    <t>Flugtäcke</t>
  </si>
  <si>
    <t>135</t>
  </si>
  <si>
    <t>145</t>
  </si>
  <si>
    <t>155</t>
  </si>
  <si>
    <t>SH9325125</t>
  </si>
  <si>
    <t xml:space="preserve">Eksem– och flugtäcke i hållbart funktionsmaterial, som skapar en barriär till irriterande flugor och insekter samtidigt som det möjliggör luften att strömma fritt. Håller hästen sval under varm väderlek. Materialet tillför upptill 90% UV solskydd, vilket skyddar hästen mot solbränna och solblekning. Innerfoder över bogen minskar risken för skav. Magplatta, svanskappa och svansrem. 600 denier.      </t>
  </si>
  <si>
    <t>5051771598765</t>
  </si>
  <si>
    <t>SH9325135</t>
  </si>
  <si>
    <t>5051771598789</t>
  </si>
  <si>
    <t>SH9325145</t>
  </si>
  <si>
    <t>5051771598796</t>
  </si>
  <si>
    <t>SH9325155</t>
  </si>
  <si>
    <t>5051771598819</t>
  </si>
  <si>
    <t xml:space="preserve">Häst  </t>
  </si>
  <si>
    <t>Fleecetäcke</t>
  </si>
  <si>
    <t>Ullfilt</t>
  </si>
  <si>
    <t>SH9080140</t>
  </si>
  <si>
    <t>5051771365589</t>
  </si>
  <si>
    <t>SH9080160</t>
  </si>
  <si>
    <t>5051771365596</t>
  </si>
  <si>
    <t>SH9080180</t>
  </si>
  <si>
    <t>5051771365602</t>
  </si>
  <si>
    <t>Täckestillbehör</t>
  </si>
  <si>
    <t>SH934CC</t>
  </si>
  <si>
    <t>5051771294872</t>
  </si>
  <si>
    <t>SH934CF</t>
  </si>
  <si>
    <t>5051771294865</t>
  </si>
  <si>
    <t>SH934CP</t>
  </si>
  <si>
    <t>5051771294889</t>
  </si>
  <si>
    <t>SH934CXF</t>
  </si>
  <si>
    <t>5051771294896</t>
  </si>
  <si>
    <t>SH392</t>
  </si>
  <si>
    <t>SILVER</t>
  </si>
  <si>
    <t>SH936L</t>
  </si>
  <si>
    <t>Täckesbag i extremt tåligt material. Kraftig dragkedja. Perfekt till förvaring av täcken. Dock även praktiskt att använda som förvaring vid resa, tävling mm.</t>
  </si>
  <si>
    <t>SH936S</t>
  </si>
  <si>
    <t>5038083620674</t>
  </si>
  <si>
    <t>Reflex</t>
  </si>
  <si>
    <t>SH7001L</t>
  </si>
  <si>
    <t>5051771506227</t>
  </si>
  <si>
    <t>SH7001M</t>
  </si>
  <si>
    <t>5051771506234</t>
  </si>
  <si>
    <t>SH7001S</t>
  </si>
  <si>
    <t>5051771506241</t>
  </si>
  <si>
    <t>SH7001XL</t>
  </si>
  <si>
    <t>5051771506258</t>
  </si>
  <si>
    <t>SH7001XS</t>
  </si>
  <si>
    <t>5051771506265</t>
  </si>
  <si>
    <t>SH942735</t>
  </si>
  <si>
    <t>Elastiskt band med gummerad baksida.</t>
  </si>
  <si>
    <t>SH942742</t>
  </si>
  <si>
    <t>5051771519616</t>
  </si>
  <si>
    <t>5051771521060</t>
  </si>
  <si>
    <t>5051771521077</t>
  </si>
  <si>
    <t>LARGE</t>
  </si>
  <si>
    <t>5051771521084</t>
  </si>
  <si>
    <t>MEDIUM</t>
  </si>
  <si>
    <t>5051771521091</t>
  </si>
  <si>
    <t>SMALL</t>
  </si>
  <si>
    <t>5051771521107</t>
  </si>
  <si>
    <t>SH85235</t>
  </si>
  <si>
    <t>Praktiskt hjälmöverdrag i stretchigt reflexmaterial med superfin passform.</t>
  </si>
  <si>
    <t>5051771485089</t>
  </si>
  <si>
    <t>SH85242</t>
  </si>
  <si>
    <t>5051771485119</t>
  </si>
  <si>
    <t>Ländtäcke i gult mesh– och reflexmaterial med tydliga reflexband.</t>
  </si>
  <si>
    <t>120</t>
  </si>
  <si>
    <t>5051771483290</t>
  </si>
  <si>
    <t>SH940842130</t>
  </si>
  <si>
    <t>130</t>
  </si>
  <si>
    <t>5051771483306</t>
  </si>
  <si>
    <t>SH940842135</t>
  </si>
  <si>
    <t>5051771483313</t>
  </si>
  <si>
    <t>SH940842145</t>
  </si>
  <si>
    <t>5051771483320</t>
  </si>
  <si>
    <t>SH940842155</t>
  </si>
  <si>
    <t>5051771483337</t>
  </si>
  <si>
    <t>P/C</t>
  </si>
  <si>
    <t>SH940535CF</t>
  </si>
  <si>
    <t>Bred brösta i reflexmaterial och med reflexdetaljer. Mycket god ställbarhet över hals och bog.</t>
  </si>
  <si>
    <t>COB/FUL</t>
  </si>
  <si>
    <t>5051771483252</t>
  </si>
  <si>
    <t>SH940535PC</t>
  </si>
  <si>
    <t>PNY/COB</t>
  </si>
  <si>
    <t>5051771483269</t>
  </si>
  <si>
    <t>SH940542CF</t>
  </si>
  <si>
    <t>5051771483276</t>
  </si>
  <si>
    <t>SH940542PC</t>
  </si>
  <si>
    <t>5051771483283</t>
  </si>
  <si>
    <t>SH940035</t>
  </si>
  <si>
    <t>ONE</t>
  </si>
  <si>
    <t>SH940042</t>
  </si>
  <si>
    <t>5038083358560</t>
  </si>
  <si>
    <t>SH941835</t>
  </si>
  <si>
    <t>Reflex till svansen med gummerat fäste.</t>
  </si>
  <si>
    <t>SH941842</t>
  </si>
  <si>
    <t>5051771521121</t>
  </si>
  <si>
    <t>SH940135C</t>
  </si>
  <si>
    <t>Reflex till tyglarna.</t>
  </si>
  <si>
    <t>5051771489599</t>
  </si>
  <si>
    <t>SH940135F</t>
  </si>
  <si>
    <t>5051771489629</t>
  </si>
  <si>
    <t>SH940135P</t>
  </si>
  <si>
    <t>5051771489643</t>
  </si>
  <si>
    <t>SH940142C</t>
  </si>
  <si>
    <t>5051771489063</t>
  </si>
  <si>
    <t>SH940142F</t>
  </si>
  <si>
    <t>5051771489070</t>
  </si>
  <si>
    <t>SH940142P</t>
  </si>
  <si>
    <t>5051771489087</t>
  </si>
  <si>
    <t>SH940235</t>
  </si>
  <si>
    <t>5051771419053</t>
  </si>
  <si>
    <t>SH940242</t>
  </si>
  <si>
    <t>5038083963061</t>
  </si>
  <si>
    <t>Benskydd &amp; Boots</t>
  </si>
  <si>
    <t>SH170A01C</t>
  </si>
  <si>
    <t xml:space="preserve">Prisvärt benskydd i neoprenmaterial. Konturvadderad insida och rejäl kardborreknäppning. Perfekt för vardagligt bruk. </t>
  </si>
  <si>
    <t>5038083569898</t>
  </si>
  <si>
    <t>SH170A01F</t>
  </si>
  <si>
    <t>5038083569904</t>
  </si>
  <si>
    <t>SH170A01P</t>
  </si>
  <si>
    <t>5038083569881</t>
  </si>
  <si>
    <t>SH170A01SP</t>
  </si>
  <si>
    <t>5038083928985</t>
  </si>
  <si>
    <t>SH170A01XF</t>
  </si>
  <si>
    <t>5051771632667</t>
  </si>
  <si>
    <t>SH170A09C</t>
  </si>
  <si>
    <t>5038083603363</t>
  </si>
  <si>
    <t>SH170A09F</t>
  </si>
  <si>
    <t>5038083603370</t>
  </si>
  <si>
    <t>SH170A09P</t>
  </si>
  <si>
    <t>5038083603356</t>
  </si>
  <si>
    <t>SH170A09SP</t>
  </si>
  <si>
    <t>5038083929005</t>
  </si>
  <si>
    <t>SH170A09XF</t>
  </si>
  <si>
    <t>5051771632759</t>
  </si>
  <si>
    <t>SH188901C</t>
  </si>
  <si>
    <t>Prisvärt lättviktsskydd. Air motion - nätmaterial möjliggör att benen hålls svala och att luften kan cirkulera. Konturvadderad på insidan. Kardborreknäppning.</t>
  </si>
  <si>
    <t>5051771558059</t>
  </si>
  <si>
    <t>SH188901F</t>
  </si>
  <si>
    <t>5051771558066</t>
  </si>
  <si>
    <t>SH188901XF</t>
  </si>
  <si>
    <t>5051771632766</t>
  </si>
  <si>
    <t>SH188101C</t>
  </si>
  <si>
    <t>Lerskydd till hagen när det behövs som mest! Långa stötdämpande skydd för känsliga ben. Även bra till hästar som är känsliga för mugg. Kardborreknäppning.</t>
  </si>
  <si>
    <t>5051771460826</t>
  </si>
  <si>
    <t>SH188101F</t>
  </si>
  <si>
    <t>5051771460833</t>
  </si>
  <si>
    <t>SH188101XF</t>
  </si>
  <si>
    <t>5051771460864</t>
  </si>
  <si>
    <t>SH1999</t>
  </si>
  <si>
    <t>Skydd för karleden. Kardborreknäppning.</t>
  </si>
  <si>
    <t>5051771290195</t>
  </si>
  <si>
    <t>Boots</t>
  </si>
  <si>
    <t>SH134F01C</t>
  </si>
  <si>
    <t>5051771170688</t>
  </si>
  <si>
    <t>SH134F01F</t>
  </si>
  <si>
    <t>5051771170671</t>
  </si>
  <si>
    <t>SH134F01P</t>
  </si>
  <si>
    <t>5051771170695</t>
  </si>
  <si>
    <t>SH134F01XF</t>
  </si>
  <si>
    <t>5051771170664</t>
  </si>
  <si>
    <t>SH134F02C</t>
  </si>
  <si>
    <t>5051771338835</t>
  </si>
  <si>
    <t>SH134F02F</t>
  </si>
  <si>
    <t>5051771338828</t>
  </si>
  <si>
    <t>SH134F02P</t>
  </si>
  <si>
    <t>5051771338842</t>
  </si>
  <si>
    <t>SH134F02XF</t>
  </si>
  <si>
    <t>5051771338811</t>
  </si>
  <si>
    <t>SH134F40C</t>
  </si>
  <si>
    <t>5051771537863</t>
  </si>
  <si>
    <t>SH134F40F</t>
  </si>
  <si>
    <t>5051771537894</t>
  </si>
  <si>
    <t>SH134F40P</t>
  </si>
  <si>
    <t>5051771537924</t>
  </si>
  <si>
    <t>SH134F40XF</t>
  </si>
  <si>
    <t>5051771537948</t>
  </si>
  <si>
    <t>SH134F35C</t>
  </si>
  <si>
    <t>5051771338873</t>
  </si>
  <si>
    <t>SH134F35F</t>
  </si>
  <si>
    <t>5051771338866</t>
  </si>
  <si>
    <t>SH134F35P</t>
  </si>
  <si>
    <t>5051771338880</t>
  </si>
  <si>
    <t>SH134F35XF</t>
  </si>
  <si>
    <t>5051771338859</t>
  </si>
  <si>
    <t>SH134F33C</t>
  </si>
  <si>
    <t>5051771338910</t>
  </si>
  <si>
    <t>SH134F33F</t>
  </si>
  <si>
    <t>5051771338903</t>
  </si>
  <si>
    <t>SH134F33P</t>
  </si>
  <si>
    <t>5051771338927</t>
  </si>
  <si>
    <t>SH134F33XF</t>
  </si>
  <si>
    <t>5051771338897</t>
  </si>
  <si>
    <t>SH134F13C</t>
  </si>
  <si>
    <t>5051771338958</t>
  </si>
  <si>
    <t>SH134F13F</t>
  </si>
  <si>
    <t>5051771338941</t>
  </si>
  <si>
    <t>SH134F13P</t>
  </si>
  <si>
    <t>5051771338965</t>
  </si>
  <si>
    <t>SH134F13XF</t>
  </si>
  <si>
    <t>5051771338934</t>
  </si>
  <si>
    <t>SH134F09C</t>
  </si>
  <si>
    <t>SH134F09F</t>
  </si>
  <si>
    <t>5051771170718</t>
  </si>
  <si>
    <t>SH134F09P</t>
  </si>
  <si>
    <t>SH134F09XF</t>
  </si>
  <si>
    <t>SH134V01C</t>
  </si>
  <si>
    <t>Mjuka, smidiga och hållbara gummi boots som skyddar mot skrap och slag. Kraftig kardborreknäppning fram.</t>
  </si>
  <si>
    <t>5038083079151</t>
  </si>
  <si>
    <t>SH134V01F</t>
  </si>
  <si>
    <t>5038083079168</t>
  </si>
  <si>
    <t>SH134V01P</t>
  </si>
  <si>
    <t>5038083079144</t>
  </si>
  <si>
    <t>SH134V01XF</t>
  </si>
  <si>
    <t>5038083079175</t>
  </si>
  <si>
    <t>SH134V02C</t>
  </si>
  <si>
    <t>5038083079199</t>
  </si>
  <si>
    <t>SH134V02F</t>
  </si>
  <si>
    <t>5038083079205</t>
  </si>
  <si>
    <t>SH134V02P</t>
  </si>
  <si>
    <t>5038083079182</t>
  </si>
  <si>
    <t>SH134V02XF</t>
  </si>
  <si>
    <t>5038083079212</t>
  </si>
  <si>
    <t>SH134V40C</t>
  </si>
  <si>
    <t>5051771538051</t>
  </si>
  <si>
    <t>SH134V40F</t>
  </si>
  <si>
    <t>5051771538082</t>
  </si>
  <si>
    <t>SH134V40P</t>
  </si>
  <si>
    <t>5051771538112</t>
  </si>
  <si>
    <t>SH134V40XF</t>
  </si>
  <si>
    <t>5051771538136</t>
  </si>
  <si>
    <t>SH134V35C</t>
  </si>
  <si>
    <t>5038083888258</t>
  </si>
  <si>
    <t>SH134V35F</t>
  </si>
  <si>
    <t>5038083888265</t>
  </si>
  <si>
    <t>SH134V35P</t>
  </si>
  <si>
    <t>5038083888241</t>
  </si>
  <si>
    <t>SH134V35XF</t>
  </si>
  <si>
    <t>5038083888272</t>
  </si>
  <si>
    <t>SH134V33C</t>
  </si>
  <si>
    <t>5051771327525</t>
  </si>
  <si>
    <t>SH134V33F</t>
  </si>
  <si>
    <t>5051771327518</t>
  </si>
  <si>
    <t>SH134V33P</t>
  </si>
  <si>
    <t>5051771327532</t>
  </si>
  <si>
    <t>SH134V33XF</t>
  </si>
  <si>
    <t>5051771327501</t>
  </si>
  <si>
    <t>SH134V13C</t>
  </si>
  <si>
    <t>5051771538150</t>
  </si>
  <si>
    <t>SH134V13F</t>
  </si>
  <si>
    <t>5051771538181</t>
  </si>
  <si>
    <t>SH134V13P</t>
  </si>
  <si>
    <t>5051771538211</t>
  </si>
  <si>
    <t>SH134V13XF</t>
  </si>
  <si>
    <t>5051771538235</t>
  </si>
  <si>
    <t>SH134V09C</t>
  </si>
  <si>
    <t>5038083079236</t>
  </si>
  <si>
    <t>SH134V09F</t>
  </si>
  <si>
    <t>5038083079243</t>
  </si>
  <si>
    <t>SH134V09P</t>
  </si>
  <si>
    <t>5038083079229</t>
  </si>
  <si>
    <t>SH134V09XF</t>
  </si>
  <si>
    <t>5038083079250</t>
  </si>
  <si>
    <t>SH189801C</t>
  </si>
  <si>
    <t>5051771518923</t>
  </si>
  <si>
    <t>SH189801F</t>
  </si>
  <si>
    <t>5051771518930</t>
  </si>
  <si>
    <t>SH189801P</t>
  </si>
  <si>
    <t>5051771518947</t>
  </si>
  <si>
    <t>SH189801XF</t>
  </si>
  <si>
    <t>5051771520100</t>
  </si>
  <si>
    <t>Skyddsskor</t>
  </si>
  <si>
    <t>SH142L</t>
  </si>
  <si>
    <t xml:space="preserve">Hållbar, vattentät skyddssko med räfflad sula. </t>
  </si>
  <si>
    <t>SH142M</t>
  </si>
  <si>
    <t>SH142S</t>
  </si>
  <si>
    <t>5038083496613</t>
  </si>
  <si>
    <t>SH142XL</t>
  </si>
  <si>
    <t>SH142DL</t>
  </si>
  <si>
    <t>ASSUPP</t>
  </si>
  <si>
    <t>SH142DM</t>
  </si>
  <si>
    <t>SH142DS</t>
  </si>
  <si>
    <t>5051771314716</t>
  </si>
  <si>
    <t>SH142DXL</t>
  </si>
  <si>
    <t>SH1530928</t>
  </si>
  <si>
    <t>Pads som skyddar och ger stöd för att undvika tryck i samband med lindning. Kanalsydda underlägg för lindning.  4-pack</t>
  </si>
  <si>
    <t>White</t>
  </si>
  <si>
    <t>28x40cm</t>
  </si>
  <si>
    <t>5038083084049</t>
  </si>
  <si>
    <t>Fleecelindor</t>
  </si>
  <si>
    <t>SH15501</t>
  </si>
  <si>
    <t>Fleecelinda i kvalitativt fleece med kardborreknäppning. Säljes i 4-pack 11cm x 3m.</t>
  </si>
  <si>
    <t>5038083084346</t>
  </si>
  <si>
    <t>SH15514</t>
  </si>
  <si>
    <t>5038083084391</t>
  </si>
  <si>
    <t>SH15517</t>
  </si>
  <si>
    <t>5038083084322</t>
  </si>
  <si>
    <t>SH15535</t>
  </si>
  <si>
    <t>5051771526157</t>
  </si>
  <si>
    <t>SH15533</t>
  </si>
  <si>
    <t>5038083084407</t>
  </si>
  <si>
    <t>SH15513</t>
  </si>
  <si>
    <t>5038083084339</t>
  </si>
  <si>
    <t>SH15519</t>
  </si>
  <si>
    <t>ROYAL</t>
  </si>
  <si>
    <t>5038083084353</t>
  </si>
  <si>
    <t>SH15509</t>
  </si>
  <si>
    <t>5038083084377</t>
  </si>
  <si>
    <t>Transport</t>
  </si>
  <si>
    <t>SH184220</t>
  </si>
  <si>
    <t>Transportskydd för svans med lång skyddande påse</t>
  </si>
  <si>
    <t>5051771505381</t>
  </si>
  <si>
    <t>SH184217</t>
  </si>
  <si>
    <t>5051771505398</t>
  </si>
  <si>
    <t>SH184240</t>
  </si>
  <si>
    <t>5051771565330</t>
  </si>
  <si>
    <t>SH184235</t>
  </si>
  <si>
    <t>5051771505404</t>
  </si>
  <si>
    <t>SH184233</t>
  </si>
  <si>
    <t>5051771505411</t>
  </si>
  <si>
    <t>SH184213</t>
  </si>
  <si>
    <t>5051771505428</t>
  </si>
  <si>
    <t>SH183620</t>
  </si>
  <si>
    <t>Transportskydd för svansroten</t>
  </si>
  <si>
    <t>5051771505084</t>
  </si>
  <si>
    <t>SH183614</t>
  </si>
  <si>
    <t>5051771301006</t>
  </si>
  <si>
    <t>SH183640</t>
  </si>
  <si>
    <t>5051771565309</t>
  </si>
  <si>
    <t>SH183635</t>
  </si>
  <si>
    <t>5051771505107</t>
  </si>
  <si>
    <t>SH183633</t>
  </si>
  <si>
    <t>5051771305653</t>
  </si>
  <si>
    <t>SH183613</t>
  </si>
  <si>
    <t>5051771505114</t>
  </si>
  <si>
    <t>Förvaring</t>
  </si>
  <si>
    <t>Longering</t>
  </si>
  <si>
    <t>SH46901C</t>
  </si>
  <si>
    <t>Teddyfodrad longeringsgjord.</t>
  </si>
  <si>
    <t>5051771062143</t>
  </si>
  <si>
    <t>SH46901F</t>
  </si>
  <si>
    <t>5051771062150</t>
  </si>
  <si>
    <t>SH470</t>
  </si>
  <si>
    <t>Onesize</t>
  </si>
  <si>
    <t>5051771583945</t>
  </si>
  <si>
    <t>SH435</t>
  </si>
  <si>
    <t>Praktiskt longeringssystem</t>
  </si>
  <si>
    <t>5051771335391</t>
  </si>
  <si>
    <t>SH423101</t>
  </si>
  <si>
    <t>Longeringslina i mjukt polyester webmaterial. 8m</t>
  </si>
  <si>
    <t>5051771382173</t>
  </si>
  <si>
    <t>SH423118</t>
  </si>
  <si>
    <t>5051771443713</t>
  </si>
  <si>
    <t>SH423129</t>
  </si>
  <si>
    <t>5051771443720</t>
  </si>
  <si>
    <t>SH423157</t>
  </si>
  <si>
    <t>NVY/CAM</t>
  </si>
  <si>
    <t>5051771301617</t>
  </si>
  <si>
    <t>SH423158</t>
  </si>
  <si>
    <t>NVY/PNK</t>
  </si>
  <si>
    <t>5051771301624</t>
  </si>
  <si>
    <t>SH423156</t>
  </si>
  <si>
    <t>5051771301631</t>
  </si>
  <si>
    <t>SH423140</t>
  </si>
  <si>
    <t>5051771443737</t>
  </si>
  <si>
    <t>SH423135</t>
  </si>
  <si>
    <t>5051771443744</t>
  </si>
  <si>
    <t>SH423133</t>
  </si>
  <si>
    <t>5051771443751</t>
  </si>
  <si>
    <t>Tävling</t>
  </si>
  <si>
    <t>SH8083</t>
  </si>
  <si>
    <t>Medicinsk information då detta behövs.</t>
  </si>
  <si>
    <t>CLEAR</t>
  </si>
  <si>
    <t>5051771344638</t>
  </si>
  <si>
    <t>SH8081</t>
  </si>
  <si>
    <t>Nummerhållare i form av en sele.</t>
  </si>
  <si>
    <t>5038083641099</t>
  </si>
  <si>
    <t>SH8082</t>
  </si>
  <si>
    <t xml:space="preserve">Nummerhållare att fästa på tränset. Siffror inkluderat.
</t>
  </si>
  <si>
    <t>5038083522350</t>
  </si>
  <si>
    <t>SH109501</t>
  </si>
  <si>
    <t>5038083051164</t>
  </si>
  <si>
    <t>SH109502</t>
  </si>
  <si>
    <t>5038083051171</t>
  </si>
  <si>
    <t>SH109509</t>
  </si>
  <si>
    <t>5038083051188</t>
  </si>
  <si>
    <t>SH1095W01</t>
  </si>
  <si>
    <t>411m</t>
  </si>
  <si>
    <t>5051771289601</t>
  </si>
  <si>
    <t>SH1095W02</t>
  </si>
  <si>
    <t>5051771289618</t>
  </si>
  <si>
    <t>SH1095W09</t>
  </si>
  <si>
    <t>5051771289625</t>
  </si>
  <si>
    <t>SH111701</t>
  </si>
  <si>
    <t>5051771513348</t>
  </si>
  <si>
    <t>SH111702</t>
  </si>
  <si>
    <t>5051771513355</t>
  </si>
  <si>
    <t>SH111709</t>
  </si>
  <si>
    <t>5051771513362</t>
  </si>
  <si>
    <t>SH111735</t>
  </si>
  <si>
    <t>Pink</t>
  </si>
  <si>
    <t>SH111733</t>
  </si>
  <si>
    <t>Purple</t>
  </si>
  <si>
    <t>Sadeltillbehör</t>
  </si>
  <si>
    <t>Övrigt</t>
  </si>
  <si>
    <t>SH232</t>
  </si>
  <si>
    <t>Vattentätt sadelöverdrag med hål för stigbyglarna</t>
  </si>
  <si>
    <t>5051771335445</t>
  </si>
  <si>
    <t>SH232D</t>
  </si>
  <si>
    <t>5051771602301</t>
  </si>
  <si>
    <t>Sadelgjord</t>
  </si>
  <si>
    <t>SH49301</t>
  </si>
  <si>
    <t xml:space="preserve">Sadelgjordsförlängare i läder med dubbelelastik. Spännen tillverkat i rostfritt stål.
 </t>
  </si>
  <si>
    <t>ONESIZE (33cm)</t>
  </si>
  <si>
    <t>5051771330020</t>
  </si>
  <si>
    <t>SH49302</t>
  </si>
  <si>
    <t>5051771330044</t>
  </si>
  <si>
    <t>Supafleece</t>
  </si>
  <si>
    <t>SH52330124</t>
  </si>
  <si>
    <t xml:space="preserve">Sadelgjordskydd i mjuk och tät supafleece </t>
  </si>
  <si>
    <t>61cm (24")</t>
  </si>
  <si>
    <t>5051771387437</t>
  </si>
  <si>
    <t>SH52330138</t>
  </si>
  <si>
    <t>96cm (38")</t>
  </si>
  <si>
    <t>5051771387444</t>
  </si>
  <si>
    <t>SH52330224</t>
  </si>
  <si>
    <t>5051771387451</t>
  </si>
  <si>
    <t>SH52330238</t>
  </si>
  <si>
    <t>5051771387468</t>
  </si>
  <si>
    <t>SH52330824</t>
  </si>
  <si>
    <t>NAT</t>
  </si>
  <si>
    <t>5051771421971</t>
  </si>
  <si>
    <t>SH52330838</t>
  </si>
  <si>
    <t>5051771421988</t>
  </si>
  <si>
    <t>SH523401</t>
  </si>
  <si>
    <t xml:space="preserve">Sadelskydd i mjuk och tät supafleece </t>
  </si>
  <si>
    <t>5051771387499</t>
  </si>
  <si>
    <t>SH523402</t>
  </si>
  <si>
    <t>5051771387512</t>
  </si>
  <si>
    <t>SH52400124</t>
  </si>
  <si>
    <t xml:space="preserve">Skydd till rak sadelgjord alt körgjord i mjuk och tät supafleece </t>
  </si>
  <si>
    <t>5051771490359</t>
  </si>
  <si>
    <t>SH52400138</t>
  </si>
  <si>
    <t>5051771490366</t>
  </si>
  <si>
    <t>SH52400224</t>
  </si>
  <si>
    <t>5051771490373</t>
  </si>
  <si>
    <t>SH52400238</t>
  </si>
  <si>
    <t>5051771490380</t>
  </si>
  <si>
    <t>SH52400824</t>
  </si>
  <si>
    <t>5051771490397</t>
  </si>
  <si>
    <t>SH52400838</t>
  </si>
  <si>
    <t>5051771490403</t>
  </si>
  <si>
    <t>SH524201</t>
  </si>
  <si>
    <t xml:space="preserve">Skydd till brösta i mjuk och tät supafleece </t>
  </si>
  <si>
    <t>5051771506081</t>
  </si>
  <si>
    <t>SH524202</t>
  </si>
  <si>
    <t>5051771506098</t>
  </si>
  <si>
    <t>SH524208</t>
  </si>
  <si>
    <t>5051771506104</t>
  </si>
  <si>
    <t>SH524301</t>
  </si>
  <si>
    <t xml:space="preserve">Nosskydd i mjuk och tät supafleece </t>
  </si>
  <si>
    <t>5051771506111</t>
  </si>
  <si>
    <t>SH524302</t>
  </si>
  <si>
    <t>5051771506128</t>
  </si>
  <si>
    <t>SH524308</t>
  </si>
  <si>
    <t>5051771506135</t>
  </si>
  <si>
    <t>SH524501</t>
  </si>
  <si>
    <t xml:space="preserve">Skydd till käken i mjuk och tät supafleece </t>
  </si>
  <si>
    <t>5051771565446</t>
  </si>
  <si>
    <t>SH524502</t>
  </si>
  <si>
    <t>5051771573403</t>
  </si>
  <si>
    <t>SH524508</t>
  </si>
  <si>
    <t>5051771573410</t>
  </si>
  <si>
    <t>Paddar</t>
  </si>
  <si>
    <t>SH264C</t>
  </si>
  <si>
    <t>CONTOUR</t>
  </si>
  <si>
    <t>5051771286044</t>
  </si>
  <si>
    <t>5051771573335</t>
  </si>
  <si>
    <t>5051771573373</t>
  </si>
  <si>
    <t>Schabrak</t>
  </si>
  <si>
    <t>Gräsreducerare</t>
  </si>
  <si>
    <t>SH495NFC</t>
  </si>
  <si>
    <t>Ergonomisk gräsreducerare med teddylining. Avlastande skydd över nacke och ganascher.</t>
  </si>
  <si>
    <t>5051771338606</t>
  </si>
  <si>
    <t>SH495NFF</t>
  </si>
  <si>
    <t>5051771338613</t>
  </si>
  <si>
    <t>SH495NFP</t>
  </si>
  <si>
    <t>5051771338620</t>
  </si>
  <si>
    <t>SH495NFSP</t>
  </si>
  <si>
    <t>5051771338637</t>
  </si>
  <si>
    <t>SH495NFXF</t>
  </si>
  <si>
    <t>5051771359199</t>
  </si>
  <si>
    <t>SH495NC</t>
  </si>
  <si>
    <t>Ergonomisk gräsreducerare. Avlastande skydd över nacke och ganascher.</t>
  </si>
  <si>
    <t>5038083507104</t>
  </si>
  <si>
    <t>SH495NF</t>
  </si>
  <si>
    <t>5038083507111</t>
  </si>
  <si>
    <t>SH495NP</t>
  </si>
  <si>
    <t>5038083507098</t>
  </si>
  <si>
    <t>SH495NSP</t>
  </si>
  <si>
    <t>5051771338682</t>
  </si>
  <si>
    <t>SH495NXF</t>
  </si>
  <si>
    <t>5051771359175</t>
  </si>
  <si>
    <t>Träningstillbehör</t>
  </si>
  <si>
    <t>SH447G03</t>
  </si>
  <si>
    <t>3/4</t>
  </si>
  <si>
    <t>5038083260276</t>
  </si>
  <si>
    <t>SH425001</t>
  </si>
  <si>
    <t>Hjälptygel för envist betande ponnyer</t>
  </si>
  <si>
    <t>5051771517339</t>
  </si>
  <si>
    <t>SH38603</t>
  </si>
  <si>
    <t>Hjälpandtag att fästa framför sadeln</t>
  </si>
  <si>
    <t>5051771347097</t>
  </si>
  <si>
    <t>Bett</t>
  </si>
  <si>
    <t>Blue Sweet Iron</t>
  </si>
  <si>
    <t>SH6357115</t>
  </si>
  <si>
    <t>Bett i rostfritt stål med Blue Sweet Iron mundel. Detta bett ligger mycket stabilt i hästens mun. Mittdelen skapar rum för tungan och avlastar för tryck.</t>
  </si>
  <si>
    <t>BLUESWT</t>
  </si>
  <si>
    <t>5051771404806</t>
  </si>
  <si>
    <t>SH6357125</t>
  </si>
  <si>
    <t>5051771404813</t>
  </si>
  <si>
    <t>SH6357140</t>
  </si>
  <si>
    <t>5051771404820</t>
  </si>
  <si>
    <t>SH6356115</t>
  </si>
  <si>
    <t>Bett i rostfritt stål med Blue Sweet Iron mundel. Detta bett skapar en mild hävstång och ger mer kontroll, främjar hästens form, huvudets position och lyhördhet. De lösa mässingsskivorna i mitten kan hjälpa till att sysselsätta en rastlös häst.</t>
  </si>
  <si>
    <t>5051771404776</t>
  </si>
  <si>
    <t>SH6356125</t>
  </si>
  <si>
    <t>5051771404783</t>
  </si>
  <si>
    <t>SH6356140</t>
  </si>
  <si>
    <t>5051771404790</t>
  </si>
  <si>
    <t>SH5213115</t>
  </si>
  <si>
    <t>Bett i rostfritt stål med Blue Sweet Iron mundel.Den lösa ringen kan motverka fixering och att hästens hänger på bettet då bettet har mycket mer rörelse än ett fast bett. Den formade mittdelen ger ett jämt tryck och uppmanar förstärkt kontakt.</t>
  </si>
  <si>
    <t>5051771404684</t>
  </si>
  <si>
    <t>SH5213125</t>
  </si>
  <si>
    <t>5051771404691</t>
  </si>
  <si>
    <t>SH5213140</t>
  </si>
  <si>
    <t>5051771404707</t>
  </si>
  <si>
    <t>SH6358115</t>
  </si>
  <si>
    <t>5051771404653</t>
  </si>
  <si>
    <t>SH6358125</t>
  </si>
  <si>
    <t>5051771404660</t>
  </si>
  <si>
    <t>SH6358140</t>
  </si>
  <si>
    <t>5051771404677</t>
  </si>
  <si>
    <t>SH6339115</t>
  </si>
  <si>
    <t>Bett i rostfritt stål med Blue Sweet Iron mundel. Kombinerar tryck och hävstång, för en mild gag-effekt. De lösa mässingsskivorna i mitten kan hjälpa till att sysselsätta en rastlös häst.</t>
  </si>
  <si>
    <t>5051771404608</t>
  </si>
  <si>
    <t>SH6339125</t>
  </si>
  <si>
    <t>5051771404615</t>
  </si>
  <si>
    <t>SH6339140</t>
  </si>
  <si>
    <t>5051771404622</t>
  </si>
  <si>
    <t>SH5212115</t>
  </si>
  <si>
    <t>Bett i rostfritt stål med Blue Sweet Iron mundel. De två ringarna möjliggör anpassat tryck och hävstång på munstycket. Den anatomiska dubbelleden fördelar trycket över både tungan och munnen samt uppmuntrar kontakten med munnen.</t>
  </si>
  <si>
    <t>5051771404547</t>
  </si>
  <si>
    <t>SH5212125</t>
  </si>
  <si>
    <t>5051771404554</t>
  </si>
  <si>
    <t>SH5212140</t>
  </si>
  <si>
    <t>5051771404561</t>
  </si>
  <si>
    <t>Bettillbehör</t>
  </si>
  <si>
    <t>SH505001</t>
  </si>
  <si>
    <t>5051771584119</t>
  </si>
  <si>
    <t>SH505002</t>
  </si>
  <si>
    <t>5051771584126</t>
  </si>
  <si>
    <t>SH337C50</t>
  </si>
  <si>
    <t>BRASS</t>
  </si>
  <si>
    <t>SINGLE</t>
  </si>
  <si>
    <t>5051771334523</t>
  </si>
  <si>
    <t>SH337C49</t>
  </si>
  <si>
    <t>Stain</t>
  </si>
  <si>
    <t>5051771334530</t>
  </si>
  <si>
    <t>Grimmor</t>
  </si>
  <si>
    <t>Lädergrimma</t>
  </si>
  <si>
    <t>SH415001C</t>
  </si>
  <si>
    <t>Fin lädergrimma i dubbelsytt läder med stickning. Ställbar nos- och nackdel. Mässingsspännen.</t>
  </si>
  <si>
    <t>5038083256071</t>
  </si>
  <si>
    <t>SH415001F</t>
  </si>
  <si>
    <t>5038083256088</t>
  </si>
  <si>
    <t>SH415001XF</t>
  </si>
  <si>
    <t>5051771386201</t>
  </si>
  <si>
    <t>SH415002C</t>
  </si>
  <si>
    <t>5038083256040</t>
  </si>
  <si>
    <t>SH415002F</t>
  </si>
  <si>
    <t>5038083256057</t>
  </si>
  <si>
    <t>SH415002XF</t>
  </si>
  <si>
    <t>5051771386218</t>
  </si>
  <si>
    <t>Grimskaft</t>
  </si>
  <si>
    <t>Läder</t>
  </si>
  <si>
    <t>SH407A01</t>
  </si>
  <si>
    <t>Lädergrimskaft med kedja.</t>
  </si>
  <si>
    <t>5038083252882</t>
  </si>
  <si>
    <t>SH407A02</t>
  </si>
  <si>
    <t>5038083252875</t>
  </si>
  <si>
    <t>SH649</t>
  </si>
  <si>
    <t>Kedja till träns för att kunna koppla på grimskaft.</t>
  </si>
  <si>
    <t>BRSPLT</t>
  </si>
  <si>
    <t>5038083292413</t>
  </si>
  <si>
    <t>SH65218</t>
  </si>
  <si>
    <t>Kedja till grimskaft.</t>
  </si>
  <si>
    <t>45cm 18")</t>
  </si>
  <si>
    <t>5038083294813</t>
  </si>
  <si>
    <t>SH65224</t>
  </si>
  <si>
    <t>60cm (24")</t>
  </si>
  <si>
    <t>5038083294820</t>
  </si>
  <si>
    <t>Nylon</t>
  </si>
  <si>
    <t>SH38101</t>
  </si>
  <si>
    <t>Fölgrimma med många inspänningsmöjligheter.</t>
  </si>
  <si>
    <t>FOAL</t>
  </si>
  <si>
    <t>5038083248670</t>
  </si>
  <si>
    <t>SH38113</t>
  </si>
  <si>
    <t>5038083248717</t>
  </si>
  <si>
    <t>SH38119</t>
  </si>
  <si>
    <t>5038083248700</t>
  </si>
  <si>
    <t>SH42101</t>
  </si>
  <si>
    <t>5051771397825</t>
  </si>
  <si>
    <t>SH42118</t>
  </si>
  <si>
    <t>5051771443669</t>
  </si>
  <si>
    <t>SH42129</t>
  </si>
  <si>
    <t>5051771443676</t>
  </si>
  <si>
    <t>SH42157</t>
  </si>
  <si>
    <t>5051771483054</t>
  </si>
  <si>
    <t>SH42158</t>
  </si>
  <si>
    <t>5051771483061</t>
  </si>
  <si>
    <t>SH42156</t>
  </si>
  <si>
    <t>5051771483078</t>
  </si>
  <si>
    <t>SH42140</t>
  </si>
  <si>
    <t>5051771443683</t>
  </si>
  <si>
    <t>SH42135</t>
  </si>
  <si>
    <t>5051771443690</t>
  </si>
  <si>
    <t>SH42133</t>
  </si>
  <si>
    <t>5051771443706</t>
  </si>
  <si>
    <t>SH40601</t>
  </si>
  <si>
    <t>Prisvärt grimskaft i bomull.</t>
  </si>
  <si>
    <t>5051771188744</t>
  </si>
  <si>
    <t>SH40629</t>
  </si>
  <si>
    <t>5051771499567</t>
  </si>
  <si>
    <t>SH40617</t>
  </si>
  <si>
    <t>5051771188751</t>
  </si>
  <si>
    <t>SH40640</t>
  </si>
  <si>
    <t>5051771499574</t>
  </si>
  <si>
    <t>SH40635</t>
  </si>
  <si>
    <t>5051771188768</t>
  </si>
  <si>
    <t>SH40633</t>
  </si>
  <si>
    <t>5051771270524</t>
  </si>
  <si>
    <t>SH40613</t>
  </si>
  <si>
    <t>5051771188775</t>
  </si>
  <si>
    <t>SH40623</t>
  </si>
  <si>
    <t>SKY</t>
  </si>
  <si>
    <t>5051771270531</t>
  </si>
  <si>
    <t>Borstar &amp; rykttillbehör</t>
  </si>
  <si>
    <t>SH108901</t>
  </si>
  <si>
    <t>Magisk piggborste</t>
  </si>
  <si>
    <t>5051771439280</t>
  </si>
  <si>
    <t>SH108918</t>
  </si>
  <si>
    <t>5051771441290</t>
  </si>
  <si>
    <t>SH108935</t>
  </si>
  <si>
    <t>5051771439297</t>
  </si>
  <si>
    <t>SH108933</t>
  </si>
  <si>
    <t>5051771439303</t>
  </si>
  <si>
    <t>SH108913</t>
  </si>
  <si>
    <t>5051771439310</t>
  </si>
  <si>
    <t>SH1097</t>
  </si>
  <si>
    <t>Praktisk ihopfällbar hovkrats att ha med sig i fickan på ridturen.</t>
  </si>
  <si>
    <t>5038083051256</t>
  </si>
  <si>
    <t>SH1061</t>
  </si>
  <si>
    <t>Ryktblock att använda vid pälsfällning</t>
  </si>
  <si>
    <t>5038083826366</t>
  </si>
  <si>
    <t>SH1305</t>
  </si>
  <si>
    <t>Superpraktisk flugäggskniv. Vinklingen och änden på den trubbiga kniven gör det lätt att följa senor och ben.</t>
  </si>
  <si>
    <t>5038083072589</t>
  </si>
  <si>
    <t>Blue</t>
  </si>
  <si>
    <t>SH1191A</t>
  </si>
  <si>
    <t>Hålslagare till läder.</t>
  </si>
  <si>
    <t>5038083569720</t>
  </si>
  <si>
    <t>SH109401</t>
  </si>
  <si>
    <t>Hovkrats med borste</t>
  </si>
  <si>
    <t>5051771372419</t>
  </si>
  <si>
    <t>SH109418</t>
  </si>
  <si>
    <t>5051771372426</t>
  </si>
  <si>
    <t>SH109430</t>
  </si>
  <si>
    <t>LIMEGRN</t>
  </si>
  <si>
    <t>5051771502205</t>
  </si>
  <si>
    <t>SH109440</t>
  </si>
  <si>
    <t>5051771502212</t>
  </si>
  <si>
    <t>SH109435</t>
  </si>
  <si>
    <t>5051771372433</t>
  </si>
  <si>
    <t>SH109433</t>
  </si>
  <si>
    <t>5051771372440</t>
  </si>
  <si>
    <t>SH109413</t>
  </si>
  <si>
    <t>5051771372457</t>
  </si>
  <si>
    <t>SH1142A01</t>
  </si>
  <si>
    <t>Borste och burk till olja</t>
  </si>
  <si>
    <t>5051771327808</t>
  </si>
  <si>
    <t>SH1142A18</t>
  </si>
  <si>
    <t>5051771357423</t>
  </si>
  <si>
    <t>SH1142A30</t>
  </si>
  <si>
    <t>5051771502243</t>
  </si>
  <si>
    <t>SH1142A40</t>
  </si>
  <si>
    <t>5051771502250</t>
  </si>
  <si>
    <t>SH1142A35</t>
  </si>
  <si>
    <t>5051771327860</t>
  </si>
  <si>
    <t>SH1142A33</t>
  </si>
  <si>
    <t>5051771327891</t>
  </si>
  <si>
    <t>SH1142A13</t>
  </si>
  <si>
    <t>5051771327921</t>
  </si>
  <si>
    <t>SH109601</t>
  </si>
  <si>
    <t>Traditionell prisvärd hovkrats</t>
  </si>
  <si>
    <t>5051771278032</t>
  </si>
  <si>
    <t>SH109618</t>
  </si>
  <si>
    <t>5038083051195</t>
  </si>
  <si>
    <t>SH109630</t>
  </si>
  <si>
    <t>5051771502229</t>
  </si>
  <si>
    <t>SH109640</t>
  </si>
  <si>
    <t>5051771502236</t>
  </si>
  <si>
    <t>SH109635</t>
  </si>
  <si>
    <t>5051771372402</t>
  </si>
  <si>
    <t>SH109633</t>
  </si>
  <si>
    <t>5038083051232</t>
  </si>
  <si>
    <t>SH109613</t>
  </si>
  <si>
    <t>5038083051201</t>
  </si>
  <si>
    <t>SH1130</t>
  </si>
  <si>
    <t>Traditionell manborste</t>
  </si>
  <si>
    <t>5038083887350</t>
  </si>
  <si>
    <t>SH148721</t>
  </si>
  <si>
    <t>Spetsig hovkrats</t>
  </si>
  <si>
    <t>5051771347004</t>
  </si>
  <si>
    <t>SH148736</t>
  </si>
  <si>
    <t>B.PINK</t>
  </si>
  <si>
    <t>5051771347011</t>
  </si>
  <si>
    <t>SH148730</t>
  </si>
  <si>
    <t>5051771389882</t>
  </si>
  <si>
    <t>SH148740</t>
  </si>
  <si>
    <t>5051771482033</t>
  </si>
  <si>
    <t>SH148221</t>
  </si>
  <si>
    <t>Rotborste</t>
  </si>
  <si>
    <t>5051771346922</t>
  </si>
  <si>
    <t>SH148236</t>
  </si>
  <si>
    <t>5051771346939</t>
  </si>
  <si>
    <t>SH148230</t>
  </si>
  <si>
    <t>5051771389844</t>
  </si>
  <si>
    <t>SH148240</t>
  </si>
  <si>
    <t>5051771481982</t>
  </si>
  <si>
    <t xml:space="preserve">SH136621 </t>
  </si>
  <si>
    <t>Oumbärlig man- och svansborste</t>
  </si>
  <si>
    <t>5051771347042</t>
  </si>
  <si>
    <t>SH136636</t>
  </si>
  <si>
    <t>5051771347059</t>
  </si>
  <si>
    <t>SH136630</t>
  </si>
  <si>
    <t>5051771389660</t>
  </si>
  <si>
    <t>SH136640</t>
  </si>
  <si>
    <t>5051771481838</t>
  </si>
  <si>
    <t>SH148521</t>
  </si>
  <si>
    <t>5051771346960</t>
  </si>
  <si>
    <t>SH148536</t>
  </si>
  <si>
    <t>5051771346977</t>
  </si>
  <si>
    <t>SH148530</t>
  </si>
  <si>
    <t>5051771389868</t>
  </si>
  <si>
    <t>SH148540</t>
  </si>
  <si>
    <t>5051771482019</t>
  </si>
  <si>
    <t>SH149021</t>
  </si>
  <si>
    <t>5051771347028</t>
  </si>
  <si>
    <t>SH149036</t>
  </si>
  <si>
    <t>5051771347035</t>
  </si>
  <si>
    <t>SH149030</t>
  </si>
  <si>
    <t>5051771389899</t>
  </si>
  <si>
    <t>SH149040</t>
  </si>
  <si>
    <t>5051771482040</t>
  </si>
  <si>
    <t>SH148621</t>
  </si>
  <si>
    <t>5051771346984</t>
  </si>
  <si>
    <t>SH148636</t>
  </si>
  <si>
    <t>5051771346991</t>
  </si>
  <si>
    <t>SH148630</t>
  </si>
  <si>
    <t>5051771389875</t>
  </si>
  <si>
    <t>SH148640</t>
  </si>
  <si>
    <t>5051771482026</t>
  </si>
  <si>
    <t>SH139721</t>
  </si>
  <si>
    <t>5051771346847</t>
  </si>
  <si>
    <t>SH139736</t>
  </si>
  <si>
    <t>5051771346854</t>
  </si>
  <si>
    <t>SH139730</t>
  </si>
  <si>
    <t>5051771389806</t>
  </si>
  <si>
    <t>SH139740</t>
  </si>
  <si>
    <t>5051771481869</t>
  </si>
  <si>
    <t>SH139821</t>
  </si>
  <si>
    <t>5051771346861</t>
  </si>
  <si>
    <t>SH139836</t>
  </si>
  <si>
    <t>5051771346878</t>
  </si>
  <si>
    <t>5051771389813</t>
  </si>
  <si>
    <t>SH139840</t>
  </si>
  <si>
    <t>5051771481890</t>
  </si>
  <si>
    <t>SH137921</t>
  </si>
  <si>
    <t>5051771346823</t>
  </si>
  <si>
    <t>SH137936</t>
  </si>
  <si>
    <t>5051771346830</t>
  </si>
  <si>
    <t>SH137930</t>
  </si>
  <si>
    <t>5051771389790</t>
  </si>
  <si>
    <t>SH137940</t>
  </si>
  <si>
    <t>5051771481845</t>
  </si>
  <si>
    <t xml:space="preserve">Stall </t>
  </si>
  <si>
    <t>Stallutrustning</t>
  </si>
  <si>
    <t>SH98701</t>
  </si>
  <si>
    <t>5038083372856</t>
  </si>
  <si>
    <t>SH98718</t>
  </si>
  <si>
    <t>5051771452852</t>
  </si>
  <si>
    <t>SH98729</t>
  </si>
  <si>
    <t>5038083372863</t>
  </si>
  <si>
    <t>SH98735</t>
  </si>
  <si>
    <t>5051771137087</t>
  </si>
  <si>
    <t>SH98713</t>
  </si>
  <si>
    <t>5051771452869</t>
  </si>
  <si>
    <t>SH964018</t>
  </si>
  <si>
    <t>9INCH</t>
  </si>
  <si>
    <t>5051771334387</t>
  </si>
  <si>
    <t>SH964035</t>
  </si>
  <si>
    <t>5051771334394</t>
  </si>
  <si>
    <t>SH964033</t>
  </si>
  <si>
    <t>5051771334400</t>
  </si>
  <si>
    <t>Hönät</t>
  </si>
  <si>
    <t>SH1027</t>
  </si>
  <si>
    <t>Höpåse med utskuret hål för att reducera spill. Stark, hållbar och enkel att fylla.</t>
  </si>
  <si>
    <t>5038083452145</t>
  </si>
  <si>
    <t>SH1035</t>
  </si>
  <si>
    <t>5038083452381</t>
  </si>
  <si>
    <t>SH991A</t>
  </si>
  <si>
    <t>METAL</t>
  </si>
  <si>
    <t>5038083376144</t>
  </si>
  <si>
    <t>SH960</t>
  </si>
  <si>
    <t>Idealiskt för stallkedjor eller andra stalltillbehör</t>
  </si>
  <si>
    <t>5038083366886</t>
  </si>
  <si>
    <t>SH997</t>
  </si>
  <si>
    <t>5051771359908</t>
  </si>
  <si>
    <t>SH1025206</t>
  </si>
  <si>
    <t>Extra starkt och hållbart hönät för hö eller hösilage. Ringar i botten och toppen gör det enkelt att fylla och sluta påsen. 5,5cm maskor.</t>
  </si>
  <si>
    <t>BLUE/ORANGE</t>
  </si>
  <si>
    <t>5051771505060</t>
  </si>
  <si>
    <t>SH102590</t>
  </si>
  <si>
    <t>NAVY/B BLUE</t>
  </si>
  <si>
    <t>5051771300917</t>
  </si>
  <si>
    <t>SH102556</t>
  </si>
  <si>
    <t>NAVY/RED</t>
  </si>
  <si>
    <t>5051771289991</t>
  </si>
  <si>
    <t>SH102581</t>
  </si>
  <si>
    <t>PURPLE/PINK</t>
  </si>
  <si>
    <t>5051771382401</t>
  </si>
  <si>
    <t>SH102401L</t>
  </si>
  <si>
    <t>Hållbart hönät för hö eller hösilage. 5cm maskor</t>
  </si>
  <si>
    <t>5038083048317</t>
  </si>
  <si>
    <t>SH102418L</t>
  </si>
  <si>
    <t>5038083048294</t>
  </si>
  <si>
    <t>SH102429L</t>
  </si>
  <si>
    <t>5038083048324</t>
  </si>
  <si>
    <t>SH102440L</t>
  </si>
  <si>
    <t>5051771502465</t>
  </si>
  <si>
    <t>SH102435L</t>
  </si>
  <si>
    <t>5038083616103</t>
  </si>
  <si>
    <t>SH102433L</t>
  </si>
  <si>
    <t>5051771382388</t>
  </si>
  <si>
    <t>SH102413L</t>
  </si>
  <si>
    <t>5038083048300</t>
  </si>
  <si>
    <t>SH102420L</t>
  </si>
  <si>
    <t>B BLUE</t>
  </si>
  <si>
    <t>5038083553453</t>
  </si>
  <si>
    <t>SH102263L</t>
  </si>
  <si>
    <t xml:space="preserve">Hållbart hönät för hö eller hösilage. Maskor tillräckligt små för att kunna använda som ett ”slowfeeding” nät. 4,5 cm maskor
</t>
  </si>
  <si>
    <t>BLACK/RED</t>
  </si>
  <si>
    <t>5038083596405</t>
  </si>
  <si>
    <t>SH102262S</t>
  </si>
  <si>
    <t>BLACK/BLUE</t>
  </si>
  <si>
    <t>5038083574205</t>
  </si>
  <si>
    <t>SH99601</t>
  </si>
  <si>
    <t>130cm</t>
  </si>
  <si>
    <t>5038083376281</t>
  </si>
  <si>
    <t>SH99618</t>
  </si>
  <si>
    <t>5051771349534</t>
  </si>
  <si>
    <t>SH99635</t>
  </si>
  <si>
    <t>5051771323190</t>
  </si>
  <si>
    <t>SH99613</t>
  </si>
  <si>
    <t>5038083376304</t>
  </si>
  <si>
    <t>SH397B01</t>
  </si>
  <si>
    <t>5051771438016</t>
  </si>
  <si>
    <t>SH397B18</t>
  </si>
  <si>
    <t>5051771439273</t>
  </si>
  <si>
    <t>SH397B29</t>
  </si>
  <si>
    <t>5051771552699</t>
  </si>
  <si>
    <t>SH397B40</t>
  </si>
  <si>
    <t>5051771552705</t>
  </si>
  <si>
    <t>SH397B35</t>
  </si>
  <si>
    <t>5051771439242</t>
  </si>
  <si>
    <t>SH397B33</t>
  </si>
  <si>
    <t>5051771439259</t>
  </si>
  <si>
    <t>SH397B13</t>
  </si>
  <si>
    <t>5051771439266</t>
  </si>
  <si>
    <t>SH39601</t>
  </si>
  <si>
    <t>5051771447070</t>
  </si>
  <si>
    <t>SH39618</t>
  </si>
  <si>
    <t>5051771565316</t>
  </si>
  <si>
    <t>SH39629</t>
  </si>
  <si>
    <t>5051771447087</t>
  </si>
  <si>
    <t>SH39640</t>
  </si>
  <si>
    <t>SH39635</t>
  </si>
  <si>
    <t>5051771447094</t>
  </si>
  <si>
    <t>SH39633</t>
  </si>
  <si>
    <t>5051771447100</t>
  </si>
  <si>
    <t>SH99401</t>
  </si>
  <si>
    <t>Stallbetjänt till stallet, hagen och gårdsplanen.</t>
  </si>
  <si>
    <t>5038083376236</t>
  </si>
  <si>
    <t>SH99418</t>
  </si>
  <si>
    <t>5051771335254</t>
  </si>
  <si>
    <t>SH99435</t>
  </si>
  <si>
    <t>5051771335285</t>
  </si>
  <si>
    <t>SH99433</t>
  </si>
  <si>
    <t>5051771134048</t>
  </si>
  <si>
    <t>SH5251</t>
  </si>
  <si>
    <t>5038083458451</t>
  </si>
  <si>
    <t>SH97601</t>
  </si>
  <si>
    <t>Tränshängare till stallet.</t>
  </si>
  <si>
    <t>5038083369733</t>
  </si>
  <si>
    <t>SH97618</t>
  </si>
  <si>
    <t>5038083369757</t>
  </si>
  <si>
    <t>SH97629</t>
  </si>
  <si>
    <t>5038083369764</t>
  </si>
  <si>
    <t>SH97635</t>
  </si>
  <si>
    <t>5038083601130</t>
  </si>
  <si>
    <t>SH97633</t>
  </si>
  <si>
    <t>5051771133935</t>
  </si>
  <si>
    <t>SH105501</t>
  </si>
  <si>
    <t>Små krokar till stallet</t>
  </si>
  <si>
    <t>5038083048768</t>
  </si>
  <si>
    <t>SH105518</t>
  </si>
  <si>
    <t>5051771134529</t>
  </si>
  <si>
    <t>SH105529</t>
  </si>
  <si>
    <t>5051771543727</t>
  </si>
  <si>
    <t>SH105535</t>
  </si>
  <si>
    <t>5051771134505</t>
  </si>
  <si>
    <t>SH105533</t>
  </si>
  <si>
    <t>5051771134499</t>
  </si>
  <si>
    <t>SH105513</t>
  </si>
  <si>
    <t>5038083048775</t>
  </si>
  <si>
    <t>SH98101</t>
  </si>
  <si>
    <t>Multihängare till stallet.</t>
  </si>
  <si>
    <t>5038083370364</t>
  </si>
  <si>
    <t>SH98118</t>
  </si>
  <si>
    <t>5051771385693</t>
  </si>
  <si>
    <t>SH98135</t>
  </si>
  <si>
    <t>5051771134031</t>
  </si>
  <si>
    <t>SH98133</t>
  </si>
  <si>
    <t>5051771134024</t>
  </si>
  <si>
    <t>SH95501</t>
  </si>
  <si>
    <t>5038083362048</t>
  </si>
  <si>
    <t>SH95518</t>
  </si>
  <si>
    <t>5038083533974</t>
  </si>
  <si>
    <t>SH95535</t>
  </si>
  <si>
    <t>5051771133836</t>
  </si>
  <si>
    <t>SH95533</t>
  </si>
  <si>
    <t>5051771133829</t>
  </si>
  <si>
    <t>SH97901</t>
  </si>
  <si>
    <t>Upphängning för täcken med praktiska krokar.</t>
  </si>
  <si>
    <t>5051771133980</t>
  </si>
  <si>
    <t>SH97918</t>
  </si>
  <si>
    <t>5051771344386</t>
  </si>
  <si>
    <t>SH97929</t>
  </si>
  <si>
    <t>5051771543888</t>
  </si>
  <si>
    <t>SH97940</t>
  </si>
  <si>
    <t>5051771543895</t>
  </si>
  <si>
    <t>SH97935</t>
  </si>
  <si>
    <t>5051771133997</t>
  </si>
  <si>
    <t>SH97933</t>
  </si>
  <si>
    <t>5051771134000</t>
  </si>
  <si>
    <t>SH97913</t>
  </si>
  <si>
    <t>5051771342580</t>
  </si>
  <si>
    <t>SH978C01</t>
  </si>
  <si>
    <t xml:space="preserve">Sadelhängare med avtagbara ben. Stadig konstruktion
</t>
  </si>
  <si>
    <t>5038083537910</t>
  </si>
  <si>
    <t>SH978C35</t>
  </si>
  <si>
    <t>5051771133966</t>
  </si>
  <si>
    <t>SH978C33</t>
  </si>
  <si>
    <t>5051771133942</t>
  </si>
  <si>
    <t>SH978C13</t>
  </si>
  <si>
    <t>5051771384955</t>
  </si>
  <si>
    <t>SH97501</t>
  </si>
  <si>
    <t>Sadelhängare till stallet. Stadig konstruktion.</t>
  </si>
  <si>
    <t>5038083369665</t>
  </si>
  <si>
    <t>SH97518</t>
  </si>
  <si>
    <t>5038083369689</t>
  </si>
  <si>
    <t>SH97529</t>
  </si>
  <si>
    <t>5051771543819</t>
  </si>
  <si>
    <t>SH97540</t>
  </si>
  <si>
    <t>5051771543826</t>
  </si>
  <si>
    <t>SH97535</t>
  </si>
  <si>
    <t>5038083601116</t>
  </si>
  <si>
    <t>SH97513</t>
  </si>
  <si>
    <t>5038083369672</t>
  </si>
  <si>
    <t>Halsband</t>
  </si>
  <si>
    <t>SH6632L</t>
  </si>
  <si>
    <t>Hundhalsband. Yttertyg i tweed, brunt läder på insidan.</t>
  </si>
  <si>
    <t>Tweed/läder</t>
  </si>
  <si>
    <t>5051771631912</t>
  </si>
  <si>
    <t>SH6632M</t>
  </si>
  <si>
    <t>5051771631929</t>
  </si>
  <si>
    <t>SH6632S</t>
  </si>
  <si>
    <t>5051771631936</t>
  </si>
  <si>
    <t>SH6632XS</t>
  </si>
  <si>
    <t>5051771631950</t>
  </si>
  <si>
    <t>SH6632XXS</t>
  </si>
  <si>
    <t>5051771631974</t>
  </si>
  <si>
    <t>Koppel</t>
  </si>
  <si>
    <t>SH6633110</t>
  </si>
  <si>
    <t>110cm</t>
  </si>
  <si>
    <t>5051771631981</t>
  </si>
  <si>
    <t>Hundtäcken</t>
  </si>
  <si>
    <t>SH6890L</t>
  </si>
  <si>
    <t>5051771630687</t>
  </si>
  <si>
    <t>SH6890M</t>
  </si>
  <si>
    <t>5051771630694</t>
  </si>
  <si>
    <t>SH6890S</t>
  </si>
  <si>
    <t>5051771630700</t>
  </si>
  <si>
    <t>SH6890XS</t>
  </si>
  <si>
    <t>5051771630724</t>
  </si>
  <si>
    <t>SH6890XXS</t>
  </si>
  <si>
    <t>5051771630748</t>
  </si>
  <si>
    <t>SH6890XXXS</t>
  </si>
  <si>
    <t>XXXS</t>
  </si>
  <si>
    <t>5051771630755</t>
  </si>
  <si>
    <t>SH663401M</t>
  </si>
  <si>
    <t>Flätat hundhalsband.</t>
  </si>
  <si>
    <t>5051771631165</t>
  </si>
  <si>
    <t>SH663401S</t>
  </si>
  <si>
    <t>5051771631172</t>
  </si>
  <si>
    <t>SH663401XS</t>
  </si>
  <si>
    <t>5051771631196</t>
  </si>
  <si>
    <t>SH663401XXS</t>
  </si>
  <si>
    <t>5051771631219</t>
  </si>
  <si>
    <t>SH663402M</t>
  </si>
  <si>
    <t>SH663402S</t>
  </si>
  <si>
    <t>5051771631240</t>
  </si>
  <si>
    <t>SH663402XS</t>
  </si>
  <si>
    <t>5051771631264</t>
  </si>
  <si>
    <t>SH663402XXS</t>
  </si>
  <si>
    <t>5051771631288</t>
  </si>
  <si>
    <t>SH6634192M</t>
  </si>
  <si>
    <t>TAN</t>
  </si>
  <si>
    <t>5051771631301</t>
  </si>
  <si>
    <t>SH6634192S</t>
  </si>
  <si>
    <t>5051771631318</t>
  </si>
  <si>
    <t>SH6634192XS</t>
  </si>
  <si>
    <t>5051771631332</t>
  </si>
  <si>
    <t>SH6634192XXS</t>
  </si>
  <si>
    <t>5051771631356</t>
  </si>
  <si>
    <t>SH663501110</t>
  </si>
  <si>
    <t>Flätat läderkoppel</t>
  </si>
  <si>
    <t>5051771631363</t>
  </si>
  <si>
    <t>SH663502110</t>
  </si>
  <si>
    <t>5051771631370</t>
  </si>
  <si>
    <t>SH6635192110</t>
  </si>
  <si>
    <t>5051771631387</t>
  </si>
  <si>
    <t>SH689301L</t>
  </si>
  <si>
    <t>Läderhalsband.</t>
  </si>
  <si>
    <t>5051771585390</t>
  </si>
  <si>
    <t>SH689301M</t>
  </si>
  <si>
    <t>5051771585406</t>
  </si>
  <si>
    <t>SH689301S</t>
  </si>
  <si>
    <t>5051771585413</t>
  </si>
  <si>
    <t>SH689301XL</t>
  </si>
  <si>
    <t>5051771585420</t>
  </si>
  <si>
    <t>SH689301XS</t>
  </si>
  <si>
    <t>5051771585437</t>
  </si>
  <si>
    <t>SH689301XXS</t>
  </si>
  <si>
    <t>5051771585451</t>
  </si>
  <si>
    <t>SH689301XXXS</t>
  </si>
  <si>
    <t>5051771585468</t>
  </si>
  <si>
    <t>SH689302L</t>
  </si>
  <si>
    <t>5051771585475</t>
  </si>
  <si>
    <t>SH689302M</t>
  </si>
  <si>
    <t>5051771585482</t>
  </si>
  <si>
    <t>SH689302S</t>
  </si>
  <si>
    <t>5051771585499</t>
  </si>
  <si>
    <t>SH689302XL</t>
  </si>
  <si>
    <t>5051771585505</t>
  </si>
  <si>
    <t>SH689302XS</t>
  </si>
  <si>
    <t>5051771585512</t>
  </si>
  <si>
    <t>SH689302XXS</t>
  </si>
  <si>
    <t>5051771585536</t>
  </si>
  <si>
    <t>SH689302XXXS</t>
  </si>
  <si>
    <t>5051771585543</t>
  </si>
  <si>
    <t>SH6893192L</t>
  </si>
  <si>
    <t>5051771585550</t>
  </si>
  <si>
    <t>SH6893192M</t>
  </si>
  <si>
    <t>5051771585567</t>
  </si>
  <si>
    <t>SH6893192S</t>
  </si>
  <si>
    <t>5051771585574</t>
  </si>
  <si>
    <t>SH6893192XL</t>
  </si>
  <si>
    <t>5051771585581</t>
  </si>
  <si>
    <t>SH6893192XS</t>
  </si>
  <si>
    <t>5051771585598</t>
  </si>
  <si>
    <t>SH6893192XXS</t>
  </si>
  <si>
    <t>5051771585611</t>
  </si>
  <si>
    <t>SH6893192XXXS</t>
  </si>
  <si>
    <t>5051771585628</t>
  </si>
  <si>
    <t>SH689401M</t>
  </si>
  <si>
    <t>Läderkoppel</t>
  </si>
  <si>
    <t>5051771585659</t>
  </si>
  <si>
    <t>SH689402M</t>
  </si>
  <si>
    <t>5051771585680</t>
  </si>
  <si>
    <t>SH6894192M</t>
  </si>
  <si>
    <t>5051771585710</t>
  </si>
  <si>
    <t>Praktisk hundbädd i vattentätt material. Perfekt  att lägga i bilen, stallet eller inomhus.</t>
  </si>
  <si>
    <t>60X80</t>
  </si>
  <si>
    <t>80X100</t>
  </si>
  <si>
    <t>5051771602288</t>
  </si>
  <si>
    <t>5051771602295</t>
  </si>
  <si>
    <t>Tyglar</t>
  </si>
  <si>
    <t>SH504801</t>
  </si>
  <si>
    <t>5051771584096</t>
  </si>
  <si>
    <t>SH504802</t>
  </si>
  <si>
    <t>5051771584102</t>
  </si>
  <si>
    <t>Black</t>
  </si>
  <si>
    <t>Navy</t>
  </si>
  <si>
    <t>Kategori</t>
  </si>
  <si>
    <t>Underkategori</t>
  </si>
  <si>
    <t>Subkategori</t>
  </si>
  <si>
    <t>RyttarComp art.nr</t>
  </si>
  <si>
    <t>Produktnamn</t>
  </si>
  <si>
    <t xml:space="preserve">Beskrivning </t>
  </si>
  <si>
    <t>Storlek</t>
  </si>
  <si>
    <t>Svart</t>
  </si>
  <si>
    <t>Tvättprodukter</t>
  </si>
  <si>
    <t>RE450028</t>
  </si>
  <si>
    <t>RUG WASH</t>
  </si>
  <si>
    <t xml:space="preserve">1Liter </t>
  </si>
  <si>
    <t>7350003510277</t>
  </si>
  <si>
    <t>RE450029</t>
  </si>
  <si>
    <t>5Liter</t>
  </si>
  <si>
    <t>7350003510284</t>
  </si>
  <si>
    <t>RE450025</t>
  </si>
  <si>
    <t xml:space="preserve">FINE WASH </t>
  </si>
  <si>
    <t>7350003510246</t>
  </si>
  <si>
    <t>RE450026</t>
  </si>
  <si>
    <t>Waterproofer</t>
  </si>
  <si>
    <t>7350003510253</t>
  </si>
  <si>
    <t>RE450027</t>
  </si>
  <si>
    <t>Odor Spray</t>
  </si>
  <si>
    <t>7350003510260</t>
  </si>
  <si>
    <t>RE450030</t>
  </si>
  <si>
    <t xml:space="preserve">Wash In  </t>
  </si>
  <si>
    <t>7350003510291</t>
  </si>
  <si>
    <t>Preorder: verklig frakt</t>
  </si>
  <si>
    <t>Restorder</t>
  </si>
  <si>
    <t>Fakturerade levererade varor ägs av RyttarCompaniet tills dess att fakturan är tillfullo betald.</t>
  </si>
  <si>
    <t>Xfull</t>
  </si>
  <si>
    <t>SH391</t>
  </si>
  <si>
    <t>Metall</t>
  </si>
  <si>
    <t>SH1318</t>
  </si>
  <si>
    <t>SH650</t>
  </si>
  <si>
    <t>Brass</t>
  </si>
  <si>
    <t>30cm</t>
  </si>
  <si>
    <t>Havana</t>
  </si>
  <si>
    <t>SH438</t>
  </si>
  <si>
    <t>One size</t>
  </si>
  <si>
    <t>Borstar &amp; Rykttillbehör</t>
  </si>
  <si>
    <t>90cm</t>
  </si>
  <si>
    <t>Brown</t>
  </si>
  <si>
    <t>Skotillbehör</t>
  </si>
  <si>
    <t>Olive</t>
  </si>
  <si>
    <t xml:space="preserve">Ryttare </t>
  </si>
  <si>
    <t>Mössa</t>
  </si>
  <si>
    <t>Grey</t>
  </si>
  <si>
    <t>Green</t>
  </si>
  <si>
    <t>Foal</t>
  </si>
  <si>
    <t>Pink/black</t>
  </si>
  <si>
    <t>Navy/white</t>
  </si>
  <si>
    <t>S (11 x 12cm)</t>
  </si>
  <si>
    <t>M (12 x 13cm)</t>
  </si>
  <si>
    <t>L (13 x 14cm)</t>
  </si>
  <si>
    <t>XL (14 x 15cm)</t>
  </si>
  <si>
    <t>SH1090</t>
  </si>
  <si>
    <t>NoColor</t>
  </si>
  <si>
    <t>10,5cm</t>
  </si>
  <si>
    <t>Stall</t>
  </si>
  <si>
    <t>SH967</t>
  </si>
  <si>
    <t>SH1030</t>
  </si>
  <si>
    <t>35 x 23 cm</t>
  </si>
  <si>
    <t>SH18A</t>
  </si>
  <si>
    <t>Självhäftande bokstäver för att markera ut en dressyrbana. Bokstäver: A B C E F H K M R S V P</t>
  </si>
  <si>
    <t>20 x 19cm</t>
  </si>
  <si>
    <t>SH838</t>
  </si>
  <si>
    <t>Orange</t>
  </si>
  <si>
    <t>Hundtäcke</t>
  </si>
  <si>
    <t>5051771665795</t>
  </si>
  <si>
    <t>5051771665771</t>
  </si>
  <si>
    <t>5051771665757</t>
  </si>
  <si>
    <t>5051771665740</t>
  </si>
  <si>
    <t>5051771665733</t>
  </si>
  <si>
    <t>5051771665764</t>
  </si>
  <si>
    <t>SH812701XXS</t>
  </si>
  <si>
    <t>SH812701XS</t>
  </si>
  <si>
    <t>SH812701S</t>
  </si>
  <si>
    <t>SH812701M</t>
  </si>
  <si>
    <t>SH812701L</t>
  </si>
  <si>
    <t>SH812701XL</t>
  </si>
  <si>
    <t>SH816901</t>
  </si>
  <si>
    <t>SH812014</t>
  </si>
  <si>
    <t>5038083251045</t>
  </si>
  <si>
    <t>5051771350233</t>
  </si>
  <si>
    <t>SH192401C</t>
  </si>
  <si>
    <t>SH192401F</t>
  </si>
  <si>
    <t>SH192501C</t>
  </si>
  <si>
    <t>SH192501F</t>
  </si>
  <si>
    <t>SH184701S</t>
  </si>
  <si>
    <t>SH184701M</t>
  </si>
  <si>
    <t>SH184701L</t>
  </si>
  <si>
    <t>SH184701XL</t>
  </si>
  <si>
    <t>5051771685809</t>
  </si>
  <si>
    <t>5051771685816</t>
  </si>
  <si>
    <t>5051771685830</t>
  </si>
  <si>
    <t>5051771685847</t>
  </si>
  <si>
    <t>5051771164618</t>
  </si>
  <si>
    <t>5051771164632</t>
  </si>
  <si>
    <t>5051771164649</t>
  </si>
  <si>
    <t>5051771164656</t>
  </si>
  <si>
    <t>5051771034898</t>
  </si>
  <si>
    <t>SH183901</t>
  </si>
  <si>
    <t>5051771629551</t>
  </si>
  <si>
    <t>5051771683843</t>
  </si>
  <si>
    <t>5051771683850</t>
  </si>
  <si>
    <t>5051771683867</t>
  </si>
  <si>
    <t>SH6362115</t>
  </si>
  <si>
    <t>SH6362125</t>
  </si>
  <si>
    <t>SH6362140</t>
  </si>
  <si>
    <t>5051771683928</t>
  </si>
  <si>
    <t>5051771683935</t>
  </si>
  <si>
    <t>5051771683942</t>
  </si>
  <si>
    <t>SH6364115</t>
  </si>
  <si>
    <t>SH6364125</t>
  </si>
  <si>
    <t>SH6364140</t>
  </si>
  <si>
    <t>SH58901</t>
  </si>
  <si>
    <t>SH58902</t>
  </si>
  <si>
    <t>5038083284678</t>
  </si>
  <si>
    <t>5038083284661</t>
  </si>
  <si>
    <t>SH415902</t>
  </si>
  <si>
    <t>SH38965</t>
  </si>
  <si>
    <t>SH38959</t>
  </si>
  <si>
    <t>5038083256316</t>
  </si>
  <si>
    <t>5051771444130</t>
  </si>
  <si>
    <t>5038083570740</t>
  </si>
  <si>
    <t>SH108401</t>
  </si>
  <si>
    <t>SH108418</t>
  </si>
  <si>
    <t>SH108413</t>
  </si>
  <si>
    <t>SH108433</t>
  </si>
  <si>
    <t>SH108435</t>
  </si>
  <si>
    <t>5051771311425</t>
  </si>
  <si>
    <t>5051771311463</t>
  </si>
  <si>
    <t>5051771342702</t>
  </si>
  <si>
    <t>5051771311449</t>
  </si>
  <si>
    <t>5051771342689</t>
  </si>
  <si>
    <t>5038083050525</t>
  </si>
  <si>
    <t>SH13401P</t>
  </si>
  <si>
    <t>SH13401C</t>
  </si>
  <si>
    <t>SH13401F</t>
  </si>
  <si>
    <t>SH13401XF</t>
  </si>
  <si>
    <t>Snabbspänne</t>
  </si>
  <si>
    <t>5051771526478</t>
  </si>
  <si>
    <t>5051771526461</t>
  </si>
  <si>
    <t>5051771526485</t>
  </si>
  <si>
    <t>SH10401</t>
  </si>
  <si>
    <t>SH104015</t>
  </si>
  <si>
    <t>SH10402</t>
  </si>
  <si>
    <t>5038083954670</t>
  </si>
  <si>
    <t>5038083048508</t>
  </si>
  <si>
    <t>5051771324210</t>
  </si>
  <si>
    <t>5038083326798</t>
  </si>
  <si>
    <t>5038083294615</t>
  </si>
  <si>
    <t>5038083078581</t>
  </si>
  <si>
    <t>5038083078680</t>
  </si>
  <si>
    <t>5038083078789</t>
  </si>
  <si>
    <t>5038083496293</t>
  </si>
  <si>
    <t>Skyddssko i gummi som skyddar känslig stråle och sula från skada vid tappsko. Knäppe på baksidan.</t>
  </si>
  <si>
    <t>Neoprenskydd för svans med avtagbar påse</t>
  </si>
  <si>
    <t xml:space="preserve">Stadig kvalitets repgrimma i fina färger. </t>
  </si>
  <si>
    <t>Gummiskrapa</t>
  </si>
  <si>
    <t>Perfekt att använda vid flätning och knoppning. Mått: 105mm</t>
  </si>
  <si>
    <t>Sadelskydd i fleece med elastisk kant.</t>
  </si>
  <si>
    <t>Till upphängning av ridspön.</t>
  </si>
  <si>
    <t>Starkt och bra viktmåttband för att enklare hålla koll på hästens vikt. Mått som visas på måttbandet är: bukmått i cm, vikt i lbs, vikt i kg samt hästens höjd i hands och cm.</t>
  </si>
  <si>
    <t xml:space="preserve">Engelskt Hackamore med 17cm skänklar i rostfritt stål. Hackamore medför en hävstångseffekt och tryck på näsryggen samt underkäken och kan därför bli relativt skarpt trots att det är ett bettlöst alternativ. Hackamore bör endast användas av erfarna ryttare. </t>
  </si>
  <si>
    <t>Tredelat bett i rostfritt stål med Blue Sweet Iron. Detta bett skapar en mild hävstång och ger mer kontroll, främjar hästens form, huvudets position och lyhördhet. Den anatomiska dubbelleden fördelar trycket över både tungan och munnen samt uppmuntrar hästen att söka kontakt.</t>
  </si>
  <si>
    <t xml:space="preserve">Miljövänligt tvättmedel för hästtäcken. Skonsamt och miljövänligt. Tar bort lukt och smuts på ett skonsamt sätt utan att påverka fibrerna. För både hand- och maskintvätt, 0-30 grader. Tvättar på ett skonsamt sätt för alla material. Uppbyggt enbart på Tensider. Svensk tillverkat. </t>
  </si>
  <si>
    <t xml:space="preserve">Miljövänlig lamulls- och fintvätt. Tar bort lukt, fläckar och återfuktar med Lanolin, helt unik i sin funktion. Miljövänligt. Specialt framtaget för ull och känsliga material. För både hand- och maskintvätt, 0-30 grader. Tvättar på ett skonsamt sätt för alla material. Uppbyggt enbart på Tensider. Svensktillverkat. </t>
  </si>
  <si>
    <t>Miljövänlig odörspray för att avlägsna lukt och svett. Tar bort lukt i skor, handskar, hjälmar etc. Förebygger att dålig lukt sätter sig i stövlar, hjälmar mm. Påverkar inte fibrerna i dina kläder och kan sprejas på alla material. Skadar inte reflekterande material. Miljövänligt och svensktillverkat.</t>
  </si>
  <si>
    <t xml:space="preserve">Miljövänligt tvättmedel för hästtäcken. Skonsamt och miljövänligt. Tar bort lukt och smuts på ett skonsamt sätt utan att påverka fibrerna. För både hand- och maskintvätt, 0-30 grader. Tvättar på ett skonsamt sätt för alla material. Uppbyggt enbart på Tensider. 1L räcker till ca 20 tvättar. Svensk tillverkat. </t>
  </si>
  <si>
    <t>NAF23505</t>
  </si>
  <si>
    <t>SH192701C</t>
  </si>
  <si>
    <t>SH192701F</t>
  </si>
  <si>
    <t>Läderkoppling med mässingsfästen</t>
  </si>
  <si>
    <t>Eggbett som är skonsamt mot hästens mungipor. Den anatomiska dubbelleden fördelar trycket över både tungan och munnen samt uppmuntrar hästen att söka kontakt.</t>
  </si>
  <si>
    <t>NAF685</t>
  </si>
  <si>
    <t>SH188101P</t>
  </si>
  <si>
    <t>SH1091</t>
  </si>
  <si>
    <t>105mm lång</t>
  </si>
  <si>
    <t>105mm</t>
  </si>
  <si>
    <t>Gummi</t>
  </si>
  <si>
    <t>Hackamore</t>
  </si>
  <si>
    <t>Eggbett som är skonsamt mot hästens mungipor. Mittendelen uppmuntrar till en mjukare kontakt med bettet.</t>
  </si>
  <si>
    <t>SH8130115</t>
  </si>
  <si>
    <t>SH8130125</t>
  </si>
  <si>
    <t>SH8137115</t>
  </si>
  <si>
    <t>SH8137125</t>
  </si>
  <si>
    <t>SH813014</t>
  </si>
  <si>
    <t>SH813714</t>
  </si>
  <si>
    <t>Tvådelat gummibett med sidoringar som kombinerar tryck och hävstång för en mild gag-effekt.</t>
  </si>
  <si>
    <t>Navy/Burgundy/Grey/Teal</t>
  </si>
  <si>
    <t xml:space="preserve">Black/Blue/Red </t>
  </si>
  <si>
    <t>SH393</t>
  </si>
  <si>
    <t>Skön, tunnare fleccehandske med silikongrepp. Skön avslutande mudd mot handleden.</t>
  </si>
  <si>
    <t>5051771664385</t>
  </si>
  <si>
    <t>5051771664415</t>
  </si>
  <si>
    <t>5051771664446</t>
  </si>
  <si>
    <t>5051771664460</t>
  </si>
  <si>
    <t>5051771664590</t>
  </si>
  <si>
    <t>5051771664620</t>
  </si>
  <si>
    <t>5051771664651</t>
  </si>
  <si>
    <t>5051771664675</t>
  </si>
  <si>
    <t>5051771692944</t>
  </si>
  <si>
    <t>5051771692951</t>
  </si>
  <si>
    <t>5038083084360</t>
  </si>
  <si>
    <t>5051771674612</t>
  </si>
  <si>
    <t>5051771580456</t>
  </si>
  <si>
    <t>5051771580463</t>
  </si>
  <si>
    <t>5051771580470</t>
  </si>
  <si>
    <t>5051771580661</t>
  </si>
  <si>
    <t>5051771580678</t>
  </si>
  <si>
    <t>5051771580685</t>
  </si>
  <si>
    <t>5051771382692</t>
  </si>
  <si>
    <t>SH7002XL</t>
  </si>
  <si>
    <t>SH7002XS</t>
  </si>
  <si>
    <t>SH7002L</t>
  </si>
  <si>
    <t>SH7002M</t>
  </si>
  <si>
    <t>SH7002S</t>
  </si>
  <si>
    <t>SH134F29C</t>
  </si>
  <si>
    <t>SH134F29F</t>
  </si>
  <si>
    <t>SH134F29P</t>
  </si>
  <si>
    <t>SH134F29XF</t>
  </si>
  <si>
    <t>SH134F10C</t>
  </si>
  <si>
    <t>SH134F10F</t>
  </si>
  <si>
    <t>SH134F10P</t>
  </si>
  <si>
    <t>SH134F10XF</t>
  </si>
  <si>
    <t>SH134V10C</t>
  </si>
  <si>
    <t>SH134V10F</t>
  </si>
  <si>
    <t>SH134V10P</t>
  </si>
  <si>
    <t>SH134V10XF</t>
  </si>
  <si>
    <t>SH134V29C</t>
  </si>
  <si>
    <t>SH134V29F</t>
  </si>
  <si>
    <t>SH134V29P</t>
  </si>
  <si>
    <t>SH134V29XF</t>
  </si>
  <si>
    <t>SH15510</t>
  </si>
  <si>
    <t>SH15529</t>
  </si>
  <si>
    <t>Large</t>
  </si>
  <si>
    <t>SH65101</t>
  </si>
  <si>
    <t>SH65103</t>
  </si>
  <si>
    <t>BA1011020-05</t>
  </si>
  <si>
    <t>BA1011021-05</t>
  </si>
  <si>
    <t>BA1011022-05</t>
  </si>
  <si>
    <t>BA1011023-05</t>
  </si>
  <si>
    <t>BA1011024-05</t>
  </si>
  <si>
    <t>BA1011025-05</t>
  </si>
  <si>
    <t>BA1011026-05</t>
  </si>
  <si>
    <t>BA1011027-05</t>
  </si>
  <si>
    <t>BA1011028-05</t>
  </si>
  <si>
    <t>BA1011029-05</t>
  </si>
  <si>
    <t>BA1011030-05</t>
  </si>
  <si>
    <t>BA1011031-05</t>
  </si>
  <si>
    <t>BA1011032-05</t>
  </si>
  <si>
    <t>BA1011033-05</t>
  </si>
  <si>
    <t>BA1011034-05</t>
  </si>
  <si>
    <t>BA1011035-05</t>
  </si>
  <si>
    <t>BA1011036-05</t>
  </si>
  <si>
    <t>BA1011037-05</t>
  </si>
  <si>
    <t>BA1011038-05</t>
  </si>
  <si>
    <t>BA1011039-05</t>
  </si>
  <si>
    <t>BA1011040-05</t>
  </si>
  <si>
    <t>BA1011041-05</t>
  </si>
  <si>
    <t>BA1011042-05</t>
  </si>
  <si>
    <t>BA1011043-05</t>
  </si>
  <si>
    <t>BA1011044-05</t>
  </si>
  <si>
    <t>BA1011045-05</t>
  </si>
  <si>
    <t>BA1011046-05</t>
  </si>
  <si>
    <t>BA1011047-05</t>
  </si>
  <si>
    <t>BA1011320-03</t>
  </si>
  <si>
    <t>BA1011321-03</t>
  </si>
  <si>
    <t>BA1011322-03</t>
  </si>
  <si>
    <t>BA1011323-03</t>
  </si>
  <si>
    <t>BA1011324-03</t>
  </si>
  <si>
    <t>BA1011325-03</t>
  </si>
  <si>
    <t>BA1011326-03</t>
  </si>
  <si>
    <t>BA1011327-03</t>
  </si>
  <si>
    <t>BA1011328-03</t>
  </si>
  <si>
    <t>BA1011329-03</t>
  </si>
  <si>
    <t>BA1011330-03</t>
  </si>
  <si>
    <t>BA1011331-03</t>
  </si>
  <si>
    <t>BA1011332-03</t>
  </si>
  <si>
    <t>BA1011333-03</t>
  </si>
  <si>
    <t>BA1011334-03</t>
  </si>
  <si>
    <t>BA1011335-03</t>
  </si>
  <si>
    <t>BA1011336-03</t>
  </si>
  <si>
    <t>BA1011337-03</t>
  </si>
  <si>
    <t>BA1011338-03</t>
  </si>
  <si>
    <t>BA1011339-03</t>
  </si>
  <si>
    <t>BA1011340-03</t>
  </si>
  <si>
    <t>BA1011341-03</t>
  </si>
  <si>
    <t>BA1011342-03</t>
  </si>
  <si>
    <t>BA1011343-03</t>
  </si>
  <si>
    <t>BA1011344-03</t>
  </si>
  <si>
    <t>BA1011345-03</t>
  </si>
  <si>
    <t>BA1011346-03</t>
  </si>
  <si>
    <t>BA1011347-03</t>
  </si>
  <si>
    <t>BA1015510-15</t>
  </si>
  <si>
    <t>BA6500801-00</t>
  </si>
  <si>
    <t>BA6500802-00</t>
  </si>
  <si>
    <t>BA6500819-01</t>
  </si>
  <si>
    <t>BA6500840-01</t>
  </si>
  <si>
    <t>Azzezo skomätare måttband</t>
  </si>
  <si>
    <t>BA6500841-01</t>
  </si>
  <si>
    <t>Azzezo Fotmätare Trä</t>
  </si>
  <si>
    <t>NAF1315</t>
  </si>
  <si>
    <t>Re: Claim Materialvård</t>
  </si>
  <si>
    <t>Sulor</t>
  </si>
  <si>
    <t>TEAL</t>
  </si>
  <si>
    <t>5051771611563</t>
  </si>
  <si>
    <t>5051771611570</t>
  </si>
  <si>
    <t>5051771611587</t>
  </si>
  <si>
    <t>5051771611594</t>
  </si>
  <si>
    <t>5051771611600</t>
  </si>
  <si>
    <t>SH811701S</t>
  </si>
  <si>
    <t>SH811701M</t>
  </si>
  <si>
    <t>SH811701L</t>
  </si>
  <si>
    <t>NAF18827</t>
  </si>
  <si>
    <t>2,7kg</t>
  </si>
  <si>
    <t>Citronelladoftande sommarspray. Sprejas över hela hästens päls, för en långtidsverkande citronella doft under hela sommarsäsongen.</t>
  </si>
  <si>
    <t>Citronelladoftande sommargel. Appliceras till icke känsliga områden av hästen, för en långtidsverkande citronella doft under hela sommarsäsongen.</t>
  </si>
  <si>
    <t>Uppfriskande, naturligt doftsatt citronella sommartvätt, till svettiga och varma hästar. Häll enkelt ett par kapsyler av sommartvätten till en spann med ljummet vatten, för att tvätta av din häst. Ska ej sköljas av.</t>
  </si>
  <si>
    <t>NAF00805</t>
  </si>
  <si>
    <t>NAF00209</t>
  </si>
  <si>
    <t>NAF00250</t>
  </si>
  <si>
    <t>FARRIER SOLUTION by PROFEET</t>
  </si>
  <si>
    <t>FARRIER DRESSING by PROFEET</t>
  </si>
  <si>
    <t>SH9361262135</t>
  </si>
  <si>
    <t>SH936262125</t>
  </si>
  <si>
    <t>SH936262135</t>
  </si>
  <si>
    <t>SH936262145</t>
  </si>
  <si>
    <t>SH936262155</t>
  </si>
  <si>
    <t>SH936262165</t>
  </si>
  <si>
    <t>NAF2305</t>
  </si>
  <si>
    <t xml:space="preserve">Mint </t>
  </si>
  <si>
    <t>SH192001C</t>
  </si>
  <si>
    <t>SH192001F</t>
  </si>
  <si>
    <t>SH192101C</t>
  </si>
  <si>
    <t>SH192101F</t>
  </si>
  <si>
    <t>SH192201C</t>
  </si>
  <si>
    <t>SH192201F</t>
  </si>
  <si>
    <t>Utformade för att ge maximalt skydd och komfort, förhindrar dessa skydd skador på det känsliga området kring karleden och ballarna om hästen övertrampar. TRIPPELT SUPPORTSYSTEM: 1. Yttre lager i stryktålig kolfiber stöter bort slag och skrap 2. Mellanlager av chockabsorberande EVA-foam 3. Dämpande foder av tät mjuk neopren  NO-TURN TEKNOLOGI: Mjuka anti-spinn kuddar baktill hindrar bootsen från att snurra runt. Dubbel kardborrknäppning med en ARMA-flik i gummi säkerställer att skydden sitter på plats. Vadderad neopren i fodret och övre kanten ger ytterligare skydd och motverkar skav runt karleden.</t>
  </si>
  <si>
    <t>NAF455</t>
  </si>
  <si>
    <t>NAF298</t>
  </si>
  <si>
    <t>NAF18918</t>
  </si>
  <si>
    <t xml:space="preserve">Tullstat. Nr EU 10siffror </t>
  </si>
  <si>
    <t>Tullstat. Nr 8 siffror</t>
  </si>
  <si>
    <t>Bästföre / Batchnr</t>
  </si>
  <si>
    <t>Märkt med farosymbol?</t>
  </si>
  <si>
    <t>Skäkerhetsdatablad?</t>
  </si>
  <si>
    <t xml:space="preserve">Inköpsenhet </t>
  </si>
  <si>
    <t>Netto pris ÅF</t>
  </si>
  <si>
    <t>Valuta</t>
  </si>
  <si>
    <t>Inköpsenhet kfp</t>
  </si>
  <si>
    <t>KONSUMENTFÖRPACKNING (KFP)</t>
  </si>
  <si>
    <t>EAN KFP</t>
  </si>
  <si>
    <t xml:space="preserve">Förpackningsvikt </t>
  </si>
  <si>
    <t>Totala vikt</t>
  </si>
  <si>
    <t>Djup</t>
  </si>
  <si>
    <t>Höjd</t>
  </si>
  <si>
    <t>Bredd</t>
  </si>
  <si>
    <t>kg</t>
  </si>
  <si>
    <t>mm</t>
  </si>
  <si>
    <t xml:space="preserve">Vikt </t>
  </si>
  <si>
    <t>Säkerhetsdatablad?</t>
  </si>
  <si>
    <t>Detaljistförpackning  (DFP)</t>
  </si>
  <si>
    <t>Antal KFP/DFP</t>
  </si>
  <si>
    <t>EAN 13</t>
  </si>
  <si>
    <t>EAN 14</t>
  </si>
  <si>
    <t xml:space="preserve">Förpackningsmaterial </t>
  </si>
  <si>
    <t>Pall</t>
  </si>
  <si>
    <t>Antal DFP/pall</t>
  </si>
  <si>
    <t xml:space="preserve">Staplingsbar? </t>
  </si>
  <si>
    <t>Gas</t>
  </si>
  <si>
    <t>Oxiderande</t>
  </si>
  <si>
    <t>Brandfarligt</t>
  </si>
  <si>
    <t>Frätande</t>
  </si>
  <si>
    <t>Skadligt</t>
  </si>
  <si>
    <t>Giftigt</t>
  </si>
  <si>
    <t>Häsofarligt</t>
  </si>
  <si>
    <t>Mlijöfarligt</t>
  </si>
  <si>
    <t>Aktuell farobeskrivning JA/NEJ</t>
  </si>
  <si>
    <t>REK Pris exkl moms</t>
  </si>
  <si>
    <t>REK Pris inkl moms</t>
  </si>
  <si>
    <t>SEK</t>
  </si>
  <si>
    <t>Inköpsenhet KFP</t>
  </si>
  <si>
    <t>REK pris Inkl moms</t>
  </si>
  <si>
    <t xml:space="preserve">Material </t>
  </si>
  <si>
    <t>Färg</t>
  </si>
  <si>
    <t>23099031</t>
  </si>
  <si>
    <t>23099096</t>
  </si>
  <si>
    <t>ja</t>
  </si>
  <si>
    <t>23099041</t>
  </si>
  <si>
    <t>Bästföredatum</t>
  </si>
  <si>
    <t>23099051</t>
  </si>
  <si>
    <t>34051000</t>
  </si>
  <si>
    <t>39235010</t>
  </si>
  <si>
    <t>nej</t>
  </si>
  <si>
    <t>Aqua</t>
  </si>
  <si>
    <t>Leopard</t>
  </si>
  <si>
    <t>Jacka</t>
  </si>
  <si>
    <t>brown</t>
  </si>
  <si>
    <t>SH192801P</t>
  </si>
  <si>
    <t>SH192801C</t>
  </si>
  <si>
    <t>SH192801F</t>
  </si>
  <si>
    <t>SH192801XF</t>
  </si>
  <si>
    <t>black</t>
  </si>
  <si>
    <t>SH192802P</t>
  </si>
  <si>
    <t>SH192802C</t>
  </si>
  <si>
    <t>SH192802F</t>
  </si>
  <si>
    <t>SH192802XF</t>
  </si>
  <si>
    <t>SH192901P</t>
  </si>
  <si>
    <t>SH192901C</t>
  </si>
  <si>
    <t>SH192901F</t>
  </si>
  <si>
    <t>SH192901XF</t>
  </si>
  <si>
    <t>SH192902P</t>
  </si>
  <si>
    <t>SH192902C</t>
  </si>
  <si>
    <t>SH192902F</t>
  </si>
  <si>
    <t>SH192902XF</t>
  </si>
  <si>
    <t>SH2008P</t>
  </si>
  <si>
    <t>SH2008C</t>
  </si>
  <si>
    <t>SH2008F</t>
  </si>
  <si>
    <t>Träns</t>
  </si>
  <si>
    <t>SH27601C</t>
  </si>
  <si>
    <t>SH27601F</t>
  </si>
  <si>
    <t>SH27601XF</t>
  </si>
  <si>
    <t>SH27602C</t>
  </si>
  <si>
    <t>SH27602F</t>
  </si>
  <si>
    <t>SH27602XF</t>
  </si>
  <si>
    <t>SH29301C</t>
  </si>
  <si>
    <t>SH29301F</t>
  </si>
  <si>
    <t>SH29301XF</t>
  </si>
  <si>
    <t>SH29302C</t>
  </si>
  <si>
    <t>SH29302P</t>
  </si>
  <si>
    <t>SH29301P</t>
  </si>
  <si>
    <t>SH29302F</t>
  </si>
  <si>
    <t>SH29302XF</t>
  </si>
  <si>
    <t>Förbyglar &amp; Martingal</t>
  </si>
  <si>
    <t>SH28301P</t>
  </si>
  <si>
    <t>SH28301C</t>
  </si>
  <si>
    <t>SH28301F</t>
  </si>
  <si>
    <t>SH28302P</t>
  </si>
  <si>
    <t>SH28302C</t>
  </si>
  <si>
    <t>SH28302F</t>
  </si>
  <si>
    <t>SH29401P</t>
  </si>
  <si>
    <t>SH29401C</t>
  </si>
  <si>
    <t>SH29401F</t>
  </si>
  <si>
    <t>Australian Nut</t>
  </si>
  <si>
    <t>SH29402P</t>
  </si>
  <si>
    <t>SH29402C</t>
  </si>
  <si>
    <t>SH29402F</t>
  </si>
  <si>
    <t>SH525115</t>
  </si>
  <si>
    <t>SH525125</t>
  </si>
  <si>
    <t>SH4620155</t>
  </si>
  <si>
    <t>SH4620160</t>
  </si>
  <si>
    <t>SH4620165</t>
  </si>
  <si>
    <t>SH4620170</t>
  </si>
  <si>
    <t>SH4620175</t>
  </si>
  <si>
    <t>Grey/Contour</t>
  </si>
  <si>
    <t>SH264O</t>
  </si>
  <si>
    <t>Grey/Oblong</t>
  </si>
  <si>
    <t>Hårnät</t>
  </si>
  <si>
    <t>Medium Brown</t>
  </si>
  <si>
    <t>Blonde</t>
  </si>
  <si>
    <t>SH870</t>
  </si>
  <si>
    <t>SH869</t>
  </si>
  <si>
    <t>Dark Green</t>
  </si>
  <si>
    <t>SH440</t>
  </si>
  <si>
    <t xml:space="preserve">Black </t>
  </si>
  <si>
    <t>Trä</t>
  </si>
  <si>
    <t>Plast/metall</t>
  </si>
  <si>
    <t>Trä/syntet</t>
  </si>
  <si>
    <t>kork</t>
  </si>
  <si>
    <t>Filt</t>
  </si>
  <si>
    <t>Lammull/Filt</t>
  </si>
  <si>
    <t>Nej</t>
  </si>
  <si>
    <t>5-Pack</t>
  </si>
  <si>
    <t>3-Pack</t>
  </si>
  <si>
    <t>Stycke</t>
  </si>
  <si>
    <t>Plast</t>
  </si>
  <si>
    <t>Kartong</t>
  </si>
  <si>
    <t>Well</t>
  </si>
  <si>
    <t>Aubrion Porter Vinter Ridtights</t>
  </si>
  <si>
    <t>Aubrion Porter Vinter Ridtights - Barn/ungdom</t>
  </si>
  <si>
    <t>SH8127M01S</t>
  </si>
  <si>
    <t>SH8127M01M</t>
  </si>
  <si>
    <t>SH8127M01L</t>
  </si>
  <si>
    <t>Aubrion Albany Ridtights</t>
  </si>
  <si>
    <t>Aubrion Hackney Regnjacka</t>
  </si>
  <si>
    <t>Aubrion Sudbury Ridstrumpor</t>
  </si>
  <si>
    <t>Aubrion Colliers Vinter Ridstrumpa</t>
  </si>
  <si>
    <t>Aubrion Pimlico Mössa</t>
  </si>
  <si>
    <t>Harpley Hårnät</t>
  </si>
  <si>
    <t>Equi-net Hårnät</t>
  </si>
  <si>
    <t>Aubrion Paterson Fleece  Handskar</t>
  </si>
  <si>
    <t>Aubrion Paterson Fleece  Handske</t>
  </si>
  <si>
    <t>Aubrion Stallhandskar</t>
  </si>
  <si>
    <t>SH8127</t>
  </si>
  <si>
    <t>Ridbyxor/Ridtights</t>
  </si>
  <si>
    <t>SH8127M</t>
  </si>
  <si>
    <t>SH8168</t>
  </si>
  <si>
    <t>SH8170</t>
  </si>
  <si>
    <t>SH8120</t>
  </si>
  <si>
    <t>SH8192</t>
  </si>
  <si>
    <t xml:space="preserve">SH8169 </t>
  </si>
  <si>
    <t>SH8117</t>
  </si>
  <si>
    <t>SH1070</t>
  </si>
  <si>
    <t>SH6267</t>
  </si>
  <si>
    <t>SH6268</t>
  </si>
  <si>
    <t>SH7050</t>
  </si>
  <si>
    <t>SH6269</t>
  </si>
  <si>
    <t>SH9962</t>
  </si>
  <si>
    <t>SH9963</t>
  </si>
  <si>
    <t>SH9956</t>
  </si>
  <si>
    <t>SH9955</t>
  </si>
  <si>
    <t>SH7676</t>
  </si>
  <si>
    <t>SH7668</t>
  </si>
  <si>
    <t>SH7678</t>
  </si>
  <si>
    <t>SH7607</t>
  </si>
  <si>
    <t>SH6662</t>
  </si>
  <si>
    <t>SH6653</t>
  </si>
  <si>
    <t>SH6661</t>
  </si>
  <si>
    <t>SH6663</t>
  </si>
  <si>
    <t>SH6665</t>
  </si>
  <si>
    <t>SH6670</t>
  </si>
  <si>
    <t>SH6674</t>
  </si>
  <si>
    <t>SH9350</t>
  </si>
  <si>
    <t>SH9361</t>
  </si>
  <si>
    <t>SH9362</t>
  </si>
  <si>
    <t>SH9325</t>
  </si>
  <si>
    <t>SH934C</t>
  </si>
  <si>
    <t>SH7001</t>
  </si>
  <si>
    <t>SH9427</t>
  </si>
  <si>
    <t>SH7002</t>
  </si>
  <si>
    <t>SH9408</t>
  </si>
  <si>
    <t>SH9405</t>
  </si>
  <si>
    <t>SH9400</t>
  </si>
  <si>
    <t>SH9418</t>
  </si>
  <si>
    <t>SH9401</t>
  </si>
  <si>
    <t>SH9402</t>
  </si>
  <si>
    <t>SH1889</t>
  </si>
  <si>
    <t>SH1881</t>
  </si>
  <si>
    <t>SH134F</t>
  </si>
  <si>
    <t>SH134V</t>
  </si>
  <si>
    <t>SH1898</t>
  </si>
  <si>
    <t>SH1920</t>
  </si>
  <si>
    <t>SH1921</t>
  </si>
  <si>
    <t>SH1922</t>
  </si>
  <si>
    <t>SH1924</t>
  </si>
  <si>
    <t>SH1925</t>
  </si>
  <si>
    <t>SH1927</t>
  </si>
  <si>
    <t>SH1928</t>
  </si>
  <si>
    <t>SH1929</t>
  </si>
  <si>
    <t>SH2008</t>
  </si>
  <si>
    <t>SH1847</t>
  </si>
  <si>
    <t>SH142D</t>
  </si>
  <si>
    <t>SH1842</t>
  </si>
  <si>
    <t>SH1836</t>
  </si>
  <si>
    <t>SH4231</t>
  </si>
  <si>
    <t>SH1095</t>
  </si>
  <si>
    <t>SH1117</t>
  </si>
  <si>
    <t>SH5233</t>
  </si>
  <si>
    <t>SH5234</t>
  </si>
  <si>
    <t>SH5240</t>
  </si>
  <si>
    <t>SH5242</t>
  </si>
  <si>
    <t>SH5243</t>
  </si>
  <si>
    <t>SH5245</t>
  </si>
  <si>
    <t>SH5271</t>
  </si>
  <si>
    <t>SH495N</t>
  </si>
  <si>
    <t>SH447G</t>
  </si>
  <si>
    <t>SH4250</t>
  </si>
  <si>
    <t>SH8130</t>
  </si>
  <si>
    <t>SH8137</t>
  </si>
  <si>
    <t>SH6362</t>
  </si>
  <si>
    <t>SH6364</t>
  </si>
  <si>
    <t>SH6357</t>
  </si>
  <si>
    <t>SH6356</t>
  </si>
  <si>
    <t>SH5213</t>
  </si>
  <si>
    <t>SH6358</t>
  </si>
  <si>
    <t>SH6339</t>
  </si>
  <si>
    <t>SH5212</t>
  </si>
  <si>
    <t>SH5050</t>
  </si>
  <si>
    <t>SH337C</t>
  </si>
  <si>
    <t>SH4150</t>
  </si>
  <si>
    <t>SH407A</t>
  </si>
  <si>
    <t>SH4159</t>
  </si>
  <si>
    <t>SH1089</t>
  </si>
  <si>
    <t>SH1084</t>
  </si>
  <si>
    <t>SH9421</t>
  </si>
  <si>
    <t>SH1191</t>
  </si>
  <si>
    <t>SH1094</t>
  </si>
  <si>
    <t>SH1096</t>
  </si>
  <si>
    <t>SH1487</t>
  </si>
  <si>
    <t>SH1482</t>
  </si>
  <si>
    <t>SH1366</t>
  </si>
  <si>
    <t>SH1485</t>
  </si>
  <si>
    <t>SH1490</t>
  </si>
  <si>
    <t>SH1486</t>
  </si>
  <si>
    <t>SH1397</t>
  </si>
  <si>
    <t>SH1398</t>
  </si>
  <si>
    <t>SH1379</t>
  </si>
  <si>
    <t>SH9640</t>
  </si>
  <si>
    <t>SH1025</t>
  </si>
  <si>
    <t>SH1024</t>
  </si>
  <si>
    <t>SH1022</t>
  </si>
  <si>
    <t>SH1040</t>
  </si>
  <si>
    <t>SH397B</t>
  </si>
  <si>
    <t>SH1055</t>
  </si>
  <si>
    <t>SH978C</t>
  </si>
  <si>
    <t>SH6632</t>
  </si>
  <si>
    <t>SH6633</t>
  </si>
  <si>
    <t>SH6890</t>
  </si>
  <si>
    <t>SH6634</t>
  </si>
  <si>
    <t>SH6635</t>
  </si>
  <si>
    <t>SH6893</t>
  </si>
  <si>
    <t>SH6894</t>
  </si>
  <si>
    <t>SH6999</t>
  </si>
  <si>
    <t>SH5048</t>
  </si>
  <si>
    <t>SH1142A</t>
  </si>
  <si>
    <t>SH90</t>
  </si>
  <si>
    <t>SH142</t>
  </si>
  <si>
    <t>SH153</t>
  </si>
  <si>
    <t>SH155</t>
  </si>
  <si>
    <t>SH469</t>
  </si>
  <si>
    <t>SH1095W</t>
  </si>
  <si>
    <t>SH493</t>
  </si>
  <si>
    <t>SH276</t>
  </si>
  <si>
    <t>SH293</t>
  </si>
  <si>
    <t>SH283</t>
  </si>
  <si>
    <t>SH294</t>
  </si>
  <si>
    <t>SH386</t>
  </si>
  <si>
    <t>SH589</t>
  </si>
  <si>
    <t>SH652</t>
  </si>
  <si>
    <t>SH381</t>
  </si>
  <si>
    <t>SH389</t>
  </si>
  <si>
    <t>SH421</t>
  </si>
  <si>
    <t>SH406</t>
  </si>
  <si>
    <t>SH134</t>
  </si>
  <si>
    <t>SH462</t>
  </si>
  <si>
    <t>SH463</t>
  </si>
  <si>
    <t>SH987</t>
  </si>
  <si>
    <t>SH996</t>
  </si>
  <si>
    <t>SH396</t>
  </si>
  <si>
    <t>SH994</t>
  </si>
  <si>
    <t>SH976</t>
  </si>
  <si>
    <t>SH981</t>
  </si>
  <si>
    <t>SH955</t>
  </si>
  <si>
    <t>SH979</t>
  </si>
  <si>
    <t>SH975</t>
  </si>
  <si>
    <t>Dog Print</t>
  </si>
  <si>
    <t>House Print</t>
  </si>
  <si>
    <t>Tennis Ball Print</t>
  </si>
  <si>
    <t>SH651</t>
  </si>
  <si>
    <t>Web/RC Art. Nr</t>
  </si>
  <si>
    <t>Moretta Aida Ridstövel</t>
  </si>
  <si>
    <t>Moretta Clio Ridsko</t>
  </si>
  <si>
    <t xml:space="preserve">Sporre med Kula </t>
  </si>
  <si>
    <t>Sporre med Plastkula</t>
  </si>
  <si>
    <t xml:space="preserve">Kulsporre </t>
  </si>
  <si>
    <t>Ridspö - barn</t>
  </si>
  <si>
    <t>Hoppspö</t>
  </si>
  <si>
    <t>Dressyrspö</t>
  </si>
  <si>
    <t>EQUI-FLECTOR® Reflex väst</t>
  </si>
  <si>
    <t>EQUI-FLECTOR® Reflex Hjälmband</t>
  </si>
  <si>
    <t>EQUI-FLECTOR® Reflex Ridhandskar</t>
  </si>
  <si>
    <t>EQUI-FLECTOR® Reflex Hjälmöverdrag</t>
  </si>
  <si>
    <t>EQUI-FLECTOR® Mesh Reflex Ländtäcke</t>
  </si>
  <si>
    <t>EQUI-FLECTOR® Reflex Brösta</t>
  </si>
  <si>
    <t>EQUI-FLECTOR® Benreflex</t>
  </si>
  <si>
    <t>EQUI-FLECTOR® Svansreflex</t>
  </si>
  <si>
    <t>EQUI-FLECTOR® Reflex Huva</t>
  </si>
  <si>
    <t>EQUI-FLECTOR® Tygel Reflex</t>
  </si>
  <si>
    <t>Highlander Original Regntäcke 0g</t>
  </si>
  <si>
    <t>Highlander Original 100g SET: Täcke + Separat Hals</t>
  </si>
  <si>
    <t>Highlander Original 200g SET: Täcke + Separat Hals</t>
  </si>
  <si>
    <t>Highlander Original 300g SET: Täcke + Separat Hals</t>
  </si>
  <si>
    <t>Highlander Original 200g Combo</t>
  </si>
  <si>
    <t>SH6671</t>
  </si>
  <si>
    <t>Tempest Eksem- och Flugtäcke</t>
  </si>
  <si>
    <t>SH9325165</t>
  </si>
  <si>
    <t>Newmarket Stripes</t>
  </si>
  <si>
    <t>Newmarket Äkta Ullfilt</t>
  </si>
  <si>
    <t>SH9450</t>
  </si>
  <si>
    <t>Löstagbar Karbinhake</t>
  </si>
  <si>
    <t>Dubbel Karbinhake</t>
  </si>
  <si>
    <t xml:space="preserve">Robust Täckesbag </t>
  </si>
  <si>
    <t>Satin Anti-Skav Bogskydd</t>
  </si>
  <si>
    <t>Salisbury Martingal</t>
  </si>
  <si>
    <t>Salisbury 3-Punkts Förbygel</t>
  </si>
  <si>
    <t>Salisbury Berrington Träns</t>
  </si>
  <si>
    <t>Salisbury Bodenham Träns</t>
  </si>
  <si>
    <t>Tygelstoppar Silikon</t>
  </si>
  <si>
    <t>Liten Delta Kedja</t>
  </si>
  <si>
    <t>Kedja till Grimskaft</t>
  </si>
  <si>
    <t>Stor Delta Kedja</t>
  </si>
  <si>
    <t>Longeringssystem</t>
  </si>
  <si>
    <t>Longeringsgjord med Fleecefoder</t>
  </si>
  <si>
    <t>Longering Adaptor</t>
  </si>
  <si>
    <t>Longeringshjälp</t>
  </si>
  <si>
    <t>3-delat Bett med Koppar Mittdel</t>
  </si>
  <si>
    <t>Steel/copper</t>
  </si>
  <si>
    <t>Bettskivor i Silikon</t>
  </si>
  <si>
    <t>Blue Sweet Iron Mullenbett</t>
  </si>
  <si>
    <t>3-delat Blue Sweet Iron Bett med Kula</t>
  </si>
  <si>
    <t>3-delat Blue Sweet Iron Bett med Rullar</t>
  </si>
  <si>
    <t>3-delat Blue Sweet Iron Universal med Rullar</t>
  </si>
  <si>
    <t>3-delat Blue Sweet Iron Pessoabett med Kula</t>
  </si>
  <si>
    <t>3-delat Blue Sweet Iron Gagbett med Rullar</t>
  </si>
  <si>
    <t>3-delat Blue Sweet Iron Eggbett med Kula</t>
  </si>
  <si>
    <t>3-delat Blue Sweet Iron Gagbett med Kula</t>
  </si>
  <si>
    <t>Equikind 3-delat Gummi bett</t>
  </si>
  <si>
    <t>Equikind 3-delat Gummi Eggbett</t>
  </si>
  <si>
    <t>SH8131115</t>
  </si>
  <si>
    <t>SH8131125</t>
  </si>
  <si>
    <t>SH8131</t>
  </si>
  <si>
    <t>Equikind 2-delat Universal Gummi bett</t>
  </si>
  <si>
    <t>Blenheim Engelskt Hackamore</t>
  </si>
  <si>
    <t>Träns Reservclips 16mm</t>
  </si>
  <si>
    <t>Medicinskt Armband</t>
  </si>
  <si>
    <t>Tävlingsnummer Kit</t>
  </si>
  <si>
    <t>EZI-GROOM Flättråd</t>
  </si>
  <si>
    <t>EZI-GROOM Gummiband i Silikon</t>
  </si>
  <si>
    <t>EZI-GROOM Ryktblock</t>
  </si>
  <si>
    <t>EZI-GROOM Flugäggskniv</t>
  </si>
  <si>
    <t>SH19917P</t>
  </si>
  <si>
    <t>SH19917C</t>
  </si>
  <si>
    <t>SH19917F</t>
  </si>
  <si>
    <t>SH199</t>
  </si>
  <si>
    <t>Gräsätartygel</t>
  </si>
  <si>
    <t>SH192502C</t>
  </si>
  <si>
    <t>SH192502F</t>
  </si>
  <si>
    <t>SH192402C</t>
  </si>
  <si>
    <t>SH192702C</t>
  </si>
  <si>
    <t>SH192402F</t>
  </si>
  <si>
    <t>SH192702F</t>
  </si>
  <si>
    <t>ARMA Anatomiska Fleece boots</t>
  </si>
  <si>
    <t>ARMA Anatomiska boots</t>
  </si>
  <si>
    <t>ARMA Carbon Kotskydd</t>
  </si>
  <si>
    <t>ARMA Carbon Senskydd</t>
  </si>
  <si>
    <t>ARMA Carbon Supafleece Senskydd</t>
  </si>
  <si>
    <t>ARMA Carbon Supafleece Kotskydd</t>
  </si>
  <si>
    <t>SH192601C</t>
  </si>
  <si>
    <t>SH192601F</t>
  </si>
  <si>
    <t>SH192602C</t>
  </si>
  <si>
    <t>SH192602F</t>
  </si>
  <si>
    <t>SH1926</t>
  </si>
  <si>
    <t>Senskydd/Benskydd</t>
  </si>
  <si>
    <t>Kylbandage</t>
  </si>
  <si>
    <t>ARMA Carbon Boots (XC)</t>
  </si>
  <si>
    <t>ARMA Neopren Boots</t>
  </si>
  <si>
    <t>SH189809C</t>
  </si>
  <si>
    <t>SH189809F</t>
  </si>
  <si>
    <t>SH189809P</t>
  </si>
  <si>
    <t>SH189809XF</t>
  </si>
  <si>
    <t>ARMA Dra-på Gummi Boots</t>
  </si>
  <si>
    <t>ARMA Deluxe Lerskydd</t>
  </si>
  <si>
    <t>ARMA Fleece Gummi Boots</t>
  </si>
  <si>
    <t>ARMA Gummi Boots</t>
  </si>
  <si>
    <t>ARMA Svanskydd med Påse</t>
  </si>
  <si>
    <t>ARMA Svansskydd</t>
  </si>
  <si>
    <t>ARMA Neopren Svanskydd med Påse</t>
  </si>
  <si>
    <t xml:space="preserve">ARMA Neopren Svanskydd </t>
  </si>
  <si>
    <t>ARMA Skyddssko</t>
  </si>
  <si>
    <t>ARMA Air Motion Benskydd</t>
  </si>
  <si>
    <t>ARMA Neopren Benskydd</t>
  </si>
  <si>
    <t>Repgrimma</t>
  </si>
  <si>
    <t>Fölgrimma i Nylon</t>
  </si>
  <si>
    <t>Panikhake</t>
  </si>
  <si>
    <t>EZI-GROOM Piggborste</t>
  </si>
  <si>
    <t>EZI-GROOM Gumiskrapa</t>
  </si>
  <si>
    <t>EZI-GROOM Aluminium Kam</t>
  </si>
  <si>
    <t>EZI-GROOM Hovkrats &amp; Borste</t>
  </si>
  <si>
    <t>EZI-GROOM Gummiklädd Hovkrats</t>
  </si>
  <si>
    <t>EZI-GROOM Mankam</t>
  </si>
  <si>
    <t xml:space="preserve">EZI-GROOM Hovkrats </t>
  </si>
  <si>
    <t>EZI-GROOM Rotborste</t>
  </si>
  <si>
    <t>EZI-GROOM Man &amp; Svans Borste</t>
  </si>
  <si>
    <t>EZI-GROOM Pannborste</t>
  </si>
  <si>
    <t>EZI-GROOM Rotviska</t>
  </si>
  <si>
    <t>EZI-GROOM Hovborste</t>
  </si>
  <si>
    <t>EZI-GROOM Ryktborste</t>
  </si>
  <si>
    <t>EZI-GROOM Tvättborste</t>
  </si>
  <si>
    <t>EZI-GROOM Hov &amp; Spannhorste</t>
  </si>
  <si>
    <t>SQUARE</t>
  </si>
  <si>
    <t>3m</t>
  </si>
  <si>
    <t>SH38601</t>
  </si>
  <si>
    <t>SVART</t>
  </si>
  <si>
    <t>SH811701XS</t>
  </si>
  <si>
    <t>SH148701</t>
  </si>
  <si>
    <t>SH148201</t>
  </si>
  <si>
    <t>SH136601</t>
  </si>
  <si>
    <t>SH148501</t>
  </si>
  <si>
    <t>SH149001</t>
  </si>
  <si>
    <t>SH148601</t>
  </si>
  <si>
    <t>SH139701</t>
  </si>
  <si>
    <t>SH139801</t>
  </si>
  <si>
    <t>SH137901</t>
  </si>
  <si>
    <t>Aluminium</t>
  </si>
  <si>
    <t>Hästtäcken 0 - 300g</t>
  </si>
  <si>
    <t>Regntäcken &amp; Vintertäcken</t>
  </si>
  <si>
    <t>Mässing/koppar</t>
  </si>
  <si>
    <t>SH525</t>
  </si>
  <si>
    <t>Sportiga varma fleecetights med 3/4 silikongrepp. Mobilficka på låret.</t>
  </si>
  <si>
    <t>Praktisk handske med gummerad handflata och delar av fingrarna. Skön stickad ovansida och mudd.</t>
  </si>
  <si>
    <t>Navy/grey</t>
  </si>
  <si>
    <t>Neoprenskydd för svansroten.</t>
  </si>
  <si>
    <t>Prisvärda transportskydd. 4-pack</t>
  </si>
  <si>
    <t xml:space="preserve">Träns i huntermodell. Avlastande foder över nacke och öron. Mycket fin läderkvalitet med ECO-vänlig vegetabilisk färgning av lädret. Gummityglar medföljer. </t>
  </si>
  <si>
    <t xml:space="preserve">Träns som karaktäriseras av vacker vit mönstersöm på pannband och nosgrimma. Avlastande foder över nacke och öron. Mycket fin läderkvalitet med ECO-vänlig vegetabilisk färgning av lädret. Gummityglar medföljer. </t>
  </si>
  <si>
    <t xml:space="preserve">Martingal som karaktäriseras av vacker vit mönstersöm på lädret. Mycket fin läderkvalitet med ECO-vänlig vegetabilisk färgning av lädret. </t>
  </si>
  <si>
    <t xml:space="preserve">Förbygel som karaktäriseras av vacker vit mönstersöm på lädret. Mycket fin läderkvalitet med ECO-vänlig vegetabilisk färgning av lädret. </t>
  </si>
  <si>
    <t>3-delat gummibett med lösa ringar som är skonsamt mot hästens mungipor. Mittendelen uppmuntrar till en mjukare kontakt med bettet.</t>
  </si>
  <si>
    <t>3-delat tränsbett med kopparmittdel och lösa ringar. Mittendelen uppmuntrar till en mjukare kontakt med bettet och mer salivproduktion. Bettets tjocklek: 15mm</t>
  </si>
  <si>
    <t>SH93XISN</t>
  </si>
  <si>
    <t>SH93XXSN</t>
  </si>
  <si>
    <t>SH8156</t>
  </si>
  <si>
    <t>Komfortinriktat knutfritt hårnät med trippelelastik som underlättar att hålla håret på plats under hjälmen. Matchande hårsnodd ingår. 2-pack</t>
  </si>
  <si>
    <t>SH44001</t>
  </si>
  <si>
    <t>SH44017</t>
  </si>
  <si>
    <t>SH919317XL</t>
  </si>
  <si>
    <t>SH919317XS</t>
  </si>
  <si>
    <t>SH919317L</t>
  </si>
  <si>
    <t>SH919317M</t>
  </si>
  <si>
    <t>SH919317S</t>
  </si>
  <si>
    <t>Foderboll</t>
  </si>
  <si>
    <t>Höpåse Delux</t>
  </si>
  <si>
    <t>SH1034</t>
  </si>
  <si>
    <t>Dubbelsidig Höpåse</t>
  </si>
  <si>
    <t xml:space="preserve">Slitstark höpåse idealiskt för att minska spill och öka tiden för intag av grovfoder. Även praktisk att ha vid transport. </t>
  </si>
  <si>
    <t>SH1026</t>
  </si>
  <si>
    <t>Hållbart hönät för hö eller hösilage. 10 cm maskor</t>
  </si>
  <si>
    <t>Upphängning till Höpåse</t>
  </si>
  <si>
    <t>Delux Hönät - Slowfeeding</t>
  </si>
  <si>
    <t>Mjukt Hönät utan knutar - Slowfeeding</t>
  </si>
  <si>
    <t>Stall Snäppkrok</t>
  </si>
  <si>
    <t>Stall Ögla</t>
  </si>
  <si>
    <t>Höpåse med Hål</t>
  </si>
  <si>
    <t>Ridspöhållare</t>
  </si>
  <si>
    <t>Anteckningstavla Dressyrprogram</t>
  </si>
  <si>
    <t>Självhäftande Dressyr Bokstäver</t>
  </si>
  <si>
    <t>DARK GREEN</t>
  </si>
  <si>
    <t>Praktisk displayring att hänga upp saker med. 10-pack, Rostfritt stål</t>
  </si>
  <si>
    <t>Praktisk displayring med krok att hänga upp saker med. 10-pack, Rostfritt stål</t>
  </si>
  <si>
    <t>SH1010H</t>
  </si>
  <si>
    <t>Foderskopa</t>
  </si>
  <si>
    <t>Bungee Breakaway Transport Grimskaft</t>
  </si>
  <si>
    <t>Transport Grimskaft med plasthölje</t>
  </si>
  <si>
    <t>Skonsam Kliplatta</t>
  </si>
  <si>
    <t>Stallbetjänt - Långt handtag</t>
  </si>
  <si>
    <t>Tränshängare</t>
  </si>
  <si>
    <t>Små Stallkrokar - 5-pack</t>
  </si>
  <si>
    <t>Tränshängare/multikrok</t>
  </si>
  <si>
    <t>Hängare till box-/dörrkant</t>
  </si>
  <si>
    <t>Täckeshängare</t>
  </si>
  <si>
    <t>Sadelbock</t>
  </si>
  <si>
    <t>Sadelhängare</t>
  </si>
  <si>
    <t>NAF0010030</t>
  </si>
  <si>
    <t>Instant Biotics</t>
  </si>
  <si>
    <t>30ml</t>
  </si>
  <si>
    <t>Mage&amp; Tarm</t>
  </si>
  <si>
    <t>Mage &amp; Tarm</t>
  </si>
  <si>
    <t>NAF008162</t>
  </si>
  <si>
    <t>Seasonaze</t>
  </si>
  <si>
    <t>1,62kg</t>
  </si>
  <si>
    <t>SH6901</t>
  </si>
  <si>
    <t>Transportgrimskaft i härliga färger med plasthölje. Längd: 62cm (ej utsträckt)</t>
  </si>
  <si>
    <t>Kraftig stallkedja i med gummi ingjutet. Längd: 133cm</t>
  </si>
  <si>
    <t>EZI-GROOM Pensel &amp; Burk till Hovolja</t>
  </si>
  <si>
    <t>SH9472135</t>
  </si>
  <si>
    <t>SH9472145</t>
  </si>
  <si>
    <t>SH9472155</t>
  </si>
  <si>
    <t>SH9472165</t>
  </si>
  <si>
    <t>SH529201CF</t>
  </si>
  <si>
    <t>SH529201PC</t>
  </si>
  <si>
    <t>SH529202CF</t>
  </si>
  <si>
    <t>SH529202PC</t>
  </si>
  <si>
    <t>Flugtäcke som skapar en balans mellan skydd för insekter och värmekontroll. Skyddande ovandel stoppar angripande insekter med luftiga paneler som skapar möjligheten för luften att strömma fritt.   Materialet tillför upp till 80% UV solskydd, vilket skyddar hästen mot solbränna och solblekning. Innerfoder över bogen minskar risken för skav.</t>
  </si>
  <si>
    <t>SH93XISN17125</t>
  </si>
  <si>
    <t>SH93XXSN17125</t>
  </si>
  <si>
    <t>SH93XISN17145</t>
  </si>
  <si>
    <t>SH93XXSN17135</t>
  </si>
  <si>
    <t>SH93XXSN17145</t>
  </si>
  <si>
    <t>SH93XXSN17155</t>
  </si>
  <si>
    <t>SH93XXSN17165</t>
  </si>
  <si>
    <t>SH9472125</t>
  </si>
  <si>
    <t>SH9472</t>
  </si>
  <si>
    <t>SH87001SD</t>
  </si>
  <si>
    <t>SH870257SD</t>
  </si>
  <si>
    <t>SH184229</t>
  </si>
  <si>
    <t>SH184210</t>
  </si>
  <si>
    <t>SH183629</t>
  </si>
  <si>
    <t>SH183610</t>
  </si>
  <si>
    <t>SH1839</t>
  </si>
  <si>
    <t>Purple/Black</t>
  </si>
  <si>
    <t>SH38964</t>
  </si>
  <si>
    <t>SH964029</t>
  </si>
  <si>
    <t>SH1055244</t>
  </si>
  <si>
    <t>SH105510</t>
  </si>
  <si>
    <t>SH981244</t>
  </si>
  <si>
    <t>SH979244</t>
  </si>
  <si>
    <t>SH97910</t>
  </si>
  <si>
    <t>SH97510</t>
  </si>
  <si>
    <t>SH6901L</t>
  </si>
  <si>
    <t>SH6901M</t>
  </si>
  <si>
    <t>SH6901S</t>
  </si>
  <si>
    <t>SH6901XS</t>
  </si>
  <si>
    <t>SH6901XXS</t>
  </si>
  <si>
    <t>SH699911160X80</t>
  </si>
  <si>
    <t>SH699911180X100</t>
  </si>
  <si>
    <t>SH699926560X80</t>
  </si>
  <si>
    <t>SH699926580X100</t>
  </si>
  <si>
    <t>SH699926660X80</t>
  </si>
  <si>
    <t>SH699926680X100</t>
  </si>
  <si>
    <t>SH6901XXXS</t>
  </si>
  <si>
    <t>Standard Weight</t>
  </si>
  <si>
    <t>SH9193</t>
  </si>
  <si>
    <t>Raspberry/Teal/Grey</t>
  </si>
  <si>
    <t>SH852</t>
  </si>
  <si>
    <t>SH188101SP</t>
  </si>
  <si>
    <t>SH184201</t>
  </si>
  <si>
    <t>SH939901</t>
  </si>
  <si>
    <t>SH9399</t>
  </si>
  <si>
    <t>SH27601P</t>
  </si>
  <si>
    <t>SH27602P</t>
  </si>
  <si>
    <t>SH415001P</t>
  </si>
  <si>
    <t>SH415002P</t>
  </si>
  <si>
    <t>SH1010A</t>
  </si>
  <si>
    <t>Display Ringar - 10-pack</t>
  </si>
  <si>
    <t>Display Ringar med Krok - 10-pack</t>
  </si>
  <si>
    <t>SH6632XL</t>
  </si>
  <si>
    <t>5051771574325</t>
  </si>
  <si>
    <t>5051771574332</t>
  </si>
  <si>
    <t>5051771574349</t>
  </si>
  <si>
    <t>5051771574356</t>
  </si>
  <si>
    <t>5051771574363</t>
  </si>
  <si>
    <t>SH86901</t>
  </si>
  <si>
    <t>SH869257</t>
  </si>
  <si>
    <t>SH86946</t>
  </si>
  <si>
    <t>5051771692968</t>
  </si>
  <si>
    <t>5051771692975</t>
  </si>
  <si>
    <t>5051771726816</t>
  </si>
  <si>
    <t>5051771726823</t>
  </si>
  <si>
    <t>5051771725192</t>
  </si>
  <si>
    <t>5051771725208</t>
  </si>
  <si>
    <t>5051771724805</t>
  </si>
  <si>
    <t>5051771724812</t>
  </si>
  <si>
    <t>5051771716213</t>
  </si>
  <si>
    <t>5051771716220</t>
  </si>
  <si>
    <t>SH4630136</t>
  </si>
  <si>
    <t>SH4630144</t>
  </si>
  <si>
    <t>SH4630148</t>
  </si>
  <si>
    <t>SH4630152</t>
  </si>
  <si>
    <t>SH4630154</t>
  </si>
  <si>
    <t>SH4630236</t>
  </si>
  <si>
    <t>SH4630238</t>
  </si>
  <si>
    <t>SH4630244</t>
  </si>
  <si>
    <t>SH4630248</t>
  </si>
  <si>
    <t>SH4630252</t>
  </si>
  <si>
    <t>SH4630254</t>
  </si>
  <si>
    <t>5038083048362</t>
  </si>
  <si>
    <t>5038083048355</t>
  </si>
  <si>
    <t>5038083048379</t>
  </si>
  <si>
    <t>5051771505077</t>
  </si>
  <si>
    <t>5038083616127</t>
  </si>
  <si>
    <t>5038083048409</t>
  </si>
  <si>
    <t>5038083048348</t>
  </si>
  <si>
    <t>5051771714523</t>
  </si>
  <si>
    <t>5051771714530</t>
  </si>
  <si>
    <t>5051771714547</t>
  </si>
  <si>
    <t>5051771714561</t>
  </si>
  <si>
    <t>5051771714585</t>
  </si>
  <si>
    <t>5051771714592</t>
  </si>
  <si>
    <t>5051771724836</t>
  </si>
  <si>
    <t>5051771724874</t>
  </si>
  <si>
    <t>5051771724881</t>
  </si>
  <si>
    <t xml:space="preserve">60cm </t>
  </si>
  <si>
    <t>62cm</t>
  </si>
  <si>
    <t>16.5-18"</t>
  </si>
  <si>
    <t>35cm</t>
  </si>
  <si>
    <t>65cm (26")</t>
  </si>
  <si>
    <t>70cm (28")</t>
  </si>
  <si>
    <t>75cm (30")</t>
  </si>
  <si>
    <t>90cm (36")</t>
  </si>
  <si>
    <t>100cm (40")</t>
  </si>
  <si>
    <t>110cm (44")</t>
  </si>
  <si>
    <t>120cm (48")</t>
  </si>
  <si>
    <t>130cm (52")</t>
  </si>
  <si>
    <t>140cm (56")</t>
  </si>
  <si>
    <t>17-18"</t>
  </si>
  <si>
    <t>15-16.5"</t>
  </si>
  <si>
    <t>11,5cm (4,5")</t>
  </si>
  <si>
    <t>12,5cm (5")</t>
  </si>
  <si>
    <t>14cm (5,5")</t>
  </si>
  <si>
    <t>140X160cm</t>
  </si>
  <si>
    <t>160X180cm</t>
  </si>
  <si>
    <t>180X210cm</t>
  </si>
  <si>
    <t>8M</t>
  </si>
  <si>
    <t>1.8m</t>
  </si>
  <si>
    <t>6,5Kg (42") 10cm maskor</t>
  </si>
  <si>
    <t>6,5kg (L, 40") 5cm maskor</t>
  </si>
  <si>
    <t>9,5kg (L, 45") 4,5cm maskor</t>
  </si>
  <si>
    <t>6,5kg (S, 36") 4,5cm maskor</t>
  </si>
  <si>
    <t>6kg (40") 2,5cm maskor</t>
  </si>
  <si>
    <t>6kg (40") 3,5cm maskor</t>
  </si>
  <si>
    <t>6kg (40") 5cm maskor</t>
  </si>
  <si>
    <t>6,5Kg (40") 5,5cm maskor</t>
  </si>
  <si>
    <t>Kedjor/tillbehör</t>
  </si>
  <si>
    <t>Stallkedja med gummi</t>
  </si>
  <si>
    <t>Bäddar</t>
  </si>
  <si>
    <t>9/10 år</t>
  </si>
  <si>
    <t>11/12 år</t>
  </si>
  <si>
    <t>13/14 år</t>
  </si>
  <si>
    <t>Nordiska</t>
  </si>
  <si>
    <t>Batchnr</t>
  </si>
  <si>
    <t>Hönät - 5cm maskor, 6,5kg</t>
  </si>
  <si>
    <t>Hönät - 10cm maskor, 6,5kg</t>
  </si>
  <si>
    <t>Delux Hönät - 5,5cm maskor, 6.5kg</t>
  </si>
  <si>
    <t>Viktband till häst &amp; ponny</t>
  </si>
  <si>
    <t>SH1323</t>
  </si>
  <si>
    <t>Elastisk Svansrem</t>
  </si>
  <si>
    <t>Höjd: 10mm</t>
  </si>
  <si>
    <t>PRO Superflex</t>
  </si>
  <si>
    <t>SH102601</t>
  </si>
  <si>
    <t>SH102618</t>
  </si>
  <si>
    <t>SH102629</t>
  </si>
  <si>
    <t>SH102610</t>
  </si>
  <si>
    <t>SH102635</t>
  </si>
  <si>
    <t>SH102633</t>
  </si>
  <si>
    <t>SH102613</t>
  </si>
  <si>
    <t>SH102620</t>
  </si>
  <si>
    <t>SH183601</t>
  </si>
  <si>
    <t>NAF123025</t>
  </si>
  <si>
    <t>NAF10701</t>
  </si>
  <si>
    <t>SH6680</t>
  </si>
  <si>
    <t>SH668001SP</t>
  </si>
  <si>
    <t>SH668001P</t>
  </si>
  <si>
    <t>SH668001C</t>
  </si>
  <si>
    <t>SH668001F</t>
  </si>
  <si>
    <t>SH668001XF</t>
  </si>
  <si>
    <t>SH6676</t>
  </si>
  <si>
    <t>SH6676250SP</t>
  </si>
  <si>
    <t>SH6676250P</t>
  </si>
  <si>
    <t>SH6676250C</t>
  </si>
  <si>
    <t>SH6676250F</t>
  </si>
  <si>
    <t>SH6676250XF</t>
  </si>
  <si>
    <t>En flughuva med stretchigt och luftigt AIR MOTION material runt ganascherna och pannan ger hästen möjlighet till både bra avlastning och luftgenomströmning på utsatta ställen. Denna huva fästes endast med ett kardborreband, men har ändå en fin passform via det stretchiga och följsamma materialet. 70% UV-skydd.</t>
  </si>
  <si>
    <t>65032410014541</t>
  </si>
  <si>
    <t>n/a</t>
  </si>
  <si>
    <t>65032410010932</t>
  </si>
  <si>
    <t>N/A</t>
  </si>
  <si>
    <t>4L</t>
  </si>
  <si>
    <t>65032410114319</t>
  </si>
  <si>
    <t>65032410123311</t>
  </si>
  <si>
    <t>65032410012912</t>
  </si>
  <si>
    <t>65032410012929</t>
  </si>
  <si>
    <t>NAF0041</t>
  </si>
  <si>
    <t>Blueberry &amp; Banana Hästgodis</t>
  </si>
  <si>
    <t xml:space="preserve">Luxe Leather Cleanse &amp; Condition </t>
  </si>
  <si>
    <t>65032410118911</t>
  </si>
  <si>
    <t>65032410011519</t>
  </si>
  <si>
    <t>65032410011526</t>
  </si>
  <si>
    <t>65032410016019</t>
  </si>
  <si>
    <t>65032410016026</t>
  </si>
  <si>
    <t>2GO Leather (natural) 36</t>
  </si>
  <si>
    <t>2GO Leather (natural) 37</t>
  </si>
  <si>
    <t>2GO Leather (natural) 38</t>
  </si>
  <si>
    <t>2GO Leather (natural) 39</t>
  </si>
  <si>
    <t>2GO Leather (natural) 40</t>
  </si>
  <si>
    <t>2GO Leather (natural) 41</t>
  </si>
  <si>
    <t>2GO Leather (natural) 42</t>
  </si>
  <si>
    <t>2GO Leather (natural) 43</t>
  </si>
  <si>
    <t>2GO Leather (natural) 44</t>
  </si>
  <si>
    <t>2GO Leather (natural) 45</t>
  </si>
  <si>
    <t>Natur läder</t>
  </si>
  <si>
    <t>5-pack</t>
  </si>
  <si>
    <t>styck</t>
  </si>
  <si>
    <t>Snöbroddar</t>
  </si>
  <si>
    <t>BA6110536-05</t>
  </si>
  <si>
    <t>BA6110537-05</t>
  </si>
  <si>
    <t>BA6110538-05</t>
  </si>
  <si>
    <t>BA6110539-05</t>
  </si>
  <si>
    <t>BA6110540-05</t>
  </si>
  <si>
    <t>BA6110541-05</t>
  </si>
  <si>
    <t>BA6110542-05</t>
  </si>
  <si>
    <t>BA6110543-05</t>
  </si>
  <si>
    <t>BA6110544-05</t>
  </si>
  <si>
    <t>BA6110545-05</t>
  </si>
  <si>
    <t>BA6554301-01</t>
  </si>
  <si>
    <t>BA6554302-01</t>
  </si>
  <si>
    <t>BA6554303-01</t>
  </si>
  <si>
    <t>BA6554304-01</t>
  </si>
  <si>
    <t>BA3060000-001</t>
  </si>
  <si>
    <t>BA3060000-725</t>
  </si>
  <si>
    <t>BA3060000-767</t>
  </si>
  <si>
    <t>BA3060000-900</t>
  </si>
  <si>
    <t>BA3060050-001</t>
  </si>
  <si>
    <t>BA3060050-900</t>
  </si>
  <si>
    <t>BA3051050-001</t>
  </si>
  <si>
    <t>BA3051050-900</t>
  </si>
  <si>
    <t>BA6500846-01</t>
  </si>
  <si>
    <t>BA6500826-01</t>
  </si>
  <si>
    <t>BA6502060-900</t>
  </si>
  <si>
    <t>Kräm</t>
  </si>
  <si>
    <t>Svamp</t>
  </si>
  <si>
    <t>plast</t>
  </si>
  <si>
    <t>2GO CRYSTAL POLISH neutral 50ml</t>
  </si>
  <si>
    <t>2GO CRYSTAL POLISH svart 50ml</t>
  </si>
  <si>
    <t>Ombre</t>
  </si>
  <si>
    <t>Dark Navy</t>
  </si>
  <si>
    <t>Dusky Pink</t>
  </si>
  <si>
    <t>Sky Blue</t>
  </si>
  <si>
    <t>SH8169</t>
  </si>
  <si>
    <t>SH8169268</t>
  </si>
  <si>
    <t>SH8169146</t>
  </si>
  <si>
    <t>SH8169149</t>
  </si>
  <si>
    <t>SH817024</t>
  </si>
  <si>
    <t>SH8170266</t>
  </si>
  <si>
    <t>Aubrion Perivale Kompressions strumpor</t>
  </si>
  <si>
    <t>SH9142</t>
  </si>
  <si>
    <t>Aubrion Chester Tävlingstop</t>
  </si>
  <si>
    <t>Sage</t>
  </si>
  <si>
    <t>SH914201XS</t>
  </si>
  <si>
    <t>SH914201S</t>
  </si>
  <si>
    <t>SH914201M</t>
  </si>
  <si>
    <t>SH914201L</t>
  </si>
  <si>
    <t>SH9142XL</t>
  </si>
  <si>
    <t>SH9142271XS</t>
  </si>
  <si>
    <t>SH9142271S</t>
  </si>
  <si>
    <t>SH9142271M</t>
  </si>
  <si>
    <t>SH9142271L</t>
  </si>
  <si>
    <t>SH9142271XL</t>
  </si>
  <si>
    <t>SH914217XS</t>
  </si>
  <si>
    <t>SH914217S</t>
  </si>
  <si>
    <t>SH914217M</t>
  </si>
  <si>
    <t>SH914217L</t>
  </si>
  <si>
    <t>SH914217XL</t>
  </si>
  <si>
    <t>SH700140L</t>
  </si>
  <si>
    <t>SH700140M</t>
  </si>
  <si>
    <t>SH700140S</t>
  </si>
  <si>
    <t>SH700140XL</t>
  </si>
  <si>
    <t>SH700140XS</t>
  </si>
  <si>
    <t>SH942740</t>
  </si>
  <si>
    <t>SH85240</t>
  </si>
  <si>
    <t>SH940040</t>
  </si>
  <si>
    <t>SH940140C</t>
  </si>
  <si>
    <t>SH940140F</t>
  </si>
  <si>
    <t>SH940140P</t>
  </si>
  <si>
    <t>SH940240</t>
  </si>
  <si>
    <t>SH941840</t>
  </si>
  <si>
    <t>SH940540CF</t>
  </si>
  <si>
    <t>SH940540PC</t>
  </si>
  <si>
    <t>SH1065</t>
  </si>
  <si>
    <t>SH1064</t>
  </si>
  <si>
    <t>Aubrion Vattentäta Vinter Stallhandskar</t>
  </si>
  <si>
    <t>Aubrion Vattentäta Stallhandskar</t>
  </si>
  <si>
    <t>SH106517XS</t>
  </si>
  <si>
    <t>SH106517S</t>
  </si>
  <si>
    <t>SH106517M</t>
  </si>
  <si>
    <t>SH106517L</t>
  </si>
  <si>
    <t>SH106417XS</t>
  </si>
  <si>
    <t>SH106417S</t>
  </si>
  <si>
    <t>SH106417M</t>
  </si>
  <si>
    <t>SH106417L</t>
  </si>
  <si>
    <t>SH106417XL</t>
  </si>
  <si>
    <t>ARMA Fleece Sadelskydd</t>
  </si>
  <si>
    <t>Maroon</t>
  </si>
  <si>
    <t>SH9421175</t>
  </si>
  <si>
    <t>SH942129</t>
  </si>
  <si>
    <t>SH942110</t>
  </si>
  <si>
    <t>SH712</t>
  </si>
  <si>
    <t>SH4630140</t>
  </si>
  <si>
    <t>SH7120140</t>
  </si>
  <si>
    <t>SH7120144</t>
  </si>
  <si>
    <t>SH7120148</t>
  </si>
  <si>
    <t>SH7120152</t>
  </si>
  <si>
    <t>SH7120156</t>
  </si>
  <si>
    <t>SH7120240</t>
  </si>
  <si>
    <t>SH7120244</t>
  </si>
  <si>
    <t>SH7120248</t>
  </si>
  <si>
    <t>SH7120252</t>
  </si>
  <si>
    <t>SH7120256</t>
  </si>
  <si>
    <t>SH5292</t>
  </si>
  <si>
    <t>SH527101CF</t>
  </si>
  <si>
    <t>SH527101PC</t>
  </si>
  <si>
    <t>SH527102CF</t>
  </si>
  <si>
    <t>SH527102PC</t>
  </si>
  <si>
    <t>ARMA Half Pad</t>
  </si>
  <si>
    <t>Forest</t>
  </si>
  <si>
    <t>SH42137</t>
  </si>
  <si>
    <t>SH42117</t>
  </si>
  <si>
    <t>SH42113</t>
  </si>
  <si>
    <t>SH42110</t>
  </si>
  <si>
    <t>SH1932</t>
  </si>
  <si>
    <t>SH1934</t>
  </si>
  <si>
    <t>SH1963</t>
  </si>
  <si>
    <t>SH193201P</t>
  </si>
  <si>
    <t>SH193201C</t>
  </si>
  <si>
    <t>SH193201F</t>
  </si>
  <si>
    <t>SH19341P</t>
  </si>
  <si>
    <t>SH193401C</t>
  </si>
  <si>
    <t>SH193401F</t>
  </si>
  <si>
    <t>SH196301P</t>
  </si>
  <si>
    <t>SH196301C</t>
  </si>
  <si>
    <t>SH196301F</t>
  </si>
  <si>
    <t>SH196301XF</t>
  </si>
  <si>
    <t>SH135</t>
  </si>
  <si>
    <t>SH13501P</t>
  </si>
  <si>
    <t>SH13501C</t>
  </si>
  <si>
    <t>SH13501F</t>
  </si>
  <si>
    <t>SH13501XF</t>
  </si>
  <si>
    <t>SH1110</t>
  </si>
  <si>
    <t>SH1120</t>
  </si>
  <si>
    <t xml:space="preserve">Black/metal </t>
  </si>
  <si>
    <t>SH6892</t>
  </si>
  <si>
    <t>SH6892273XXXS</t>
  </si>
  <si>
    <t>SH6892273XXS</t>
  </si>
  <si>
    <t>SH6892273XS</t>
  </si>
  <si>
    <t>SH6892273S</t>
  </si>
  <si>
    <t>SH6892273M</t>
  </si>
  <si>
    <t>SH6892273L</t>
  </si>
  <si>
    <t>SH6892274XXXS</t>
  </si>
  <si>
    <t>SH6892274XXS</t>
  </si>
  <si>
    <t>SH6892274XS</t>
  </si>
  <si>
    <t>SH6892274S</t>
  </si>
  <si>
    <t>SH6892274M</t>
  </si>
  <si>
    <t>SH6892274L</t>
  </si>
  <si>
    <t>SH6872</t>
  </si>
  <si>
    <t>Forest Green</t>
  </si>
  <si>
    <t>Tweed</t>
  </si>
  <si>
    <t>SH6872273S</t>
  </si>
  <si>
    <t>SH6872273L</t>
  </si>
  <si>
    <t>SH6872275L</t>
  </si>
  <si>
    <t>SH687213S</t>
  </si>
  <si>
    <t>SH687213L</t>
  </si>
  <si>
    <t>5051771790831</t>
  </si>
  <si>
    <t>5051771790800</t>
  </si>
  <si>
    <t>SH13230140</t>
  </si>
  <si>
    <t>SH13230150</t>
  </si>
  <si>
    <t>SH13230160</t>
  </si>
  <si>
    <t>5051771455860</t>
  </si>
  <si>
    <t>5051771455877</t>
  </si>
  <si>
    <t>5051771455884</t>
  </si>
  <si>
    <t>5051771741970</t>
  </si>
  <si>
    <t>5051771741987</t>
  </si>
  <si>
    <t>5051771741994</t>
  </si>
  <si>
    <t>5051771742106</t>
  </si>
  <si>
    <t>5051771742113</t>
  </si>
  <si>
    <t>5051771742045</t>
  </si>
  <si>
    <t>5051771742076</t>
  </si>
  <si>
    <t>5051771742090</t>
  </si>
  <si>
    <t>5051771742441</t>
  </si>
  <si>
    <t>5051771742458</t>
  </si>
  <si>
    <t>5051771787305</t>
  </si>
  <si>
    <t>5051771787312</t>
  </si>
  <si>
    <t>5051771798813</t>
  </si>
  <si>
    <t>5051771798820</t>
  </si>
  <si>
    <t>5051771798837</t>
  </si>
  <si>
    <t>5051771335407</t>
  </si>
  <si>
    <t>5051771335414</t>
  </si>
  <si>
    <t>5051771781105</t>
  </si>
  <si>
    <t>5051771781129</t>
  </si>
  <si>
    <t>5051771781280</t>
  </si>
  <si>
    <t>5051771787947</t>
  </si>
  <si>
    <t>Praktisk extra hake till täcken</t>
  </si>
  <si>
    <t>Karbinhake till täcke</t>
  </si>
  <si>
    <t>Svensrem med hake i båda ändar. Elastisk med plasthölje</t>
  </si>
  <si>
    <t>Lös panikhake</t>
  </si>
  <si>
    <t>Tygelstopp i silikon</t>
  </si>
  <si>
    <t>NAF2864</t>
  </si>
  <si>
    <t>SH699926460X80</t>
  </si>
  <si>
    <t>SH699926480X100</t>
  </si>
  <si>
    <t>5051771752082</t>
  </si>
  <si>
    <t>Kabinhake Silver</t>
  </si>
  <si>
    <t>PRISLISTA: NVC</t>
  </si>
  <si>
    <t>NVC2150075</t>
  </si>
  <si>
    <t>Dog'Skin</t>
  </si>
  <si>
    <t>75g</t>
  </si>
  <si>
    <t>Se SKK's rekommendationer</t>
  </si>
  <si>
    <t>NVC2150150</t>
  </si>
  <si>
    <t>Skin Solution</t>
  </si>
  <si>
    <t>200ml</t>
  </si>
  <si>
    <t>NVC22703</t>
  </si>
  <si>
    <t>Dog'Skin Shampoo</t>
  </si>
  <si>
    <t>300ml</t>
  </si>
  <si>
    <t xml:space="preserve">Mobility </t>
  </si>
  <si>
    <t>NVC2140075</t>
  </si>
  <si>
    <t xml:space="preserve">360ᵒ Omvårdnad för Aktiva &amp; Välfungerande Hundar: Höfter, Knän och Armbågar. Rekommenderas starkt till alla hundar som vill vara fortsatt aktiva och för stela hundar som vill må bra.Läckra pellets som är enkla att ge </t>
  </si>
  <si>
    <t>NVC2140150</t>
  </si>
  <si>
    <t>NVC22310</t>
  </si>
  <si>
    <t>Mobility Liquid</t>
  </si>
  <si>
    <t xml:space="preserve">Övriga </t>
  </si>
  <si>
    <t>Pet'Skin Balm</t>
  </si>
  <si>
    <t>Salva</t>
  </si>
  <si>
    <t>80g</t>
  </si>
  <si>
    <t>NVC22803</t>
  </si>
  <si>
    <t>NVC22510</t>
  </si>
  <si>
    <t>Omega Oil</t>
  </si>
  <si>
    <t>En blandning av naturliga oljor med högt innehåll av essentiella Omega-3 och -6 fettsyror för allmän god hälsa.</t>
  </si>
  <si>
    <t>NVC224025</t>
  </si>
  <si>
    <t>Relief</t>
  </si>
  <si>
    <t>5038083620681</t>
  </si>
  <si>
    <t>5051771382708</t>
  </si>
  <si>
    <t>Extra snabbspänne till täcken</t>
  </si>
  <si>
    <t>7314242105366</t>
  </si>
  <si>
    <t>7314242105373</t>
  </si>
  <si>
    <t>7314242105380</t>
  </si>
  <si>
    <t>7314242105397</t>
  </si>
  <si>
    <t>7314242105403</t>
  </si>
  <si>
    <t>7314242105410</t>
  </si>
  <si>
    <t>7314242105427</t>
  </si>
  <si>
    <t>7314242105434</t>
  </si>
  <si>
    <t>7314242105441</t>
  </si>
  <si>
    <t>7314242105458</t>
  </si>
  <si>
    <t>7314247543019</t>
  </si>
  <si>
    <t>7314247543026</t>
  </si>
  <si>
    <t>7314247543033</t>
  </si>
  <si>
    <t>7314247543040</t>
  </si>
  <si>
    <t>Varm och behaglig filtsula tillverkad av äkta ull. Passar alla tuper av skor och kan användas hela året. Undersidan är räfflad med antiglid.</t>
  </si>
  <si>
    <t>Den idealiska sulan för kallt och ruskigt vinterväder. Tillverkad av lammull med undersidan av ullfilt vilket gör att fötterna håller sig torra och varma</t>
  </si>
  <si>
    <t>Korkhäl med en ovansida av ett tunt lager viskosväv och ett mellanlager av mjuk skumlatex. Undersidan av pressad naturkork ger en god fuktabsorberande effekt. Passar till de flesta typer av skor. Självhäftande.</t>
  </si>
  <si>
    <t>Dubbelsidig skoborste i trä med naturborst.</t>
  </si>
  <si>
    <t>Skoborste i trä med naturborst.</t>
  </si>
  <si>
    <t>Stövelsträckare av klarblank plats som spänner ut och gör att stövelskaften behåller sin passform. Hängbar.</t>
  </si>
  <si>
    <t>Skomätare i metall för mätning av innemåttet i skor.</t>
  </si>
  <si>
    <t>SH766837</t>
  </si>
  <si>
    <t>RASBERRY</t>
  </si>
  <si>
    <t>SH421273</t>
  </si>
  <si>
    <t>SH6269G</t>
  </si>
  <si>
    <t>GENTS</t>
  </si>
  <si>
    <t>NAF196100</t>
  </si>
  <si>
    <t>NAFD775</t>
  </si>
  <si>
    <t>NAFD771</t>
  </si>
  <si>
    <t>NAFO901</t>
  </si>
  <si>
    <t>NAFO905</t>
  </si>
  <si>
    <t>NVC220200</t>
  </si>
  <si>
    <t>NVC2210080</t>
  </si>
  <si>
    <t>Dog' SILKY</t>
  </si>
  <si>
    <t>BA6500821-10</t>
  </si>
  <si>
    <t>2GO Rapid Shine Svart</t>
  </si>
  <si>
    <t>2GO Rapid Shine Neutral</t>
  </si>
  <si>
    <t>80ml</t>
  </si>
  <si>
    <t>50ml</t>
  </si>
  <si>
    <t>7314247008211</t>
  </si>
  <si>
    <t>SH935017125</t>
  </si>
  <si>
    <t>SH935017135</t>
  </si>
  <si>
    <t>SH935017145</t>
  </si>
  <si>
    <t>SH935017155</t>
  </si>
  <si>
    <t>SH935017165</t>
  </si>
  <si>
    <t>Navy/Grey</t>
  </si>
  <si>
    <t xml:space="preserve">Hållbart regntäcke med Shires fantastisk passform. 0g. D-ringar för att kunna fästa en hals med. De djupa bogvecken möjliggör stor rörelsefrihet. 600 denier, tejpade sömmar, stark rip-stop, mycket god andasfunktion, snabbspännen, kryssgjordar, svansrem och generös svanslapp. </t>
  </si>
  <si>
    <t>SH9350N17M</t>
  </si>
  <si>
    <t>SH9350N17L</t>
  </si>
  <si>
    <t>SH9350N17XL</t>
  </si>
  <si>
    <t>Highlander Original Hals 0g</t>
  </si>
  <si>
    <t>Tempest Flugtäcke med Mesh</t>
  </si>
  <si>
    <t>SH940840120</t>
  </si>
  <si>
    <t>SH940840130</t>
  </si>
  <si>
    <t>SH940840135</t>
  </si>
  <si>
    <t>SH940840145</t>
  </si>
  <si>
    <t>SH940840155</t>
  </si>
  <si>
    <t>SH170A02C</t>
  </si>
  <si>
    <t>SH170A02F</t>
  </si>
  <si>
    <t>SH170A02P</t>
  </si>
  <si>
    <t>SH170A02SP</t>
  </si>
  <si>
    <t>SH170A02XF</t>
  </si>
  <si>
    <t>ARMA Gummi Boots med Soft Top</t>
  </si>
  <si>
    <t>ARMA Carbon Flex Benskydd</t>
  </si>
  <si>
    <t>ARMA Carbon Flex Kotskydd</t>
  </si>
  <si>
    <t>ARMA Sport Benskydd</t>
  </si>
  <si>
    <t>ARMA SupaFleece Sadelgjordstunnel</t>
  </si>
  <si>
    <t>ARMA SupaFleece Rumpvärme</t>
  </si>
  <si>
    <t>ARMA SupaFleece Gp Sadelgjordsskydd</t>
  </si>
  <si>
    <t>ARMA SupaFleece Bröstskydd</t>
  </si>
  <si>
    <t>ARMA SupaFleece Nosskydd</t>
  </si>
  <si>
    <t>ARMA SupaFleece Käkskydd</t>
  </si>
  <si>
    <t>ARMA SupaFleece Dressyrgjord</t>
  </si>
  <si>
    <t>ARMA SupaFleece Anatomiska Sadelgjord</t>
  </si>
  <si>
    <t>ARMA SupaFleece Bred Anatomisk Sadelgjord</t>
  </si>
  <si>
    <t>SH1487273</t>
  </si>
  <si>
    <t>SH1482273</t>
  </si>
  <si>
    <t>SH1366273</t>
  </si>
  <si>
    <t>SH1485273</t>
  </si>
  <si>
    <t>SH1490273</t>
  </si>
  <si>
    <t>SH1486273</t>
  </si>
  <si>
    <t>SH1397273</t>
  </si>
  <si>
    <t>SH1398273</t>
  </si>
  <si>
    <t>SH1379273</t>
  </si>
  <si>
    <t>EZI-GROOM Fällningsskrapa</t>
  </si>
  <si>
    <t>EZI-GROOM Svettskrapa/fällningsskrapa</t>
  </si>
  <si>
    <t>Digby &amp; Fox Hundfluga</t>
  </si>
  <si>
    <t>Burgundy</t>
  </si>
  <si>
    <t>Hundtäcke i Tweed med kantband och detaljer i brunt läder. Öppning i ryggdelen för att kunna fästa i sele.</t>
  </si>
  <si>
    <t>Microduk</t>
  </si>
  <si>
    <t>Tagel/trä</t>
  </si>
  <si>
    <t>BA6500829-01</t>
  </si>
  <si>
    <t>Högkvalitativ putsduk i fleece från 2GO. Används för all typ av putsning.</t>
  </si>
  <si>
    <t>Nätt skoborste i tagel som är smidig att använda vid påstrykning av skokräm på ridskor &amp; stövlar</t>
  </si>
  <si>
    <t>Lite, nätt men robust borste för rengöring av leriga och smutsiga skor &amp; Stövlar.</t>
  </si>
  <si>
    <t>2GO Skokräm neutral 80ml</t>
  </si>
  <si>
    <t>Skokräm för alla släta lädertyper. Verkar färgaktiverande och vårdande. Ger extra glans.</t>
  </si>
  <si>
    <t>2GO Skokräm brun 80ml</t>
  </si>
  <si>
    <t>2GO Skokräm mörk brun 80ml</t>
  </si>
  <si>
    <t>2GO Skokräm svart 80ml</t>
  </si>
  <si>
    <t>2GO Rengöringsborste</t>
  </si>
  <si>
    <t>2GO Putsduk</t>
  </si>
  <si>
    <t>2GO Påstrykare i Tagel</t>
  </si>
  <si>
    <t>2GO Korkhäl 10mm påse/15 st</t>
  </si>
  <si>
    <t>2GO Filtsula 20</t>
  </si>
  <si>
    <t>2GO Filtsula 21</t>
  </si>
  <si>
    <t>2GO Filtsula 22</t>
  </si>
  <si>
    <t>2GO Filtsula 23</t>
  </si>
  <si>
    <t>2GO Filtsula 24</t>
  </si>
  <si>
    <t>2GO Filtsula 25</t>
  </si>
  <si>
    <t>2GO Filtsula 26</t>
  </si>
  <si>
    <t>2GO Filtsula 27</t>
  </si>
  <si>
    <t>2GO Filtsula 28</t>
  </si>
  <si>
    <t>2GO Filtsula 29</t>
  </si>
  <si>
    <t>2GO Filtsula 30</t>
  </si>
  <si>
    <t>2GO Filtsula 31</t>
  </si>
  <si>
    <t>2GO Filtsula 32</t>
  </si>
  <si>
    <t>2GO Filtsula 33</t>
  </si>
  <si>
    <t>2GO Filtsula 34</t>
  </si>
  <si>
    <t>2GO Filtsula 35</t>
  </si>
  <si>
    <t>2GO Filtsula 36</t>
  </si>
  <si>
    <t>2GO Filtsula 37</t>
  </si>
  <si>
    <t>2GO Filtsula 38</t>
  </si>
  <si>
    <t>2GO Filtsula 39</t>
  </si>
  <si>
    <t>2GO Filtsula 40</t>
  </si>
  <si>
    <t>2GO Filtsula 41</t>
  </si>
  <si>
    <t>2GO Filtsula 42</t>
  </si>
  <si>
    <t>2GO Filtsula 43</t>
  </si>
  <si>
    <t>2GO Filtsula 44</t>
  </si>
  <si>
    <t>2GO Filtsula 45</t>
  </si>
  <si>
    <t>2GO Filtsula 46</t>
  </si>
  <si>
    <t>2GO Filtsula 47</t>
  </si>
  <si>
    <t>2GO Lammull/Filt sula 20</t>
  </si>
  <si>
    <t>2GO Lammull/Filt sula 21</t>
  </si>
  <si>
    <t>2GO Lammull/Filt sula 22</t>
  </si>
  <si>
    <t>2GO Lammull/Filt sula 23</t>
  </si>
  <si>
    <t>2GO Lammull/Filt sula 24</t>
  </si>
  <si>
    <t>2GO Lammull/Filt sula 25</t>
  </si>
  <si>
    <t>2GO Lammull/Filt sula 26</t>
  </si>
  <si>
    <t>2GO Lammull/Filt sula 27</t>
  </si>
  <si>
    <t>2GO Lammull/Filt sula 28</t>
  </si>
  <si>
    <t>2GO Lammull/Filt sula 29</t>
  </si>
  <si>
    <t>2GO Lammull/Filt sula 30</t>
  </si>
  <si>
    <t>2GO Lammull/Filt sula 31</t>
  </si>
  <si>
    <t>2GO Lammull/Filt sula 32</t>
  </si>
  <si>
    <t>2GO Lammull/Filt sula 33</t>
  </si>
  <si>
    <t>2GO Lammull/Filt sula 34</t>
  </si>
  <si>
    <t>2GO Lammull/Filt sula 35</t>
  </si>
  <si>
    <t>2GO Lammull/Filt sula 36</t>
  </si>
  <si>
    <t>2GO Lammull/Filt sula 37</t>
  </si>
  <si>
    <t>2GO Lammull/Filt sula 38</t>
  </si>
  <si>
    <t>2GO Lammull/Filt sula 39</t>
  </si>
  <si>
    <t>2GO Lammull/Filt sula 40</t>
  </si>
  <si>
    <t>2GO Lammull/Filt sula 41</t>
  </si>
  <si>
    <t>2GO Lammull/Filt sula 42</t>
  </si>
  <si>
    <t>2GO Lammull/Filt sula 43</t>
  </si>
  <si>
    <t>2GO Lammull/Filt sula 44</t>
  </si>
  <si>
    <t>2GO Lammull/Filt sula 45</t>
  </si>
  <si>
    <t>2GO Lammull/Filt sula 46</t>
  </si>
  <si>
    <t>2GO Lammull/Filt sula 47</t>
  </si>
  <si>
    <t>2GO Skohorn Classic</t>
  </si>
  <si>
    <t>2GO Bootclip</t>
  </si>
  <si>
    <t>2GO Rengöringssvamp</t>
  </si>
  <si>
    <t>Avel</t>
  </si>
  <si>
    <t>NAF002192</t>
  </si>
  <si>
    <t>1,92kg</t>
  </si>
  <si>
    <t xml:space="preserve">Avel </t>
  </si>
  <si>
    <t>NAF0041000</t>
  </si>
  <si>
    <t>Immuforte Liquid</t>
  </si>
  <si>
    <t>NAF1954</t>
  </si>
  <si>
    <t>4 kg</t>
  </si>
  <si>
    <t>Stövelknekt för att lättare kunna ta av stövlarna. Skonar hälen på stövlarna. Trä med räfflad sula.</t>
  </si>
  <si>
    <t>Rengöringssvamp med två olika texturer.</t>
  </si>
  <si>
    <t>Skokräm för släta skinn- och lädertyper. Ger en spegelblank finish. Efterpoleras till önskad glansmed duk eller borste</t>
  </si>
  <si>
    <t>Putssvamp med extra pigment som snabbt germycket hög glans till skor av läder och syntetiskt skinn.</t>
  </si>
  <si>
    <t>Längre skohorn i plast för att underlätta påtagning av skor och stövlar.</t>
  </si>
  <si>
    <t>Smart lösning för att hålla stövlarna på plats och för att kunna hänga upp dem.</t>
  </si>
  <si>
    <t>Exklusiv sula med en mjuk och behaglig ovansida av naturfärgat vegetabiliskt garvat fårskinn. Undersida av perforerad skumlatex ger en god stötdämpande effekt. Aktivt kol minimerar dålig lukt och ger en fuktabsorberande effekt. Sulan ger en högklassig komfort och får skorna att kännas som nya. </t>
  </si>
  <si>
    <t>SH93XXSN17115</t>
  </si>
  <si>
    <t>SH9361262115</t>
  </si>
  <si>
    <t>SH9325115</t>
  </si>
  <si>
    <t>SH9322115</t>
  </si>
  <si>
    <t>SH9322125</t>
  </si>
  <si>
    <t>SH9322135</t>
  </si>
  <si>
    <t>SH9322145</t>
  </si>
  <si>
    <t>SH9322155</t>
  </si>
  <si>
    <t>SH9322165</t>
  </si>
  <si>
    <t>Tempest Flugtäcke</t>
  </si>
  <si>
    <t>Prisvärt flugtäcke som skapar en barriär till irriterande flugor och insekter samtidigt som det möjliggör luften att strömma fritt. Håller hästen sval under varm väderlek Materialet tillför upptill 80% UV solskydd, vilket skyddar hästen mot solbränna och solblekning. Innerfoder över bogen minskar risken för skav.</t>
  </si>
  <si>
    <t>SH9321115</t>
  </si>
  <si>
    <t>SH9321125</t>
  </si>
  <si>
    <t>SH9321135</t>
  </si>
  <si>
    <t>SH9321145</t>
  </si>
  <si>
    <t>SH9321155</t>
  </si>
  <si>
    <t>SH9321165</t>
  </si>
  <si>
    <t xml:space="preserve">Highlander Plus Eksem- och Flugtäcke </t>
  </si>
  <si>
    <t>SH188901P</t>
  </si>
  <si>
    <t>SH189802C</t>
  </si>
  <si>
    <t>SH189802F</t>
  </si>
  <si>
    <t>SH189802XF</t>
  </si>
  <si>
    <t>SH189802P</t>
  </si>
  <si>
    <t>SH46901P</t>
  </si>
  <si>
    <t>SH46901XF</t>
  </si>
  <si>
    <t xml:space="preserve">BA6500817-001 </t>
  </si>
  <si>
    <t xml:space="preserve">BA6500814-000560                                                     </t>
  </si>
  <si>
    <t>SH8192148</t>
  </si>
  <si>
    <t>SH8192269</t>
  </si>
  <si>
    <t>Wine</t>
  </si>
  <si>
    <t>Charcoal</t>
  </si>
  <si>
    <t>SH8192173</t>
  </si>
  <si>
    <t>SH8168148</t>
  </si>
  <si>
    <t>SH8168269</t>
  </si>
  <si>
    <t>SH99560137SLM</t>
  </si>
  <si>
    <t>SH99560137W</t>
  </si>
  <si>
    <t>SH99560138SLM</t>
  </si>
  <si>
    <t>SH99560138W</t>
  </si>
  <si>
    <t>SH99560139SLM</t>
  </si>
  <si>
    <t>SH99560139W</t>
  </si>
  <si>
    <t>SH99560141</t>
  </si>
  <si>
    <t>SH99560141SLM</t>
  </si>
  <si>
    <t>SH99560141W</t>
  </si>
  <si>
    <t>SH99550137SLM</t>
  </si>
  <si>
    <t>SH99550137W</t>
  </si>
  <si>
    <t>SH99550138SLM</t>
  </si>
  <si>
    <t>SH99550138W</t>
  </si>
  <si>
    <t>SH99550139SLM</t>
  </si>
  <si>
    <t>SH99550139W</t>
  </si>
  <si>
    <t>SH99550141</t>
  </si>
  <si>
    <t>SH99550141SLM</t>
  </si>
  <si>
    <t>SH99550141W</t>
  </si>
  <si>
    <t>ARMA Karledsskydd</t>
  </si>
  <si>
    <t>Kotskydd</t>
  </si>
  <si>
    <t>ARMA Fleece Lindor</t>
  </si>
  <si>
    <t>Länk till produktsida</t>
  </si>
  <si>
    <t xml:space="preserve"> https://www.naf-equine.eu/se/leder/superflex </t>
  </si>
  <si>
    <t>https://www.naf-equine.eu/se/leder/superflex-flytande</t>
  </si>
  <si>
    <t>https://www.naf-equine.eu/se/leder/pro-superflex</t>
  </si>
  <si>
    <t xml:space="preserve">https://www.naf-equine.eu/se/leder/devils-relief </t>
  </si>
  <si>
    <t>https://www.naf-equine.eu/se/leder/msm</t>
  </si>
  <si>
    <t>https://www.naf-equine.eu/se/lugnande/magic-pulver</t>
  </si>
  <si>
    <t>https://www.naf-equine.eu/se/lugnande/magic-flytande</t>
  </si>
  <si>
    <t>https://www.naf-equine.eu/se/lugnande/instant-magic</t>
  </si>
  <si>
    <t>https://www.naf-equine.eu/se/lugnande/oestress-pulver</t>
  </si>
  <si>
    <t>https://www.naf-equine.eu/se/prestation/recover</t>
  </si>
  <si>
    <t>https://www.naf-equine.eu/se/prestation/energ-shot</t>
  </si>
  <si>
    <t>https://www.naf-equine.eu/se/prestation/energ</t>
  </si>
  <si>
    <t>https://www.naf-equine.eu/se/prestation/electro-salter</t>
  </si>
  <si>
    <t>https://www.naf-equine.eu/se/prestation/electro-lytes</t>
  </si>
  <si>
    <t>https://www.naf-equine.eu/se/prestation/m-power</t>
  </si>
  <si>
    <t>https://www.naf-equine.eu/se/prestation/m-fit</t>
  </si>
  <si>
    <t>Kylande liniment lämplig för att fräscha upp och ge kyla till din häst efter arbete eller ansträngande träning. Innehåller kylande ingredienser utformade för att minska kropps- och muskeltemperatur. Applicera gelen generöst längs med hela benet och på trötta muskler efter hård träning eller arbete på hårt underlag. Innehåller EJ mentol, menthone, pepparmint eller mentol derivater.
Tävlingskarens
SWE: 0h  Karens FEI: 0h</t>
  </si>
  <si>
    <t>https://www.naf-equine.eu/se/prestation/ice-cool-gel</t>
  </si>
  <si>
    <t>Ice Cool kyllera är en kombination av naturlig lera, Arnika och Trollhassel till stöd för trötta leder och ben efter hård ansträngning. Den kylande och åtstramande effekten lugnar ömhet och hjälper till med transport av vätska i de nedre delarna av benen, för svala tighta ben som orkar prestera. Kylleran är smidig att applicera och enkel att tvätta bort med kallt vatten.</t>
  </si>
  <si>
    <t>https://www.naf-equine.eu/se/prestation/ice-cool</t>
  </si>
  <si>
    <t xml:space="preserve">Event Grease har utvecklats för att tillföra premium skydd till din häst under terränghoppning. Hinderkrämen är mycket effektiv, långtidsverkande och vattenavvisande. Väl insmord möjliggör den för hästen att smidigt glida över hinderna och minska påfrestningarna på huden. Event Grease är enkel att applicera och lätt att tvätta av med schampo och vatten. </t>
  </si>
  <si>
    <t>https://www.naf-equine.eu/se/prestation/hinderkram</t>
  </si>
  <si>
    <t>https://www.naf-equine.eu/se/matsmaltning/in-the-pink-pulver</t>
  </si>
  <si>
    <t>https://www.naf-equine.eu/se/matsmaltning/in-the-pink-senior</t>
  </si>
  <si>
    <t>Haylage Balancer | Equine Supplements | Supplements for Horses (naf-equine.eu)</t>
  </si>
  <si>
    <t>https://www.naf-equine.eu/se/matsmaltning/gastriaid</t>
  </si>
  <si>
    <t>https://www.naf-equine.eu/se/matsmaltning/sand-gard</t>
  </si>
  <si>
    <t>https://www.naf-equine.eu/se/matsmaltning/instant-biotics</t>
  </si>
  <si>
    <t>https://www.naf-equine.eu/se/matsmaltning/biotics</t>
  </si>
  <si>
    <t>https://www.naf-equine.eu/se/matsmaltning/slim</t>
  </si>
  <si>
    <t>https://www.naf-equine.eu/se/veterinar-support/gastrivet-pellets</t>
  </si>
  <si>
    <t>https://www.naf-equine.eu/se/support/cushinaze</t>
  </si>
  <si>
    <t>https://www.naf-equine.eu/se/support/seasonaze</t>
  </si>
  <si>
    <t>https://www.naf-equine.eu/se/veterinar-support/immuforte</t>
  </si>
  <si>
    <t>https://www.naf-equine.eu/se/immun/d-tox</t>
  </si>
  <si>
    <t>https://www.naf-equine.eu/se/immun/b.l.k</t>
  </si>
  <si>
    <t>https://www.naf-equine.eu/se/immun/echinacea</t>
  </si>
  <si>
    <t>https://www.naf-equine.eu/se/andning/respirator-boost</t>
  </si>
  <si>
    <t>https://www.naf-equine.eu/se/andning/respirator</t>
  </si>
  <si>
    <t>https://www.naf-equine.eu/se/andning/easy-breathing-flytande</t>
  </si>
  <si>
    <t>https://www.naf-equine.eu/se/hovar/profeet-flytande</t>
  </si>
  <si>
    <t>https://www.naf-equine.eu/se/hovar/profeet-pulver</t>
  </si>
  <si>
    <t>https://www.naf-equine.eu/se/hovar/profeet-pellets</t>
  </si>
  <si>
    <t>https://www.naf-equine.eu/se/hovar/biotin-plus</t>
  </si>
  <si>
    <t>En högkvalitativ hovförhårdnare som är utvecklad för att skydda spröda hovar, stärka mjuka sulor och desinficera strålar som löper risk att drabbas av svamp- och bakterierattacker. Innehåller naturligt biotillgängligt svavel för maximal hovkvalitet.
Tävlingskarens
SWE: 0h  Karens FEI: 0h</t>
  </si>
  <si>
    <t>https://www.naf-equine.eu/se/hovar/profeet-rock-hard</t>
  </si>
  <si>
    <t>En bra kvalitetsolja som ger hoven en naturlig glans. Appliceras omsorgsfullt på utsidan av hoven för ett snyggt och polerat resultat.
Tävlingskarens
SWE: 0h  Karens FEI: 0h</t>
  </si>
  <si>
    <t>https://www.naf-equine.eu/se/hovar/hovolja</t>
  </si>
  <si>
    <t>Farrier Solution är en droppfri hovgel som ger stöd vid de dagliga miljömässiga hot som alla hovar utsätts för. Utvecklad tillsammans med ledande hovslagare och deras mest kräsna kunder för att erbjuda en lösning som passar alla. Innehåller näringsämnen och fukt som bidrar till att optimera hovens hälsa och fukthalt samt erbjuder skydd mot vattenburna bakterier. Pensel av naturlig borst är integrerad i locket.
•	Tränger snabbt och djupt in i hornet
•	Främjar och stimulerar tillväxt
•	Skyddar mot vattenburna hot
•	Skapar en barriär mot anaroba bakterier
•	Bibehåller värdefull fukthalt
•	Stödjer hornets värdefulla mekaniska styrka
Tävlingskarens
SWE: 0h  Karens FEI: 0h</t>
  </si>
  <si>
    <t>https://www.naf-equine.eu/se/hovar/profeet-farrier-solution</t>
  </si>
  <si>
    <t>Farrier Dressing är en smidig hovkräm som ger stöd vid de dagliga miljömässiga hot som alla hovar utsätts för. Utvecklad tillsammans med ledande hovslagare och deras mest kräsna kunder för att erbjuda en lösning som passar alla. Innehåller näringsämnen och fukt som bidrar till att optimera hovens hälsa och fukthalt samt erbjuder skydd mot vattenburna bakterier. 
•	Tränger snabbt och djupt in i hornet
•	Främjar och stimulerar tillväxt
•	Skyddar mot vattenburna hot
•	Skapar en barriär mot anaroba bakterier
•	Bibehåller värdefull fukthalt
•	Stödjer hornets värdefulla mekaniska styrka
Tävlingskarens
SWE: 0h  Karens FEI: 0h</t>
  </si>
  <si>
    <t>https://www.naf-equine.eu/se/hovar/profeet-farrier-dressing</t>
  </si>
  <si>
    <t>Lugna kliande, irriterande hudområden med LTSHI Hudsalva. Innehåller MSM, ringblomma, samt mandel och tea tree olja för att lugna flagnande områden, utslag och mindre skrubbsår.
Tävlingskarens
SWE: 0h  Karens FEI: 0h</t>
  </si>
  <si>
    <t>https://www.naf-equine.eu/se/hudvard/ltshi-hudsalva</t>
  </si>
  <si>
    <t>https://www.naf-equine.eu/se/hudvard/ltshi-skin-wash</t>
  </si>
  <si>
    <t>En skonsam spray till irriterade och känsliga hudområden, för bibehållande av hälsosam hud och päls året om. Lugnande och svalkande, speciellt lämplig för irriterade och kliande områden.
Tävlingskarens
SWE: 0h  Karens FEI: 0h</t>
  </si>
  <si>
    <t>https://www.naf-equine.eu/se/hudvard/d-itch-hudspray</t>
  </si>
  <si>
    <t>https://www.naf-equine.eu/se/hudvard/d-itch-fodertillskott</t>
  </si>
  <si>
    <t>https://www.naf-equine.eu/se/hudvard/mud-gard-fodertillskott</t>
  </si>
  <si>
    <t>Mud Gard barriärkräm är en fyllig och näringsrik salva som ger stöd och bildar en barriär på huden när det är vått och lerigt ute. Den mjukgör och skyddar huden, främjar hälsosam hud och lugnar ömma områden. Vid mer omfattande besvär kan det vara värdefullt att samtidigt stötta huden inifrån via Mud Gard Fodertillskott.
Barriärkrämen appliceras på ren och torr hud innan utevistelse. Använd händerna för att applicera ett lager av kräm på benen och utsatta områden. Var extra noga om hästen har små torrsprickor eller liknande. Stryk medhårs för att skapa en vattenavstötande barriär över huden.
TÄVLINGSKARENS
SWE: 0h  Karens FEI: 0h</t>
  </si>
  <si>
    <t>https://www.naf-equine.eu/se/hudvard/mud-gard-barriarkram</t>
  </si>
  <si>
    <t>Vårda hästens man och svans med Silky D-Tangler, ett premium balsamspray för ett silkeslent, tovfritt resultat. Skapar ett naturligt lyster utan någon kladdig finish och drar ej till sig smuts. Medför att lera lättare kan borstas bort.</t>
  </si>
  <si>
    <t>https://www.naf-equine.eu/se/hastvard/silky-man-svans</t>
  </si>
  <si>
    <t>Liten men kanske den tuffaste mot tovor, trassel och knutor. It's So Silky Serum innehåller naturlig Abyssinolja från Medelhavet, välkänd för dess skinande och utredande egenskaper för hår, man &amp; svans. Resultatet är SILKESLENT.</t>
  </si>
  <si>
    <t>https://www.naf-equine.eu/se/hastvard/silky-serum</t>
  </si>
  <si>
    <t xml:space="preserve">Muck Off är en kraftfull fläckborttagare som tar bort även de mest envisa stall- eller gräsfläckar. Den kommer i en smidig pumpflaska och är väldigt enkel och framförallt snabb att använda. Pumpa bara Muck Off i din hand, på en trasa eller direkt på det aktuella området och massera in väl på fläcken. Vänta fem minuter och tvätta sen bort med en fuktig svamp eller trasa för en fläckfri yta. Skölj alltid väl med rent vatten efter applicering. Applicera inte produkten på trasig eller irriterad hud och undvik ögonområdet. </t>
  </si>
  <si>
    <t>https://www.naf-equine.eu/se/hastvard/muck-off</t>
  </si>
  <si>
    <t>Det perfekt rosa schampot som gör smutsiga ponnyer (och hästar) skinande rena och väldoftande. Ett djuprengörande schampo för alla tillfällen.</t>
  </si>
  <si>
    <t>https://www.naf-equine.eu/se/hastvard/pimp-my-pony</t>
  </si>
  <si>
    <t>Premium pälsglans att spreja över hästens kropp, man och svans för en perfekt glänsande finish. Efter att du borstat färdigt hästen, spreja Shine On över pälsen, undvik ögonen, och avsluta sen med en mjuk borse eller trasa för att få den där extra glansen</t>
  </si>
  <si>
    <t>https://www.naf-equine.eu/se/hastvard/shine-on</t>
  </si>
  <si>
    <t>Show off ett djuprengörande schampo som tar bort smuts och skapar en vackert skinande och väldoftande päls. Passar för alla färger, från svart till vit och allt däremellan.</t>
  </si>
  <si>
    <t>https://www.naf-equine.eu/se/hastvard/show-off</t>
  </si>
  <si>
    <t>Braid it Up är en flätspray som genom mer grep och stadga gör det enkelt och snabbt att fläta och håller alla irriterande små hårstrån på plats. Även perfekt att använda som avslutande spray för att hålla flätorna på plats hela dagen eller till och med över natten. Enkelt att borsta ur.</t>
  </si>
  <si>
    <t>https://www.naf-equine.eu/se/hastvard/braid-it-up</t>
  </si>
  <si>
    <t>Svart hovlack som är enkelt att använda och ger hovarna en perfekt finish. Innehåller naturligt schellack som andas och inte ger skador på hästens hovar. Behöver ej tas bort, skrubbas av helt naturligt. Speciellt utformad för svarta hovar.</t>
  </si>
  <si>
    <t>https://www.naf-equine.eu/se/hastvard/paint-it-black</t>
  </si>
  <si>
    <t>Genomskinligt hovlack som är enkelt att använda och ger perfekt finish. Innehåller naturligt schellack som andas och inte ger skador på hästens hovar. Behöver ej tas bort, skrubbas av helt naturligt. Lämplig att använda till alla hovar.</t>
  </si>
  <si>
    <t>https://www.naf-equine.eu/se/hastvard/paint-it-clear</t>
  </si>
  <si>
    <t>Vitare än vitt. Vitgörande pulver för att skapa gristrande vita ben. Skapa en perfekt finish genom att använda Brighter than White på hästens vita ben, päls eller svans. Blandas med vatten till önskad konsistens alternativt applicera pulvret direkt på våt päls.</t>
  </si>
  <si>
    <t>https://www.naf-equine.eu/se/hastvard/brighter-than-white</t>
  </si>
  <si>
    <t xml:space="preserve">Cooling wash är en uppfriskande linimenttvätt som tar bort smuts och svett och samtidigt lämnar en kylande effekt för att svalka av, relaxera och fräscha upp trötta muskler. Perfekt efter ansträngande träning under varma sommardagar.
•	Blanda några kapsyler cooling wash i en hink med ljummet vatten
•	Använd en svamp för att tvätta av hästen
•	Behöver inte sköljas ur. Ta bara bort överflödigt vatten med en svettskrapa och låt torka. </t>
  </si>
  <si>
    <t>https://www.naf-equine.eu/se/hastvard/cooling-wash</t>
  </si>
  <si>
    <t xml:space="preserve">Warming wash är en värmande linimenttvätt med ingefära och muskatellsalvia, som enkelt tar bort smuts och svett från hästens päls. Linimenteffekten värmer och håller musklerna avslappnade under tiden som hästen torkar. Perfekt att använda under den kallare årstiden.
•	Tillsätt några kapsyler warming wash i en hink med varmt vatten
•	Använd en svamp för att tvätta av hästen
•	Behöver inte sköljas ur. Ta bara bort överflödigt vatten med en svettskrapa och låt torka. </t>
  </si>
  <si>
    <t>https://www.naf-equine.eu/se/hastvard/warming-wash</t>
  </si>
  <si>
    <t xml:space="preserve">Praktisk tvätt som fräschar upp hästen efter träning utan att behöva sköljas ur. Innehåller lavendelolja som återfuktar pälsen och lämnar en ljuvlig doft.  
•	Tillsätt några kapsyler lavendel wash i en hink med ljummet vatten
•	Använd en svamp för att tvätta bort svett och stöv från pälsen
•	Behöver inte sköljas ur. Ta bara bort överflödigt vatten med en svettskrapa och låt torka. </t>
  </si>
  <si>
    <t>Lavender Wash | Equine Supplements | Supplements for Horses (naf-equine.eu)</t>
  </si>
  <si>
    <t>Ett schampo speciellt utformad till alla smutsiga hästar som är lite skorviga, känsliga eller behöver tvättas frekvent. Ett fantastiskt schampo som med hjälp av Tea Tree olja tillför antibakteriella egenskaper för att varsamt lugna huden och tvätta den ren från smuts, stöv och fett. Lämnar en fräsch doft av mint.</t>
  </si>
  <si>
    <t>https://www.naf-equine.eu/se/hastvard/teatree-and-mint-schampo</t>
  </si>
  <si>
    <t>NAF Appy hästgodis är ett hälsosamt hästgodis utan tillsatt socker, tillverkat av finaste naturliga råvaror. Innehåller riktiga äpplen som vi vet att din häst kommer att älska. NAF Appy hästgodis är väldigt smakfullt och perfekt att ge till din häst som en belöning, hjälp vid träning eller bara som ett tecken på din kärlek.</t>
  </si>
  <si>
    <t>https://www.naf-equine.eu/se/halsa/appy-hastgodis</t>
  </si>
  <si>
    <t>NAF Minty hästgodis är 100% naturligt och tillverkat av enbart bästa kvalitetsråvaror. Minty är utan tillsatt socker och innehåller riktigt pepparmint, så att du kan ge din häst ett smakfullt och hälsosamt hästgodis. De är väldigt smakfulla och doftar fantastiskt både för dig och din häst.</t>
  </si>
  <si>
    <t>https://www.naf-equine.eu/se/halsa/minty-hastgodis</t>
  </si>
  <si>
    <t>NAF Blueberry &amp; Banana, hästgodis med smak av blåbär och banan. Naturlig smaksättning utan tillsatt socker.</t>
  </si>
  <si>
    <t>https://www.naf-equine.eu/se/halsa/blueberry-banana-hastgodis</t>
  </si>
  <si>
    <t>https://www.naf-equine.eu/se/halsa/omega-olja</t>
  </si>
  <si>
    <t>https://www.naf-equine.eu/se/halsa/sjogras-refill</t>
  </si>
  <si>
    <t>https://www.naf-equine.eu/se/halsa/mint</t>
  </si>
  <si>
    <t>VAD ÄR OMEGA OLJA?
Omega Olja är rik på omega 3, 6 och 9 fettsyror och tillför långsam energi som hästen effektivt kan ta upp och använda. Idealisk vid uthållighetsdiscipliner som dressyr, fälttävlan och distans. En foderstat med hög andel olja bör balanseras med antioxidanter, se gärna NAF D-Tox eller NAF Vitamin E, Selen &amp; Lysin för detta.
NÄR REKOMMENDERAS OMEGA OLJA?
•	Vid behov av skonsam extra energi i foderstaten</t>
  </si>
  <si>
    <t>VAD ÄR SJÖGRÄS?
Sjögräs är en naturligt spannmålsfri källa till ett brett spektrum av vitaminer och mineraler. Ges ej till dräktiga ston.
NÄR REKOMMENDERAS SJÖGRÄS?
•	Som komplement när kraftfodergivan inte täcker vitamin- och mineralbehovet fullt ut
•	Till hästar som är känsliga för spannmål.</t>
  </si>
  <si>
    <t>VAD ÄR MINT?
Mint ger maten en tilltalande smak och doft för att uppmuntra den kräsna eller skeptiska hästen till att äta.
NÄR REKOMMENDERAS MINT?
•	För att stimulera aptiten hos kräsna eller finsmakade hästar
•	För att minska doft och smak av medicin, tillskott eller foder som hästen är skeptisk för</t>
  </si>
  <si>
    <t>Ett intensivt återfuktande läderbalsam. Utformad för att tränga in och återfukta lädret och göra det mjukt och smidigt. Lätt att applicera med svampen som medföljer i burken.
NAF rekommenderar ett test på en liten ytan av lädret som kommer i kontakt med din häst 48h innan första användning.</t>
  </si>
  <si>
    <t>https://www.naf-equine.eu/se/ladervard/sheer-luxe-leather-balsam</t>
  </si>
  <si>
    <t>Djuprengörande &amp; återfuktande lädertvätt som enkelt ger lädret en skinande och lyxig finish samt klibbfri yta.
Skakas väl före användning. Appliceras på lädret med en fuktig svamp. Massera direkt på lädret så att det löddrar lätt, för att luckra upp smuts och fett. Gör lädret rent, smidigt och redo för användning.
NAF rekommenderar ett test på en liten ytan av lädret som kommer i kontakt med din häst 48h innan första användning</t>
  </si>
  <si>
    <t>https://www.naf-equine.eu/se/ladervard/sheer-luxe-leather-cleanse-and-condition</t>
  </si>
  <si>
    <t>Smörj in och berika ditt läder med en riktigt lyxig, återfuktande lotion för att återuppliva och återfukta nyligen rengjort läder eller nytt stelare läder.
NAF rekommenderar ett test på en liten ytan av lädret som kommer i kontakt med din häst 48h innan första användning.</t>
  </si>
  <si>
    <t>https://www.naf-equine.eu/se/ladervard/sheer-luxe-leather-food</t>
  </si>
  <si>
    <t>Uppmjukande och bevarande – Ett traditionellt sätt att återuppliva och återfukta gammalt, torrt läder eller för att mjuka upp nytt stelare läder. 
NAF rekommenderar ett test på en liten ytan av lädret som kommer i kontakt med din häst 48h innan första användning.</t>
  </si>
  <si>
    <t>https://www.naf-equine.eu/se/ladervard/leather-neatsfoot-oil</t>
  </si>
  <si>
    <t>https://www.naf-equine.eu/se/ladervard/leather-saddle-soap</t>
  </si>
  <si>
    <t>https://www.naf-equine.eu/se/ladervard/leather-soft-soap</t>
  </si>
  <si>
    <t>https://www.naf-equine.eu/se/ladervard/leather-quick-clean</t>
  </si>
  <si>
    <t>https://www.naf-equine.eu/se/vitalitet/b-vitaminer</t>
  </si>
  <si>
    <t>https://www.naf-equine.eu/se/vitalitet/sto-fol-unghast</t>
  </si>
  <si>
    <t>https://www.naf-equine.eu/se/vitalitet/vitamin-e-selen-plus</t>
  </si>
  <si>
    <t>https://www.naf-equine.eu/se/vitalitet/vitamin-mineral-bas</t>
  </si>
  <si>
    <t>VAD ÄR B VITAMINER?
B Vitaminer ger ett brett spektra av B vitaminer i flytande form, som stöd för nervfunktion och en hälsosam ämnesomsättning. Innehåller inget tillsatt socker eller färgämnen.
NÄR REKOMMENDERAS B VITAMINER?
•	Vid hårt arbete
•	Vid nedsatt mag-/tarmfunktion i samband med stress, resor eller vårens och höstens foder- och pälsbyte</t>
  </si>
  <si>
    <t>VAD ÄR STO, FÖL &amp; UNGHÄST?
Sto, föl &amp; unghäst är ett komplett vitamin- och mineraltillskott anpassat för den dräktiga, digivande och unga hästen.
NÄR REKOMMENDERAS STO, FÖL &amp; UNGHÄST?
•	Till dräktiga ston från 3 månader före fölning och fram till avvänjning
•	Till föl och fram till 4 års ålder</t>
  </si>
  <si>
    <t>VAD ÄR VITAMIN E, SELEN &amp; LYSIN?
Vitamin E, Selen &amp; Lysin hjälper till att bibehålla en hälsosam muskelfunktion hos den presterande hästen. Se även NAF M Fit och NAF M Power
NÄR REKOMMENDERAS VITAMIN E, SELEN &amp; LYSIN?
•	För att underhålla välmående muskulatur
•	Till presterande hästar
•	Vid låga nivåer av Selen i foderstaten</t>
  </si>
  <si>
    <t>VAD ÄR VITAMIN &amp; MINERAL BAS?
Vitamin &amp; Mineral Bas är ett komplett vitamin- och mineraltillskott som passar de flesta hästar.
NÄR REKOMMENDERAS VITAMIN &amp; MINERAL BAS?
•	Som komplement till grovfodret hos hästar med låg till medelhög arbetsbelastning.
•	Vid lägre kraftfodergiva än vad som täcker vitamin- och mineralbehov fullt ut</t>
  </si>
  <si>
    <t>https://www.naf-equine.eu/se/avel</t>
  </si>
  <si>
    <t>VAD ÄR FERTILITY?
Fertility är en produkt specifikt utvecklad för hingstar. En unik, komplex sammansättning av näringsämnen till stöd för produktionen av sperma, libido och spermakvalitet hos hingstar. 
NÄR REKOMMENDERAS FERTILITY?
•	Ges 4-6 veckor inför och under betäckningssäsongen 
•	Till hingstar som uppvisar nedsatt betäckningsbeteende
•	Ges till hingstar som uppvisat nedsatta resultat från tidigare betäckningssäsong</t>
  </si>
  <si>
    <t>Vårda hästens päls med detta milda anti-bakteriella schampo, naturligt baserad formula. Idealisk för frekvent användning och till eksemhästar.</t>
  </si>
  <si>
    <t>https://www.naf-equine.eu/se/sarvard-tillbehor/tea-tree-oil-schampo</t>
  </si>
  <si>
    <t>https://www.naf-equine.eu/se/sarvard-tillbehor/purple-spray</t>
  </si>
  <si>
    <t>En tjock lanolin baserad salva som ger en skyddande barriär för mindre sår och samtidigt stödjer hudens naturliga läkningsprocess.</t>
  </si>
  <si>
    <t>https://www.naf-equine.eu/se/sarvard-tillbehor/msm-salva</t>
  </si>
  <si>
    <t xml:space="preserve">NaturalintX Multikompress är ett högabsorberande omslag med dragant (tragakant) och mild, naturligt antiseptisk borsyra som rengör och drar ut var och smuts ur såret. Ett mycket effektivt sätt att både skydda och rengöra såret samtidigt.
NaturalintX multikompress kan användas torr, på samma sätt som vanliga kompresser, men dragant (tragakant) aktiveras av vätska, vilket är anledningen till att vi i de flesta fall rekommenderar att kompressen används som kallt eller varmt vått omslag. </t>
  </si>
  <si>
    <t>https://www.naf-equine.eu/se/sarvard-tillbehor/naturalintx</t>
  </si>
  <si>
    <t>https://www.naf-equine.eu/se/sarvard-tillbehor/hoof-poultice</t>
  </si>
  <si>
    <t>https://www.naf-equine.eu/se/sarvard-tillbehor/equicleanse</t>
  </si>
  <si>
    <t>https://www.naf-equine.eu/se/sarvard-tillbehor/arnika-gel</t>
  </si>
  <si>
    <t>NaturalintX supermjuka bomullsvadd på rulle är gjord av 100% naturlig bomullsfiber för maximal uppsugningsförmåga. 350g</t>
  </si>
  <si>
    <t>https://www.naf-equine.eu/se/sarvard-tillbehor/naturalintx-bomullsvadd</t>
  </si>
  <si>
    <t>Naturalintx Dressing är ett mjukt och vadderande omslag som skyddar och ger ger stöd vid såromläggning. Det högabsorberande bomullsomslaget har ett speciellt ytskikt, utformat för att inte fastna i såret.</t>
  </si>
  <si>
    <t>https://www.naf-equine.eu/se/sarvard-tillbehor/naturalintx-omslag</t>
  </si>
  <si>
    <t>En helt naturlig första hjälpen kräm som främjar läkningen av mindre sår och skrapsår. Krämen kommer i en praktisk tub för enkel och hygienisk applicering.</t>
  </si>
  <si>
    <t>https://www.naf-equine.eu/se/sarvard-tillbehor/naturalintx-sarkram</t>
  </si>
  <si>
    <t>En självhäftande, elastisk linda för att kunna hålla kompresser, bomullsomslag eller annat såromslag säkert på plats.</t>
  </si>
  <si>
    <t>https://www.naf-equine.eu/se/sarvard-tillbehor/naturalintx-sjalvhaftande-linda</t>
  </si>
  <si>
    <t>https://www.naf-equine.eu/se/hastvard/naf-off-citronella-spray</t>
  </si>
  <si>
    <t>https://www.naf-equine.eu/se/hastvard/naf-off-citronella-gel</t>
  </si>
  <si>
    <t>Uppfriskande, naturligt doftsatt citronella sommartvätt, till svettiga och varma hästar. Häll enkelt ett par kapsyler av sommartvätten i en hink med ljummet vatten och tvätta av din häst. Ska ej sköljas av.</t>
  </si>
  <si>
    <t>https://www.naf-equine.eu/se/hastvard/naf-off-citronella-wash</t>
  </si>
  <si>
    <t>VAD ÄR MUD GARD FODERTILLSKOTT?
Mud Gard Fodertillskott är ett näringsstöd för hud som lätt utmanas av vid leriga och våta förhållanden. För bäst resultat, börja ge tillskottet tidigt under hösten för att hinna bygga upp en stark och motståndskraftig hud inför den påfrestande leriga och våta årstiden.
NÄR REKOMMENDERAS MUD GARD FODERTILLSKOTT?
•	För en motståndskraftig hud inifrån och ut
•	Till hästar vars hud påfrestas vid våta och leriga förhållanden
•	För att bibehålla en stark hud under den leriga perioden under höst och vinter</t>
  </si>
  <si>
    <t>VAD ÄR D-ITCH FODERTILLSKOTT?
LTSHI - D-Itch fodertillskott hjälper hästen att bygga upp sitt eget naturliga försvar mot säsongsbetonade hudirritationer. För bäst resultat, börja ge tillskottet tidigt under våren för att hinna bygga upp en stark och motståndskraftig hud inför den påfrestande säsongen.
NÄR REKOMMENDERAS D-ITCH FODERTILLSKOTT?
•	För en välmående hud inifrån och ut
•	Vid säsongsbetonade hudirritationer
•	För hästar som reagerar kraftigt på insektsbett
•	Vid känslig, torr, kliande och irriterad hud</t>
  </si>
  <si>
    <t>Love the SKIN he’s in Skin Wash är en mild unik blandning av örtingredienser, så som Tea Tree olja, utformad för att stödja skadad och påfrestad hud som är knutig, bulig, har utslag eller mindre irritationer. En helt naturlig pälstvätt som erbjuder den högkvalitativa hudvård som din häst förtjänar. Skin Wash kan användas på tre olika sätt:
1.	Som en varm handdukstvätt efter klippning eller för lättare uppfräschning
2.	Med tvättsvamp och ljummet/kallt vatten för en djuprengörande tvätt som avlägsnar svett, fett och damm från pälsen
3.	Direkt på huden i koncentrerad form för specifika områden som behöver extra uppmärksamhet</t>
  </si>
  <si>
    <t>VAD ÄR PROFEET?
PROFEET är ett fodertillskott som tillför viktiga byggstenar till hud och hovar och stöttar leverns funktion för en glänsande päls och starka, friska hovar. En frisk hov växer ca 6mm per månad. Tillskott bör därför ges under ett par månader innan man utvärderar effekten.
NÄR REKOMMENDERAS PROFEET?
•	Vid nedsatt hovkvalitet
•	Till sköra eller spruckna hovar
•	Till hovar som växer dåligt eller vid återkommande tappskor
•	Vid tunn, ömtålig hud som lätt får skav</t>
  </si>
  <si>
    <t>VAD ÄR BIOTIN PLUS?
Biotin Plus innehåller metionin, MSM, zink och kalcium för att bibehålla välmående och friska hovar. Rekommenderad dos av NAF Biotin (50g) tillför 15mg biotin, idealiskt för ett dagligt underhåll av friska hovar. Vid nedsatt hovkvalitet eller tillväxt, se istället PROFEET pulver, flytande eller pellets
NÄR REKOMMENDERAS BIOTIN PLUS?
•	För dagligt underhåll av hälsosamma hovar</t>
  </si>
  <si>
    <t>VAD ÄR RESPIRATOR BOOST?
Respirator Boost är ett kraftfullt, snabbverkande tillskott som stöttar immunförsvaret, underhåller slemhinnan i andningsorganen samt främjar den naturliga utrensningen av luftvägarna.
NÄR REKOMMENDERAS RESPIRATOR BOOST?
•	Vid tecken på nedsatt lungfunktion
•	Vid hosta och ansträngd andning
•	Vid ökat näsflöde eller irriterade slemhinnor och luftvägar
•	Till hästar med pollen-, damm- eller kvalsterallergi
•	Vid resande</t>
  </si>
  <si>
    <t>VAD ÄR RESPIRATOR PULVER?
Respirator Pulver är ett kraftfullt tillskott som stöttar immunförsvaret och underhåller lungvävnaden och slemhinnan i andningsorganen. Kan användas som ett karensfritt alternativ till Respirator Boost.
NÄR REKOMMENDERAS RESPIRATOR PULVER?
•	Vid tecken på nedsatt lungfunktion
•	Vid ökat näsflöde eller irriterade slemhinnor och luftvägar
•	Till hästar med pollen-, damm- eller kvalsterallergi</t>
  </si>
  <si>
    <t>VAD ÄR EASY BREATHING?
Easy Breathing är ett flytande örtbaserat tillskott som underhåller friska och rena lungor. Kan användas som ett karensfritt alternativ till Respirator Boost.
NÄR REKOMMENDERAS EASY BREATHING?
•	Vid lindrigare andningsbesvär
•	Vid irriterade slemhinnor
•	Till hästar med pollen-, damm- eller kvalsterallergi</t>
  </si>
  <si>
    <t>VAD ÄR D-TOX?
D-Tox innehåller en unik sammansättning av kraftfulla naturliga antioxidanter som skonsamt sköljer ut överskott av fria radikaler och återskapar hästens naturliga balans.
NÄR REKOMMENDERAS D-TOX?
•	För att bibehålla hälsa hos den hårt arbetande hästen
•	Vid frekvent resande</t>
  </si>
  <si>
    <t>VAD ÄR B.L.K?
BLK ger näringsmässigt stöd till blod, lever och njurar, kroppens egna avgiftnings- och reningssystem.
NÄR REKOMMENDERAS B.L.K?
•	Vid tecken på nedsatt funktion i lever och njurar 
•	Vid låga blodvärden
•	Till solkänsliga individer</t>
  </si>
  <si>
    <t>VAD ÄR ECHINACEA PLUS?
Ibland kan immunförsvaret behöva lite extra stöd, framförallt hos hästar som arbetar hårt, reser mycket eller ställs inför krävande utmaningar. Echinacea är kanske den ört som är mest förknippad med immunförsvaret. Forskning visar även att Echinacea ger stöd för de röda blodkropparna, vilket är synnerligen viktigt för presterande hästar. Echinacea Plus ges som ett dagligt stöd för att underhålla immunförsvar och hälsosamma röda blodkroppar.
NÄR REKOMMENDERAS ECHINACEA PLUS?
•	Vid frekvent resande
•	Till hårt arbetande individer
•	Under intensiva tävlingsperioder</t>
  </si>
  <si>
    <t>VAD ÄR CUSHINAZE?
Cushinaze är utformad för att ge näringsmässigt stöd till hypofysen, optimera magtarmfunktionen och för att främja allmän hälsa. Åldersprocessen kan påverka hästar på många olika sätt och något som ses allt oftare, speciellt vid insulinresistens, är nedsatt funktion i hypofysen. Detta kan resultera i lockig päls som inte fälls, nedsatt allmäntillstånd, håglöshet, överdrivet vattendrickande och nedsatt hovhälsa. Cushinaze tillför en unik kombination av örter och näringsämnen samt levande probiotisk jäst som främjar en god matsmältning, hälsosam ämnesomsättning, välmående hovar och kognitiv funktion hos den åldrande hästen.
NÄR REKOMMENDERAS CUSHINAZE?
•	Vid nedsatt funktion i hypofysen
•	Vid tecken på åldersrelaterad hormonell obalans</t>
  </si>
  <si>
    <t>VAD ÄR SEASONAZE?
Seasonaze är ett värdefullt näringsstöd för hästar som visar tydliga tecken på säsongsbetonade obehag kring huvudet. Hästar kan påverkas av ett antal olika säsongsmässiga faktorer; vanligtvis starkt solljus, pollen eller flugor, vilket resulterar i ångest och obehag kring hästens huvud. Via riktad näring kan hästens naturliga försvar optimeras. Seasonaze innehåller ett unikt komplex av vetenskapligt verifierade, naturligt framställda antioxidanter, som hjälper till att hantera överskott av fria radikaler. Lugnande örter tillsammans med biotillgängligt magnesium främjar ett mer avslappnat rörelsemönster och beteende. Seasonaze innehåller också ett komplext stöd för immunförsvaret samt för mjukvävnad och nervvävnad. Seasonaze bör utfodras under aktuell säsong för individen och kan ökas utifrån behov.
NÄR REKOMMENDERAS SEASONAZE?
•	Till hästar som besväras av pollen, insekter eller starkt solljus
•	För ett mer avslappnat beteende samt stöd för hästens luftvägar och nervsystem
•	Utfodring bör startas upp tidigt i säsong: januari/februari
•	Vid större pollenproblematik rekommenderas Respirator Boost parallellt.</t>
  </si>
  <si>
    <t>VAD ÄR IMMUFORTE FLYANDE?
Immuforte är utformad för att stötta immunförsvaret och bibehålla hälsa och vitalitet hos alla hästar och ponnyer. Kraftfulla adaptogener ger stöd för de vita blodkropparnas svar på oönskat stimuli. Ett näringsmässigt stöd för de röda blodkropparnas kapacitet är också viktigt för blodets förmåga att transportera syre, vilket främjar goda energinivåer och möjliggör prestation.
NÄR REKOMMENDERAS IMMUFORTE FLYTANDE?
•	Nedsatt immunförsvar /Kontakt med hästar med nedsatt hälsa
•	Stress
•	Resande &amp; Nya miljöer
•	Intensiv träning och tävling
•	Hög ålder
•	Boxvila
•	Slutet av dräktighet inför fölning</t>
  </si>
  <si>
    <t>VAD ÄR GASTRIVET?
GastriVet är ett pelleterat tillskott utvecklat för att skapa en gynnsam miljö och främja bibehållen hälsa i magsäcken. För att stödja magslemhinnans styrka och hållbarhet, bidrar GastriVet till att förstärka den viktiga mattan av fiber som hjälper till att begränsa magsyran till den syraproducerande glandulära regionen av magsäcken. Via en kombination av gelbildande ingredienser ges även stöd för den känsliga övre slemhinnan. Tillskottet tillför även riktad näring för grovtarmen och kan ges parallellt med veterinärmedicinsk behandling. NAF Gastrivet har i en omfattande klinisk studie, referentgranskad och publicerad, visat sig optimera magsäckshälsan. 
Pelletsen bör hållas torra fram tills hästen ska äta. För ett jämnare stöd under dygnet kan dagsdosen gärna fördelas på 2 måltider.
NÄR REKOMMENDERAS GASTRIVET?
•	Som extra stöd parallellt med veterinärbehandling av stressrelaterade magbesvär
•	Som förlängt eftervårdande stöd efter veterinärmedisk behandling av stressrelaterade magbesvär
•	Till tävlande hästar som byter miljöer ofta och reser mycket
•	Vid stressrelaterade magbesvär med samtidig viktnedgång
•	För hästar som ligger i riskzonen för att utveckla magsår</t>
  </si>
  <si>
    <t>VAD ÄR IN THE PINK?
In the Pink är ett komplett vitamin- och mineraltillskott med extra stöd för en hälsosam matsmältning. Ett bra alternativ att växla över till under sommaren för de hästar som vintertid får Haylage Balancer som stöd.
NÄR REKOMMENDERAS IN THE PINK?
•	Vid behovet av en komplett vitamin &amp; mineralbas med stöd för magen
•	För hästar som har svårt att hålla vikten
•	Vid lindrigare känslighet för foderbyten</t>
  </si>
  <si>
    <t>VAD ÄR IN THE PINK SENIOR?
In the Pink Senior är ett komplett vitamin- och mineraltillskott med extra stöd för en hälsosam matsmältning till den äldre hästen. Ger även ett visst stöd för ledhälsa och kognitivt välmående.
NÄR REKOMMENDERAS IN THE PINK SENIOR?
•	För ett optimerat näringsupptag från maten
•	För underhåll av rörlighet och vitalitet
•	Vid lindrigare känslighet för foderbyten</t>
  </si>
  <si>
    <t>VAD ÄR HAYLAGE BALANCER?
Haylage Balancer (även känd som Ensilage Balans) är en specialanpassad vitamin- och mineralbas till stöd för hästar som reagerar med lösare avföring vid intag av hösilage. Produkten lugnar tarmpassagen och balanserar pH samt tarmflora för en optimerad matsmältning och fastare avföring. Bör hållas torrt fram tills hästen ska äta. För ett jämnare stöd under dygnet kan dagsdosen gärna fördelas på 2 måltider.
NÄR REKOMMENDERAS HAYLAGE BALANCER?
•	Till hästar som får lös avföring vid intag av hösilage/ensilage
•	Känslighet vid foderbyte</t>
  </si>
  <si>
    <t>VAD ÄR GASTRIAID?
GastriAid främjar funktion och styrka längs med hela magtarmkanalen och hjälper till att balansera pH, miljö och tarmflora. Samtidigt främjar den hälsosamma tarmrörelser och tillför en kombination av levande jästkultur, prebiotika och postbiotika som ger stöd och näring till tarmflora och grovtarm för en effektiv matsmältning och allmänt välmående. GastriAid kan även rekommenderas för hästar som tidigare utfodrats med GastriVet. Tillskottet bör hållas torrt fram tills hästen ska äta. För ett jämnare stöd under dygnet kan dagsdosen fördelas på 2 måltider.
När rekommenderas GastriAid?
•	Till hästar som upplevs ha en orolig mage med lös avföring
•	Till hästar som har stressrelaterade magtarmbesvär
•	Till hästar som har svårt att bibehålla hullet
•	Till hästar som är känsliga vid foderbyte
•	Till alla tävlande/hårt tränande hästar
•	Vid längre transport/frekvent resande
•	I samband med flytt till nytt stall</t>
  </si>
  <si>
    <t>VAD ÄR SAND GARD?
Sand Gard Pellets är ett pelleterat tillskott med loppfrön i kombination med örter, prebiotika och probiotisk levande jäst som främjar en hälsosam tarmflora och hjälper eventuella ansamlingar av sand att passera genom tarmsystemet. Sand Gard ges vanligen som en veckokur var 6:e vecka och kan ges regelbundet till hästar som står på sandiga marker.
NÄR REKOMMENDERAS SAND GARD?
•	Vid bete på sandig mark/i hårt betade hagar
•	Risk för sandkolik</t>
  </si>
  <si>
    <t>VAD ÄR INSTANT BIOTICS?
Instant Biotics är en oral multidoserings-spruta som ger en koncentrerad tillförsel av prebiotika och probiotisk jäst för en tarmflora i balans.
NÄR REKOMMENDERAS INSTANT BIOTICS?
•	För omstart av tarmfloran eller efter avmaskning
•	Under och efter antibiotikabehandling/antiinflammatorisk behandling
•	Vid földiarré och i samband med fölavvänjning
•	Vid foderkänslighet, byte av hösilagebal
•	Vid plötsligt orolig mage och vid resande</t>
  </si>
  <si>
    <t>VAD ÄR BIOTICS?
Biotics är en koncentrerad sammansättning av prebiotika och probiotisk jäst för en tarmflora i balans.
NÄR REKOMMENDERAS BIOTICS?
•	För omstart av tarmfloran eller vid plötsligt orolig mage
•	Under och efter antibiotikabehandling/antiinflammatorisk behandling
•	Vid földiarré och i samband med fölavvänjning
•	Vid foderkänslighet, byte av hösilagebal
•	Vid intensiv träning eller resande</t>
  </si>
  <si>
    <t>VAD ÄR SLIM?
Slim är ett smakligt pelleterat fodertillskott, som tillför en unik blandning av näringsämnen till stöd för en hälsosam ämnesomsättning och underlättad viktkontroll. Slim bidrar även med naturliga antioxidanter och viktiga vitaminer och mineraler för hästar på en energibegränsad foderstat.
NÄR REKOMMENDERAS SLIM?
•	För hästar som verkar leva på luft eller lätt får fettdepåer
•	Till hästar i riskzonen för att utveckla fång
•	För hälsosam viktnedgång eller för att bibehålla hälsosam vikt</t>
  </si>
  <si>
    <t>VAD ÄR RECOVER?
Recover är en kraftfull blandning av antioxidanter utformad för att hjälpa musklerna att slappna av och återhämta sig efter hårt, ansträngande arbete.
NÄR REKOMMENDERAS RECOVER?
•	Efter tävling eller under perioder av intensiv eller ansträngande träning
•	För att stötta den naturliga återhämtningsprocessen
•	För att bibehålla rörlighet och prestation under flera påföljande tävlings- eller träningsdagar</t>
  </si>
  <si>
    <t>VAD ÄR ENERG SHOT?
Energ Shot är en koncentrerad näringsrik blandning av essentiella aminosyror och biotillgängligt järn som stödjer energiomsättningen, produktionen av röda blodkroppar och hjälper till att ersätta svettförluster.
NÄR REKOMMENDERAS ENERG SHOT?
•	Som energiboost till muskulaturen i samband med tävling och träning</t>
  </si>
  <si>
    <t>VAD ÄR ENERG?
EnerG kombinerar järn, koppar och zink med K vitamin och B vitaminer för en optimerad blodprofil och ämnesomsättning hos den högpresterande hästen.
NÄR REKOMMENDERAS ENERG?
•	För hårt tränande och tävlande hästar
•	Vid trötthet, nedsatt ork
•	Vid låga blodvärden</t>
  </si>
  <si>
    <t>VAD ÄR ELECTRO SALTER?
Electro Salter är en koncentrerad sammansättning av de fyra viktigaste kroppssalterna(elektrolyter) som förloras vid svettning till följd av arbete eller varmt väder. Ges direkt i foder eller upplöst i vatten, alltid med samtidig fri tillgång till osaltat vatten.
NÄR REKOMMENDERAS ELECTRO SALTER?
•	För att ersätta svettförluster vid hårt arbete eller varm väderlek</t>
  </si>
  <si>
    <t>VAD ÄR ELECTRO LYTES?
Electro Lytes är en färdigblandad flytande vätskeersättning som tillför de fyra viktigaste kroppssalterna(elektrolyter) som förloras vid svettning till följd av arbete eller varmt väder. Ges direkt i foder eller vatten, alltid med samtidig fri tillgång till osaltat vatten.
NÄR REKOMMENDERAS ELECTRO LYTES?
•	För att ersätta svettförluster vid hårt arbete eller varm väderlek</t>
  </si>
  <si>
    <t>VAD ÄR M POWER?
M Power är ett unikt tillskott som främjar en naturlig muskelutveckling samt optimerad muskelfunktion, -uthållighet och styrka.
NÄR REKOMMENDERAS M POWER?
•	För naturlig muskelutveckling hos unga, växande hästar
•	För uppbyggnad efter vila, under rehabilitering eller vid oliksidighet
•	Vid ökad arbetsbelastning eller tecken på muskelslitage</t>
  </si>
  <si>
    <t>VAD ÄR M FIT?
M Fit är en kombination av bland annat E vitamin, Selen och naturliga antioxidanter som hjälper till att hålla en redan välutvecklad muskulatur smidig och välmående.
NÄR REKOMMENDERAS M FIT?
•	För att underhålla en hälsosam muskulatur
•	För en effektiv återhämtning
•	För mjuka och smidiga muskler</t>
  </si>
  <si>
    <t>VAD ÄR MAGIC?
Magic är en kombination av magnesium och örter som ger stöd för lugn, fokus och självförtroende utan någon sederande effekt. Flytande Magic är mer snabbverkande, medan pulvret ger stöd för en balanserad tarmflora.
NÄR REKOMMENDERAS MAGIC?
•	Till hästar som upplevs spooky, oroliga, nerviga eller spända
•	Till hästar som lätt tappar fokus vid arbete
•	Vid starkt flyktbeteende eller om hästen blir introvert i stressande situationer
•	Vid behov av ökad tillförsel av Magnesium</t>
  </si>
  <si>
    <t>VAD ÄR MAGIC?
Produkten innehåller en kombination av magnesium och örter som ger stöd för lugn, fokus och självförtroende utan någon sederande effekt.
NÄR REKOMMENDERAS MAGIC?
•	Till hästar som upplevs spooky, oroliga, nerviga eller spända
•	Till hästar som lätt tappar fokus vid arbete
•	Vid starkt flyktbeteende eller om hästen blir introvert i stressande situationer
•	Vid behov av ökad tillförsel av Magnesium</t>
  </si>
  <si>
    <t>VAD ÄR INSTANT MAGIC?
Instant Magic är en snabbverkande oral spruta som ger stöd för lugn, fokus och självförtroende utan någon sederande effekt. Undvik att ge sprutan tillsammans med annat foder för bästa upptag och effekt.
NÄR REKOMMENDERAS INSTANT MAGIC?
•	Till oroliga, nerviga och spända hästar
•	För fokus &amp; koncentration
•	Som stöd vid stressande situationer: tävling, pälsklippning, hovslagare, lastning
•	Vid introduktion av nya moment eller miljöer</t>
  </si>
  <si>
    <t>VAD ÄR OESTRESS?
Oestress är en unik sammansättning av örter och magnesium till stöd för attityd och de fysiska obehag som stoet kan uppleva under sin brunst.
Tecken kan inkludera humörsvängningar, aggressivitet, irritation och nedsatt prestation. Placeringen av äggstockarna (precis bakom sadeln) innebär att ett obehag ofta resulterar i en ovilja att arbeta med ryggen, svansviftande och till och med bockningar eller sparkar. Oestress ges som ett dagligt stöd under hela våren och sommaren för att hjälpa henne att slappna av och kunna koncentrera sig på arbetet. Vid behov kan Oestress även ges året runt
NÄR REKOMMENDERAS OESTRESS?
•	Vid attitydförändringar eller koncentrationssvårigheter i samband med brunst
•	Vid oregelbunden brunst
•	Till ston som visar tecken på obehag i samband med brunst
•	Till hingstiga valacker</t>
  </si>
  <si>
    <t>VAD ÄR SUPERFLEX?
Superflex är ett premium ledtillskott med bland annat Glukosamin, Kondroitin, Hyaluronsyra samt en kraftfull blandning av naturliga antioxidanter. En välbalanserad och komplex sammansättning för att underhålla och stötta alla ledens delar.
NÄR REKOMMENDERAS SUPERFLEX?
•	För hårt tränande hästar
•	Till äldre hästar där tydliga ålderstecken ses
•	Till hästar under rehabilitering</t>
  </si>
  <si>
    <t>VAD ÄR PRO SUPERFLEX? 
Produkten är ett premium ledtillskott i pulverform som ger näring och stöd till alla ledens delar för bibehållen funktion och flexibilitet.
NÄR REKOMMENDERAS PRO SUPERFLEX?
•	Till tävlingshästar
•	För hästar med hög arbetsbelastning
•	Till hästar med gallor och svullnader
•	Till hästar under rehab med svullnader i leden</t>
  </si>
  <si>
    <t>VAD ÄR DEVIL´S RELIEF?
Devil´s Relief är ett flytande tillskott med Djävulsklo, örter och MSM för komfort till stela leder och områden som drabbats av lättare slag, stötar eller spänningar. Får inte ges till dräktiga eller digivande ston.
NÄR REKOMMENDERAS DEVIL´S RELIEF?
•	Vid vrickningar, bristningar och svullnader
•	Vid ledstelhet
•	Till hästar under rehab och inför igångsättning
•	Till den äldre hästen</t>
  </si>
  <si>
    <t>VAD ÄR MSM?
MSM är en organisk form av svavel med hög biotillgänglighet som främjar frisk och elastisk bindväv, som bland annat omger lederna.
NÄR REKOMMENDERAS MSM?
•	För att underhålla hälsosamma senor, ligament och muskler
•	Vid låga svavelnivåer i foderstaten</t>
  </si>
  <si>
    <t>SH9321</t>
  </si>
  <si>
    <t>SH9322</t>
  </si>
  <si>
    <t>FOREST GREEN</t>
  </si>
  <si>
    <t>RASPBERRY</t>
  </si>
  <si>
    <t>Träns &amp; Tillbehör</t>
  </si>
  <si>
    <t>Blenheim Läder Nackrem</t>
  </si>
  <si>
    <t>SH447G01</t>
  </si>
  <si>
    <t>Viktband</t>
  </si>
  <si>
    <t>NAF0031</t>
  </si>
  <si>
    <t>NAF00820</t>
  </si>
  <si>
    <t>Hästtäcken 0-300g</t>
  </si>
  <si>
    <t>SH9383</t>
  </si>
  <si>
    <t>SH93832995</t>
  </si>
  <si>
    <t>Typhoon Regntäcke 0g</t>
  </si>
  <si>
    <t xml:space="preserve">Hållbart regntäcke med Shires fantastiska passform. 0g. 840 denier, tejpade sömmar, stark rip-stop, mycket god andasfunktion, snabbspännen, kryssgjordar, svansrem och generös svanslapp. </t>
  </si>
  <si>
    <t>SH938329105</t>
  </si>
  <si>
    <t>SH938329115</t>
  </si>
  <si>
    <t>SH938329125</t>
  </si>
  <si>
    <t>SH938329135</t>
  </si>
  <si>
    <t>SH938329145</t>
  </si>
  <si>
    <t>SH938329155</t>
  </si>
  <si>
    <t>SH938329165</t>
  </si>
  <si>
    <t>SH9384</t>
  </si>
  <si>
    <t>SH93841795</t>
  </si>
  <si>
    <t>Typhoon Täcke 100g</t>
  </si>
  <si>
    <t>Lättare vintertäcke med 100g fyllning. 840 denier, tejpade sömmar, stark rip-stop, mycket god andasfunktion, snabbspännen, kryssgjordar, svansrem och generös svanslapp.</t>
  </si>
  <si>
    <t>SH938417105</t>
  </si>
  <si>
    <t>SH938417115</t>
  </si>
  <si>
    <t>SH938417125</t>
  </si>
  <si>
    <t>SH938417135</t>
  </si>
  <si>
    <t>SH938417145</t>
  </si>
  <si>
    <t>SH938417155</t>
  </si>
  <si>
    <t>SH938417165</t>
  </si>
  <si>
    <t>SH9759</t>
  </si>
  <si>
    <t>SH9759175115</t>
  </si>
  <si>
    <t>Highlander Plus Täcke 100g</t>
  </si>
  <si>
    <t>Slitstarkt, 100g vintertäcke med Shires fantastiska passform. Djupa bogveck ger hög rörelsefrihet. D-ringar för möjlighet att fästa täckeshals. 1200 denier, tejpade sömmar, stark rip-stop, mycket god andasfunktion, snabbspännen, kryssgjordar, svansrem och generös svanslapp. Reflexer på bog och svanslapp</t>
  </si>
  <si>
    <t>SH9759175125</t>
  </si>
  <si>
    <t>SH9759175135</t>
  </si>
  <si>
    <t>SH9759175145</t>
  </si>
  <si>
    <t>SH9759175155</t>
  </si>
  <si>
    <t>SH9759175165</t>
  </si>
  <si>
    <t>SH9760</t>
  </si>
  <si>
    <t>SH9760175S</t>
  </si>
  <si>
    <t>Highlander Plus Hals 100g</t>
  </si>
  <si>
    <t xml:space="preserve">S </t>
  </si>
  <si>
    <t>Hals till vintertäcke SH9759. Fästes till täckets D-ringar</t>
  </si>
  <si>
    <t>SH9760175M</t>
  </si>
  <si>
    <t>SH9760175L</t>
  </si>
  <si>
    <t>SH9760175XL</t>
  </si>
  <si>
    <t>SH9763</t>
  </si>
  <si>
    <t>SH9763145115</t>
  </si>
  <si>
    <t>Highlander Plus Täcke 200g</t>
  </si>
  <si>
    <t>Slitstarkt, 200g vintertäcke med Shires fantastiska passform. Djupa bogveck ger hög rörelsefrihet. D-ringar för möjlighet att fästa täckeshals. 1200 denier, tejpade sömmar, stark rip-stop, mycket god andasfunktion, snabbspännen, kryssgjordar, svansrem och generös svanslapp. Reflexer på bog och svanslapp</t>
  </si>
  <si>
    <t>SH9763145125</t>
  </si>
  <si>
    <t>SH9763145135</t>
  </si>
  <si>
    <t>SH9763145145</t>
  </si>
  <si>
    <t>SH9763145155</t>
  </si>
  <si>
    <t>SH9763145165</t>
  </si>
  <si>
    <t>SH9764</t>
  </si>
  <si>
    <t>SH9764145S</t>
  </si>
  <si>
    <t>Highlander Plus Hals 200g</t>
  </si>
  <si>
    <t>Hals till vintertäcke SH9763. Fästes till täckets D-ringar</t>
  </si>
  <si>
    <t>SH9764145M</t>
  </si>
  <si>
    <t>SH9764145L</t>
  </si>
  <si>
    <t>SH9764145XL</t>
  </si>
  <si>
    <t>SH93S</t>
  </si>
  <si>
    <t>Bogförlängare</t>
  </si>
  <si>
    <t>OneSize</t>
  </si>
  <si>
    <t>SH1964</t>
  </si>
  <si>
    <t>Ezi-Groom Karda</t>
  </si>
  <si>
    <t>Karda för enkel rengöring av kardborrfästen på täcken, benskydd mm</t>
  </si>
  <si>
    <t>SH393L</t>
  </si>
  <si>
    <t>Stor Pistolhake</t>
  </si>
  <si>
    <t>Metal</t>
  </si>
  <si>
    <t>3cm</t>
  </si>
  <si>
    <t>Pistolhake med ring för enkel upphängning, till grimskaft eller liknande</t>
  </si>
  <si>
    <t>SH1321</t>
  </si>
  <si>
    <t>SH132101</t>
  </si>
  <si>
    <t>Svansrem</t>
  </si>
  <si>
    <t>40cm</t>
  </si>
  <si>
    <t>Extra svansrem till täcken</t>
  </si>
  <si>
    <t>SH394</t>
  </si>
  <si>
    <t>T-Spänne set</t>
  </si>
  <si>
    <t>5cm</t>
  </si>
  <si>
    <t>T-spännen till kryssgjordar eller frontknäppning på täcken</t>
  </si>
  <si>
    <t>SH400</t>
  </si>
  <si>
    <t>D-Ring</t>
  </si>
  <si>
    <t>2,5cm</t>
  </si>
  <si>
    <t>Extra D-ring till täcken</t>
  </si>
  <si>
    <t>SH398</t>
  </si>
  <si>
    <t>Bogspänne</t>
  </si>
  <si>
    <t>Extra spänne till täcken</t>
  </si>
  <si>
    <t>SH1311</t>
  </si>
  <si>
    <t>Gummiringar till täckesgjord - 2pack</t>
  </si>
  <si>
    <t>SH4158</t>
  </si>
  <si>
    <t>SH415801C</t>
  </si>
  <si>
    <t>Velociti GARA Martingal Bib</t>
  </si>
  <si>
    <t xml:space="preserve">Lös justerbar Bib-martingal i läder. Fästes enkelt i brösta eller förbygel. Hjälper till att hålla hästen lite mer inramad jämfört med en vanlig martingal och minskar risken för att fastna i den. </t>
  </si>
  <si>
    <t>SH415801F</t>
  </si>
  <si>
    <t>SH415803C</t>
  </si>
  <si>
    <t>SH415803F</t>
  </si>
  <si>
    <t>SH5049</t>
  </si>
  <si>
    <t>SH504901</t>
  </si>
  <si>
    <t>Martingal stroppar silikon</t>
  </si>
  <si>
    <t>Silikonring för att hindra martingal att glida ur läge</t>
  </si>
  <si>
    <t>SH504902</t>
  </si>
  <si>
    <t>SH6684</t>
  </si>
  <si>
    <t>SH668401C</t>
  </si>
  <si>
    <t>SH668401F</t>
  </si>
  <si>
    <t>SH668417C</t>
  </si>
  <si>
    <t>SH668417F</t>
  </si>
  <si>
    <t>SH668409C</t>
  </si>
  <si>
    <t>SH668409F</t>
  </si>
  <si>
    <t>SH668402C</t>
  </si>
  <si>
    <t>SH668402F</t>
  </si>
  <si>
    <t>SH8090</t>
  </si>
  <si>
    <t>SH809001</t>
  </si>
  <si>
    <t xml:space="preserve">Velociti Nummerhållare Träns </t>
  </si>
  <si>
    <t>SH8091</t>
  </si>
  <si>
    <t>SH809101</t>
  </si>
  <si>
    <t>SH8088</t>
  </si>
  <si>
    <t>SH4156</t>
  </si>
  <si>
    <t>SH415601P</t>
  </si>
  <si>
    <t>Velociti Gara Lädergrimma</t>
  </si>
  <si>
    <t>Elegant grimma i följsamt läder. Mjuk vaddering för ytterligare komfort. Ställbar vid hakan och båda sidor om nacken.</t>
  </si>
  <si>
    <t>SH415601C</t>
  </si>
  <si>
    <t>SH415601F</t>
  </si>
  <si>
    <t>SH415601XF</t>
  </si>
  <si>
    <t>SH415603P</t>
  </si>
  <si>
    <t>SH415603C</t>
  </si>
  <si>
    <t>SH415603F</t>
  </si>
  <si>
    <t>SH415603XF</t>
  </si>
  <si>
    <t>SH4181</t>
  </si>
  <si>
    <t>SH418101P</t>
  </si>
  <si>
    <t>ARMA Justerbar Grimma</t>
  </si>
  <si>
    <t>Dubbelsydd nylongrimma med snabbfäste. Justerbar över nos- och nackdel.</t>
  </si>
  <si>
    <t>SH418101C</t>
  </si>
  <si>
    <t>SH418101F</t>
  </si>
  <si>
    <t xml:space="preserve">Full </t>
  </si>
  <si>
    <t>SH418101XF</t>
  </si>
  <si>
    <t>SH418117P</t>
  </si>
  <si>
    <t>SH418117C</t>
  </si>
  <si>
    <t>SH418117F</t>
  </si>
  <si>
    <t>SH418117XF</t>
  </si>
  <si>
    <t>SH4181244P</t>
  </si>
  <si>
    <t>SH4181244C</t>
  </si>
  <si>
    <t>SH4181244F</t>
  </si>
  <si>
    <t>SH4181244XF</t>
  </si>
  <si>
    <t>SH418135P</t>
  </si>
  <si>
    <t>SH418135C</t>
  </si>
  <si>
    <t>SH418135F</t>
  </si>
  <si>
    <t>SH418135XF</t>
  </si>
  <si>
    <t>SH418133P</t>
  </si>
  <si>
    <t>SH418133C</t>
  </si>
  <si>
    <t>SH418133F</t>
  </si>
  <si>
    <t>SH418133XF</t>
  </si>
  <si>
    <t>SH418118P</t>
  </si>
  <si>
    <t>SH418118C</t>
  </si>
  <si>
    <t>SH418118F</t>
  </si>
  <si>
    <t>SH418118XF</t>
  </si>
  <si>
    <t>SH4175</t>
  </si>
  <si>
    <t>SH417501P</t>
  </si>
  <si>
    <t>ARMA Fleecegrimma &amp; Grimskaft</t>
  </si>
  <si>
    <t>Fleecegrimma med matchande grimskaft. Justerbart nos- och nackstycke med ergonomisk design.</t>
  </si>
  <si>
    <t>SH417501C</t>
  </si>
  <si>
    <t>SH417501F</t>
  </si>
  <si>
    <t>SH417501XF</t>
  </si>
  <si>
    <t>SH417517P</t>
  </si>
  <si>
    <t>SH417517C</t>
  </si>
  <si>
    <t>SH417517F</t>
  </si>
  <si>
    <t>SH417517XF</t>
  </si>
  <si>
    <t>SH417514P</t>
  </si>
  <si>
    <t>SH417514C</t>
  </si>
  <si>
    <t>SH417514F</t>
  </si>
  <si>
    <t>SH417514XF</t>
  </si>
  <si>
    <t>SH379B</t>
  </si>
  <si>
    <t>SH379B01</t>
  </si>
  <si>
    <t>Föl</t>
  </si>
  <si>
    <t>Praktisk och stadig fölgrimma i nylon med handtag. Justerbar över nacke och nos</t>
  </si>
  <si>
    <t>SH379B13</t>
  </si>
  <si>
    <t xml:space="preserve">Red </t>
  </si>
  <si>
    <t>SH379B17</t>
  </si>
  <si>
    <t>SH401</t>
  </si>
  <si>
    <t>SH4010118</t>
  </si>
  <si>
    <t>Velociti Gara Lädergrimskaft</t>
  </si>
  <si>
    <t>18mm</t>
  </si>
  <si>
    <t>Lädergrimskaft med bältesspänne för kedja eller annat knäppe</t>
  </si>
  <si>
    <t>SH4010318</t>
  </si>
  <si>
    <t>SH5300</t>
  </si>
  <si>
    <t>SH530001CF</t>
  </si>
  <si>
    <t>ARMA Korrektionspad</t>
  </si>
  <si>
    <t>C/F</t>
  </si>
  <si>
    <t>Sadelpad som enkelt kan anpassas utifrån hästens form med hjälp av de medföljande inläggen.</t>
  </si>
  <si>
    <t>SH1910</t>
  </si>
  <si>
    <t>SH191001PC</t>
  </si>
  <si>
    <t xml:space="preserve">Funktionellt schabrak i lätt stötdämpande material som håller hästen sval och torr. </t>
  </si>
  <si>
    <t>SH191001CF</t>
  </si>
  <si>
    <t>SH191017PC</t>
  </si>
  <si>
    <t>SH191017CF</t>
  </si>
  <si>
    <t>SH191009PC</t>
  </si>
  <si>
    <t>SH191009CF</t>
  </si>
  <si>
    <t>SH191015PC</t>
  </si>
  <si>
    <t>Plum</t>
  </si>
  <si>
    <t>SH191015CF</t>
  </si>
  <si>
    <t>SH191010PC</t>
  </si>
  <si>
    <t>SH191010CF</t>
  </si>
  <si>
    <t>SH5281</t>
  </si>
  <si>
    <t>SH528101CF</t>
  </si>
  <si>
    <t>Arma Luxe Gloss Schabrak</t>
  </si>
  <si>
    <t>SH1721</t>
  </si>
  <si>
    <t>SH172106</t>
  </si>
  <si>
    <t>Wood</t>
  </si>
  <si>
    <t>Slitstark borste med långa strån. Snidat trä med lackad finish för ett bra grepp och bekväm passform</t>
  </si>
  <si>
    <t>SH1722</t>
  </si>
  <si>
    <t>SH172206</t>
  </si>
  <si>
    <t>EZI-GROOM Premium Ryktborste</t>
  </si>
  <si>
    <t>Slitstark ryktborste. Snidat trä med lackad finish och rem för ett bra grepp och bekväm passform</t>
  </si>
  <si>
    <t>SH1723</t>
  </si>
  <si>
    <t>SH172306</t>
  </si>
  <si>
    <t>EZI-GROOM Premium Pannborste</t>
  </si>
  <si>
    <t>Mjuk borste för hästens huvud. Snidat trä med lackad finish för ett bra grepp och bekväm passform</t>
  </si>
  <si>
    <t>SH1724</t>
  </si>
  <si>
    <t>SH172406</t>
  </si>
  <si>
    <t>EZI-GROOM Premium Hovborste</t>
  </si>
  <si>
    <t>Slitstark borste för hästens hovar. Snidat trä med lackad finish för ett bra grepp och bekväm passform</t>
  </si>
  <si>
    <t>SH1725</t>
  </si>
  <si>
    <t>SH172506</t>
  </si>
  <si>
    <t>EZI-GROOM Premium Hovkrats med Borste</t>
  </si>
  <si>
    <t>Hovkrats med borste i snidat trä med lackad finish</t>
  </si>
  <si>
    <t>SH1726</t>
  </si>
  <si>
    <t>SH172606</t>
  </si>
  <si>
    <t>EZI-GROOM Premium Hovpensel</t>
  </si>
  <si>
    <t>Slitstark borste för applicering av hovolja och hovkräm. Snidat trä med lackad finish för ett bra grepp och bekväm passform</t>
  </si>
  <si>
    <t>SH1727</t>
  </si>
  <si>
    <t>SH172706</t>
  </si>
  <si>
    <t>EZI-GROOM Premium Rotborste</t>
  </si>
  <si>
    <t>Slitstark borste. Snidat trä med lackad finish för ett bra grepp och bekväm passform</t>
  </si>
  <si>
    <t>SH375</t>
  </si>
  <si>
    <t>EZI-KIT Upphängningsband</t>
  </si>
  <si>
    <t>SH984S</t>
  </si>
  <si>
    <t>Roterande uppbindningsring</t>
  </si>
  <si>
    <t>Uppbindning med roterande ring som motverkar att grimskaftet trasslar sig</t>
  </si>
  <si>
    <t>SH1936</t>
  </si>
  <si>
    <t>SH193601C</t>
  </si>
  <si>
    <t>ARMA Oxi-Zone Senskydd</t>
  </si>
  <si>
    <t xml:space="preserve">Stötdämpande senskydd med utmärkt temperaturreglering. 3D Air Motion-teknik håller luften cirkulerande runt benet för att avleda värme och minska fuktnivån. Slät stryktålig utsida avleder slag och strykningar. Elastiska remmar med justerbar knappknäppning ger en snabb och säker inpassning.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t>
  </si>
  <si>
    <t>SH193601F</t>
  </si>
  <si>
    <t>SH1937</t>
  </si>
  <si>
    <t>SH193701C</t>
  </si>
  <si>
    <t>ARMA Oxi-Zone Kotskydd</t>
  </si>
  <si>
    <t xml:space="preserve">Stötdämpande kotskydd med utmärkt temperaturreglering. 3D Air Motion-teknik håller luften cirkulerande runt benet för att avleda värme och minska fuktnivån. Slät stryktålig utsida avleder slag och strykningar. Icke-elastisk kardborrknäppning ger en snabb och säker inpassning.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t>
  </si>
  <si>
    <t>SH193701F</t>
  </si>
  <si>
    <t>SH1938</t>
  </si>
  <si>
    <t>SH193801C</t>
  </si>
  <si>
    <t xml:space="preserve">ARMA Oxi-Zone Supafleece Senskydd </t>
  </si>
  <si>
    <t xml:space="preserve">Stötdämpande senskydd med utmärkt temperaturreglering. 3D Air Motion-teknik håller luften cirkulerande runt benet för att avleda värme och minska fuktnivån. Slät stryktålig utsida avleder slag och strykningar. Elastiska remmar med justerbar knappknäppning ger en snabb och säker inpassning. Kanten av Supafleece ger ett stilrent utseende utan att påverka fördelarna med OXI-ZONE.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t>
  </si>
  <si>
    <t>SH193801F</t>
  </si>
  <si>
    <t>SH1939</t>
  </si>
  <si>
    <t>SH193901C</t>
  </si>
  <si>
    <t>ARMA Oxi-Zone Supafleece Kotskydd</t>
  </si>
  <si>
    <t xml:space="preserve">Stötdämpande kotskydd med utmärkt temperaturreglering. 3D Air Motion-teknik håller luften cirkulerande runt benet för att avleda värme och minska fuktnivån. Slät stryktålig utsida avleder slag och strykningar. Icke-elastisk kardborrknäppning ger en snabb och säker inpassning. Kanten av Supafleece ger ett stilrent utseende utan att påverka fördelarna med OXI-ZONE.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t>
  </si>
  <si>
    <t>SH193901F</t>
  </si>
  <si>
    <t xml:space="preserve">SH1942 </t>
  </si>
  <si>
    <t>SH194201C</t>
  </si>
  <si>
    <t>ARMA Oxi-Zone Benskydd</t>
  </si>
  <si>
    <t>Stötdämpande benskydd med utmärkt temperaturreglering. 3D Air Motion-teknik håller luften cirkulerande runt benet för att avleda värme och minska fuktnivån. Slät och stryktålig yttre platta avleder slag och strykningar. Elastisk kardborrknäppning ger en snabb och säker inpassning.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Kan användas på både fram- och bakben</t>
  </si>
  <si>
    <t>SH194201F</t>
  </si>
  <si>
    <t>SH1943</t>
  </si>
  <si>
    <t>SH194301C</t>
  </si>
  <si>
    <t>ARMA Oxi-Zone Supafleece Benskydd</t>
  </si>
  <si>
    <t>Stötdämpande benskydd med utmärkt temperaturreglering. 3D Air Motion-teknik håller luften cirkulerande runt benet för att avleda värme och minska fuktnivån. Slät och stryktålig yttre platta avleder slag och strykningar. Elastisk kardborrknäppning ger en snabb och säker inpassning. Kanten av Supafleece ger ett stilrent utseende utan att påverka fördelarna med OXI-ZONE.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Kan användas på både fram- och bakben</t>
  </si>
  <si>
    <t>SH194301F</t>
  </si>
  <si>
    <t>SH1940</t>
  </si>
  <si>
    <t>SH194001C</t>
  </si>
  <si>
    <t>Allround-skydd med utmärkt temperaturreglering. 3D Air Motion-teknik håller luften cirkulerande runt benet för att avleda värme och minska fuktnivån. Slät stryktålig utsida avleder slag och strykningar. Elastiska remmar med justerbar knappknäppning ger en snabb och säker inpassning.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Lämpliga för användning på frambenen.</t>
  </si>
  <si>
    <t>SH194001F</t>
  </si>
  <si>
    <t>SH2009</t>
  </si>
  <si>
    <t>Smidiga skydd för kylning av hästens ben efter hård ansträngning. Lägg skydden i frysen för att aktivera gelen. Använd direkt ur frysen eller förvara vid behov i kylväska. Fästs enkelt med elastisk kardborrknäppning. Lämpliga att använda på alla delar av hästens fram- eller bakben. Säljs parvis.</t>
  </si>
  <si>
    <t>Hundleksaker</t>
  </si>
  <si>
    <t>SH6911</t>
  </si>
  <si>
    <t>Tuggleksak i slitstarkt mockaläder med fyllning av växtfibrer från gräs. Skonsam mot tänder och tandkött. Ger en mjuk och naturlig känsla i hundens mun. Perfekt för lek och bus.
- Fri från plast
- Naturliga färgämnen
- Biologiskt nedbrytbar
- Tuggvänlig
- Fri från gifter</t>
  </si>
  <si>
    <t>SH6912</t>
  </si>
  <si>
    <t>SH6913</t>
  </si>
  <si>
    <t>SH6914</t>
  </si>
  <si>
    <t>SH6915</t>
  </si>
  <si>
    <t>SH6916</t>
  </si>
  <si>
    <t>SH6917</t>
  </si>
  <si>
    <t>SH663217XL</t>
  </si>
  <si>
    <t>Navy Tweed</t>
  </si>
  <si>
    <t>SH663217L</t>
  </si>
  <si>
    <t>SH663217M</t>
  </si>
  <si>
    <t>SH663217S</t>
  </si>
  <si>
    <t>SH663217XS</t>
  </si>
  <si>
    <t>SH663217XXS</t>
  </si>
  <si>
    <t>SH689017L</t>
  </si>
  <si>
    <t>Hundtäcke i Tweed med kantband och detaljer i brunt läder. Öppning i ryggdelen för att kunna fästa koppel i sele.</t>
  </si>
  <si>
    <t>SH689017M</t>
  </si>
  <si>
    <t>SH689017S</t>
  </si>
  <si>
    <t>SH689017XS</t>
  </si>
  <si>
    <t>SH689017XXS</t>
  </si>
  <si>
    <t>SH689017XXXS</t>
  </si>
  <si>
    <t>Tillbehör</t>
  </si>
  <si>
    <t>SH687217L</t>
  </si>
  <si>
    <t>Fluga i tweed som enkelt fästes i kopplet via elastisk ögla</t>
  </si>
  <si>
    <t>SH6877</t>
  </si>
  <si>
    <t>SH68776080</t>
  </si>
  <si>
    <t>60x80cm</t>
  </si>
  <si>
    <t>Dubbelsidig hundfilt. Stilren tweed på ena sidan och djup sherpa-fleece på den andra, som är varm, upptorkande och håller lösa hår borta från möbler och mattor. Kantband i brun mocka.</t>
  </si>
  <si>
    <t>SH687780100</t>
  </si>
  <si>
    <t>80x100cm</t>
  </si>
  <si>
    <t>SH6877176080</t>
  </si>
  <si>
    <t>SH68771780100</t>
  </si>
  <si>
    <t xml:space="preserve">SH6920 </t>
  </si>
  <si>
    <t>SH6920S</t>
  </si>
  <si>
    <t>S(240ml)</t>
  </si>
  <si>
    <t>Hundskål i metall</t>
  </si>
  <si>
    <t>SH6920M</t>
  </si>
  <si>
    <t>M(850ml)</t>
  </si>
  <si>
    <t>SH6920L</t>
  </si>
  <si>
    <t>L(2,5L)</t>
  </si>
  <si>
    <t>SH6921</t>
  </si>
  <si>
    <t>SH6921S</t>
  </si>
  <si>
    <t>Digby &amp; Fox Hundskål med Gummikant</t>
  </si>
  <si>
    <t>S(235ml)</t>
  </si>
  <si>
    <t>SH6921M</t>
  </si>
  <si>
    <t>M(710ml)</t>
  </si>
  <si>
    <t>SH6921L</t>
  </si>
  <si>
    <t>L(1,4L)</t>
  </si>
  <si>
    <t>SH6692</t>
  </si>
  <si>
    <t>SH669202S</t>
  </si>
  <si>
    <t xml:space="preserve">Hundhalsband i flätat läder med dragstopp </t>
  </si>
  <si>
    <t>SH669202M</t>
  </si>
  <si>
    <t>SH669202L</t>
  </si>
  <si>
    <t>SH669202XL</t>
  </si>
  <si>
    <t>SH6690</t>
  </si>
  <si>
    <t>SH669002L</t>
  </si>
  <si>
    <t>L (1,5cm)</t>
  </si>
  <si>
    <t>Hundkoppel i flätat läder</t>
  </si>
  <si>
    <t>SH6693</t>
  </si>
  <si>
    <t>SH669302L</t>
  </si>
  <si>
    <t>Flätat läderkoppel i retrievermodell</t>
  </si>
  <si>
    <t xml:space="preserve">Koppel </t>
  </si>
  <si>
    <t>XXFULL</t>
  </si>
  <si>
    <t>SH134V01XXF</t>
  </si>
  <si>
    <t>XXF</t>
  </si>
  <si>
    <t>SH134V02XXF</t>
  </si>
  <si>
    <t>SH935017105</t>
  </si>
  <si>
    <t>SH9350N</t>
  </si>
  <si>
    <t>SH423110</t>
  </si>
  <si>
    <t>SH423113</t>
  </si>
  <si>
    <t>SH423117</t>
  </si>
  <si>
    <t>SH423137</t>
  </si>
  <si>
    <t>SH4231273</t>
  </si>
  <si>
    <t>Mockaläder</t>
  </si>
  <si>
    <t>5051771800462</t>
  </si>
  <si>
    <t>Child</t>
  </si>
  <si>
    <t>5051771842868</t>
  </si>
  <si>
    <t>5051771842882</t>
  </si>
  <si>
    <t>5051771842905</t>
  </si>
  <si>
    <t>5051771842912</t>
  </si>
  <si>
    <t>5051771842936</t>
  </si>
  <si>
    <t>5051771842943</t>
  </si>
  <si>
    <t>5051771843193</t>
  </si>
  <si>
    <t>5051771843186</t>
  </si>
  <si>
    <t>5051771843179</t>
  </si>
  <si>
    <t>5051771843162</t>
  </si>
  <si>
    <t>5051771843407</t>
  </si>
  <si>
    <t>5051771843421</t>
  </si>
  <si>
    <t>5051771843445</t>
  </si>
  <si>
    <t>5051771843452</t>
  </si>
  <si>
    <t>5051771843476</t>
  </si>
  <si>
    <t>5051771843483</t>
  </si>
  <si>
    <t>5051771843537</t>
  </si>
  <si>
    <t>5051771843520</t>
  </si>
  <si>
    <t>5051771843513</t>
  </si>
  <si>
    <t>5051771843506</t>
  </si>
  <si>
    <t>5051771865843</t>
  </si>
  <si>
    <t>5051771865850</t>
  </si>
  <si>
    <t>5051771865867</t>
  </si>
  <si>
    <t>5051771865874</t>
  </si>
  <si>
    <t>5051771865881</t>
  </si>
  <si>
    <t>5051771865898</t>
  </si>
  <si>
    <t>5051771865904</t>
  </si>
  <si>
    <t>5051771865911</t>
  </si>
  <si>
    <t>5038083394353</t>
  </si>
  <si>
    <t>5038083394360</t>
  </si>
  <si>
    <t>5051771864587</t>
  </si>
  <si>
    <t>5038083394315</t>
  </si>
  <si>
    <t>5038083394322</t>
  </si>
  <si>
    <t>5038083394339</t>
  </si>
  <si>
    <t>5051771864594</t>
  </si>
  <si>
    <t>5051771855066</t>
  </si>
  <si>
    <t>5051771855035</t>
  </si>
  <si>
    <t>5051771855059</t>
  </si>
  <si>
    <t>5051771855042</t>
  </si>
  <si>
    <t>5051771855219</t>
  </si>
  <si>
    <t>5051771855189</t>
  </si>
  <si>
    <t>5051771855202</t>
  </si>
  <si>
    <t>5051771855196</t>
  </si>
  <si>
    <t>5051771855165</t>
  </si>
  <si>
    <t>5051771855134</t>
  </si>
  <si>
    <t>5051771855158</t>
  </si>
  <si>
    <t>5051771855141</t>
  </si>
  <si>
    <t>5051771855264</t>
  </si>
  <si>
    <t>5051771855233</t>
  </si>
  <si>
    <t>5051771855257</t>
  </si>
  <si>
    <t>5051771855240</t>
  </si>
  <si>
    <t>5051771855318</t>
  </si>
  <si>
    <t>5051771855288</t>
  </si>
  <si>
    <t>5051771855301</t>
  </si>
  <si>
    <t>5051771855295</t>
  </si>
  <si>
    <t>5051771855110</t>
  </si>
  <si>
    <t>5051771855080</t>
  </si>
  <si>
    <t>5051771855103</t>
  </si>
  <si>
    <t>5051771855097</t>
  </si>
  <si>
    <t>5051771838151</t>
  </si>
  <si>
    <t>5051771838137</t>
  </si>
  <si>
    <t>5051771838144</t>
  </si>
  <si>
    <t>5051771838168</t>
  </si>
  <si>
    <t>5051771838205</t>
  </si>
  <si>
    <t>5051771838199</t>
  </si>
  <si>
    <t>5051771838182</t>
  </si>
  <si>
    <t>5051771838175</t>
  </si>
  <si>
    <t>5051771838274</t>
  </si>
  <si>
    <t>5051771838250</t>
  </si>
  <si>
    <t>5051771838267</t>
  </si>
  <si>
    <t>5051771838281</t>
  </si>
  <si>
    <t>5051771852294</t>
  </si>
  <si>
    <t>5051771852324</t>
  </si>
  <si>
    <t>5051771852331</t>
  </si>
  <si>
    <t>5051771852362</t>
  </si>
  <si>
    <t>5051771852379</t>
  </si>
  <si>
    <t>5051771852409</t>
  </si>
  <si>
    <t>5051771852416</t>
  </si>
  <si>
    <t>5051771852386</t>
  </si>
  <si>
    <t>5051771852393</t>
  </si>
  <si>
    <t>5051771852348</t>
  </si>
  <si>
    <t>5051771852355</t>
  </si>
  <si>
    <t>5051771848341</t>
  </si>
  <si>
    <t>5051771848365</t>
  </si>
  <si>
    <t>5051771848372</t>
  </si>
  <si>
    <t>5051771848389</t>
  </si>
  <si>
    <t>5051771848396</t>
  </si>
  <si>
    <t>5051771848402</t>
  </si>
  <si>
    <t>5051771848419</t>
  </si>
  <si>
    <t>5051771840048</t>
  </si>
  <si>
    <t>5051771840017</t>
  </si>
  <si>
    <t>5051771839981</t>
  </si>
  <si>
    <t>5051771839950</t>
  </si>
  <si>
    <t>5051771839967</t>
  </si>
  <si>
    <t>5051771839974</t>
  </si>
  <si>
    <t>5051771840062</t>
  </si>
  <si>
    <t>5051771840079</t>
  </si>
  <si>
    <t>5051771840086</t>
  </si>
  <si>
    <t>5051771840109</t>
  </si>
  <si>
    <t>5051771840123</t>
  </si>
  <si>
    <t>5051771840130</t>
  </si>
  <si>
    <t>5051771859910</t>
  </si>
  <si>
    <t>5051771859903</t>
  </si>
  <si>
    <t>5051771859897</t>
  </si>
  <si>
    <t>5051771859880</t>
  </si>
  <si>
    <t>5051771859859</t>
  </si>
  <si>
    <t>5051771856438</t>
  </si>
  <si>
    <t>5051771856445</t>
  </si>
  <si>
    <t>5051771856469</t>
  </si>
  <si>
    <t>5051771856452</t>
  </si>
  <si>
    <t>5051771822686</t>
  </si>
  <si>
    <t>5051771822693</t>
  </si>
  <si>
    <t>5051771822709</t>
  </si>
  <si>
    <t>5051771822723</t>
  </si>
  <si>
    <t>5051771822730</t>
  </si>
  <si>
    <t>5051771822716</t>
  </si>
  <si>
    <t>73269098</t>
  </si>
  <si>
    <t>73269099</t>
  </si>
  <si>
    <t>73269100</t>
  </si>
  <si>
    <t>73269101</t>
  </si>
  <si>
    <t>73269102</t>
  </si>
  <si>
    <t>73269103</t>
  </si>
  <si>
    <t>5051771859927</t>
  </si>
  <si>
    <t>5051771859934</t>
  </si>
  <si>
    <t>5051771857688</t>
  </si>
  <si>
    <t>5051771857701</t>
  </si>
  <si>
    <t>5051771857534</t>
  </si>
  <si>
    <t>5051771857558</t>
  </si>
  <si>
    <t>5051771857565</t>
  </si>
  <si>
    <t>5051771857732</t>
  </si>
  <si>
    <t>5051771857596</t>
  </si>
  <si>
    <t>5051771857589</t>
  </si>
  <si>
    <t>5051771857626</t>
  </si>
  <si>
    <t>5051771857619</t>
  </si>
  <si>
    <t>5051771857657</t>
  </si>
  <si>
    <t>5051771857640</t>
  </si>
  <si>
    <t>5051771871387</t>
  </si>
  <si>
    <t>EZI-GROOM Premium Rotviska L</t>
  </si>
  <si>
    <t>NAF10013</t>
  </si>
  <si>
    <t>23091011</t>
  </si>
  <si>
    <t>5032410132656</t>
  </si>
  <si>
    <t xml:space="preserve">Skin </t>
  </si>
  <si>
    <t>5032410132571</t>
  </si>
  <si>
    <t>5032410132588</t>
  </si>
  <si>
    <t>5032410132532</t>
  </si>
  <si>
    <t>5032410132540</t>
  </si>
  <si>
    <t>5032410132557</t>
  </si>
  <si>
    <t>SH9421173</t>
  </si>
  <si>
    <t>5051771782836</t>
  </si>
  <si>
    <t>SH9421194</t>
  </si>
  <si>
    <t>5051771782898</t>
  </si>
  <si>
    <t>SH9421136</t>
  </si>
  <si>
    <t>5051771782911</t>
  </si>
  <si>
    <t>SH815624XS</t>
  </si>
  <si>
    <t>SH815624S</t>
  </si>
  <si>
    <t>SH815624M</t>
  </si>
  <si>
    <t>SH815624L</t>
  </si>
  <si>
    <t>SH815624XL</t>
  </si>
  <si>
    <t>SH8120173</t>
  </si>
  <si>
    <t>SH812018</t>
  </si>
  <si>
    <t xml:space="preserve">Aubrion Cottonwood Stövelstrumpor </t>
  </si>
  <si>
    <t>Dark Grey</t>
  </si>
  <si>
    <t>En ny nivå av benskydd för presterande hästar. Optimalt skydd för vid terrängritt. TRIPPELT SUPPORTSYSTEM skyddar benet inifrån och ut: 1. Yttre lager i stryktålig kolfiber stöter bort slag och skrap 2. Mellanlager av chockabsorberande EVA-foam 3. Soft-grip foder som andas och leder bort fukt  ERGONOMISK PASSFORM: De tre olika lagren sammanfogas till ett flexibelt skydd som formar sig efter hästens ben. Breda och justerbara remmar med viss elasticitet fördelar trycket och ger en skräddarsydd passform. För att kunna prestera på topp är alla lager av lättviktsmaterial.</t>
  </si>
  <si>
    <t>Stötdämpande kotskydd som skyddar benens mest utsatta områden, samtidigt som hästens egen känsla och rörlighet bevaras. Bred kardborrknäppning utan elastik. TRIPPELT SUPPORTSYSTEM: Starkt yttre av TPU (Termoplastisk Polyuretan). Bivaxformat skum i mitten som absorberar slag och stötar. COOLMAX®-foder som andas, konstruerat för att hålla hårt arbetande ben svala och torra. FLEX FIT: Det ergonomiskt utformade TPU-skalet skyddar mot stötar samtidigt som den flexibla strukturen följer hästens rörelser för bevarad smidighet.</t>
  </si>
  <si>
    <t>Stötdämpande senskydd som skyddar benens mest utsatta områden, samtidigt som hästens egen känsla och rörlighet bevaras. Elastiska remmar med knappknäppning. TRIPPELT SUPPORTSYSTEM: Starkt yttre av TPU (Termoplastisk Polyuretan), motståndskraftigt mot nötning och smuts. Bivaxformat skum i mitten som absorberar slag och stötar. COOLMAX®-foder som andas, konstruerat för att hålla hårt arbetande ben svala och torra. MAXIMAL VENTILATION: Strategiskt placerade lufthål ökar luftflödet runt senorna, vilket minskar värmeansamling och maximerar ventilationen. FLEX FIT: Det ergonomiskt utformade TPU-skalet skyddar mot stötar samtidigt som den flexibla strukturen följer hästens rörelser för bevarad smidighet.</t>
  </si>
  <si>
    <t>Stötdämpande senskydd med supafleece lining som skyddar benens mest utsatta områden, samtidigt som hästens egen känsla och rörlighet bevaras. Elastiska remmar med knappknäppning. TRIPPELT SUPPORTSYSTEM: Starkt yttre av TPU (Termoplastisk Polyuretan), motståndskraftigt mot nötning och smuts. Bivaxformat skum i mitten som absorberar slag och stötar.  MAXIMAL VENTILATION: Strategiskt placerade lufthål ökar luftflödet runt senorna, vilket minskar värmeansamling och maximerar ventilationen. FLEX FIT: Det ergonomiskt utformade TPU-skalet skyddar mot stötar samtidigt som den flexibla strukturen följer hästens rörelser för bevarad smidighet.</t>
  </si>
  <si>
    <t>Stötdämpande kotskydd med supafleece lining som skyddar benens mest utsatta områden, samtidigt som hästens egen känsla och rörlighet bevaras. Kraftig kardborreknäppning utan elastik.</t>
  </si>
  <si>
    <t>Vattenavstötande och stötdämpande benskydd som skyddar benens mest utsatta områden, samtidigt som hästens egen känsla och rörlighet bevaras. Dubbel kardborrknäppning för snabb och säker passform. Framskydd. Se även bakskydd (SH1934 alt SH1922) och Boots (SH1920). TRIPPELT SUPPORTSYSTEM skyddar benet inifrån och ut: 1. Yttre lager i stryktålig kolfiber stöter bort slag och skrap 2. Mellanlager av chockabsorberande EVA-foam 3. Soft-grip foder som andas och leder bort fukt  ERGONOMISK PASSFORM: De tre olika lagren sammanfogas till ett flexibelt skydd som formar sig efter hästens ben. Breda och justerbara remmar med viss elasticitet fördelar trycket och ger en skräddarsydd passform. För att kunna prestera på topp är alla lager av lättviktsmaterial.</t>
  </si>
  <si>
    <t>Stötdämpande kotskydd som skyddar benens mest utsatta områden, samtidigt som hästens egen känsla och rörlighet bevaras. Se även framskydd art nr SH1932 alt SH1921 och tillhörande boots art nr SH1920. TRIPPELT SUPPORTSYSTEM skyddar benet inifrån och ut: 1. Yttre lager i stryktålig kolfiber stöter bort slag och skrap 2. Mellanlager av chockabsorberande EVA-foam 3. Soft-grip foder som andas och leder bort fukt  ERGONOMISK PASSFORM: De tre olika lagren sammanfogas till ett flexibelt skydd som formar sig efter hästens ben. Breda och justerbara remmar fördelar trycket och ger en skräddarsydd passform. För att kunna prestera på topp är alla lager av lättviktsmaterial.</t>
  </si>
  <si>
    <t>Dessa benskydd erbjuder ett totalt skydd för kotor, skenben, senor och ligament. Skyddet består av dubbla lager stötdämpande neopren som är mjukt och följsamt för en bekväm passform. Mikroperforeringar ger ett effektivt luftflöde för att motverka överhettning och släppa ut fukt. Kardborrknäppning. Utformningen kring fotlåset ger extra skydd för kotleden. Användning fram eller bak.</t>
  </si>
  <si>
    <t>Gummi boots med Soft Top, idealiskt för hästar med känsliga karleder. Den mjuka och följsamma neoprenkanten skapar en dämpning för stötar och slag. Skyddar mot hovskador och trampsskador. Kardborreknäppning.</t>
  </si>
  <si>
    <t>Mjuka, smidiga och hållbara gummi boots att dra över hoven.Skyddar mot skrap och tramp</t>
  </si>
  <si>
    <t>Rejäla gummi boots med mjuk fleece lining för att skydda mot skrap och trampskador. Kraftig kardborreknäppning fram.</t>
  </si>
  <si>
    <t>Mjuka, smidiga och hållbara neoprene boots som skyddar mot skrap och tramp. Kraftig kardborreknäppning fram.</t>
  </si>
  <si>
    <t>Anatomiskt utformade neopren-boots med en tålig yttersida, som dämpar stötar och slag. För att minska risken för skav kring karleden är denna boot försedd med en fleecekant. Bootsen omsluter ordentligt och rotationskloss gör att bootsen sitter bra på plats. Kraftig kardborrknäppning fram.</t>
  </si>
  <si>
    <t>Anatomiskt utformade neopren-boots med en tålig yttersida, som dämpar kraften från stötar och slag. Bootsen omsluter ordentligt och rotationsklossen gör att bootsen sitter bra på plats. Kraftig kardborreknäppning fram.</t>
  </si>
  <si>
    <t xml:space="preserve">Kallvattenterapi i form av ett benskydd. Bandaget innehåller mikrokristaller som omvandlas till en kylande gel när de blötläggs. Kristallerna fyller ut quiltade tomrum i tyget och bildar en mjuk gelkudde som omsluter alla delar av benet när benskyddet sitter på. Denna kalla gelkompress ger stöd för minskad svullnad och blåmärken, kyler senor efter träning och behandlar mjukdelsskador. Smidig kardborrknäppning. Kladdfri och återanvändningsbar - gelen är innesluten i tyget och återgår till mikrokristaller när den torkar. Hästen bibehåller sin rörelsefrihet under behandlingen. Kommer i 2-pack. </t>
  </si>
  <si>
    <t xml:space="preserve">Skyddssko med mjuk gummibotten. Andasfunktion. Perfekt för hästar som står med bandage på box. 
</t>
  </si>
  <si>
    <t>Shires flughuva med perfekt passform. Elastisk nacke, två knäppen runt ganascherna. Vadderad insida minskar risken för skav. Vecken vid ögonen frigör så att materialet inte kommer i kontakt med hästens ögon.  70+ % UV skydd.</t>
  </si>
  <si>
    <t>Shires flughuva med hål för pannluggen. Perfekt passform via elastisk nacke och två knäppen runt ganascherna. Vadderad insida  minskar risken för skav. Vecken vid ögonen frigör så att materialet inte kommer i kontakt med hästens ögon.   70+ % UV skydd.</t>
  </si>
  <si>
    <t>Shires flughuva med öppen nacke. Perfekt för hästen med mycket pannlugg. Enkel passform med rem över nacken och två knäppen runt ganascherna. Vadderad insida minskar risken för skav. Vecken vid ögonen frigör så att materialet inte kommer i kontakt med hästens ögon. 70+ % UV skydd.</t>
  </si>
  <si>
    <t>Shires flughuva med hål för öronen. Perfekt passform via elastisk nacke och två knäppen runt ganascherna. Vadderad insida  minskar risken för skav. Vecken vid ögonen frigör så att materialet inte kommer i kontakt med hästens ögon.  70+ % UV skydd.</t>
  </si>
  <si>
    <t xml:space="preserve">Shires flughuva med skydd för öronen och nosen. Perfekt passform via elastisk nacke och två knäppen runt ganascherna. Vadderad insida  minskar risken för skav. Vecken vid ögonen frigör så att materialet inte kommer i kontakt med hästens ögon.  70+ % UV skydd. För riktigt solkänsliga individer, se art nr 6674.     </t>
  </si>
  <si>
    <t>Shires flughuva med öron och nos. De förstärka vecken med skenor, garanterar fritt utrymme kring ögonen. Meshen är finmaskig men i kraftigare material. Perfekt passform via elastisk nacke och kardborrknäppe runt ganascherna. Vadderad insida minskar risken för skav.  70+ % UV skydd.</t>
  </si>
  <si>
    <t xml:space="preserve">Shires flughuva med öron och förstärkta skenor som garanterar fritt utrymme för ögonen. Perfekt passform via elastisk nacke och kardborrknäppe runt ganascherna.  Vadderad insida minskar risken för skav.  70+ % UV skydd.    </t>
  </si>
  <si>
    <t>Flughuva för solkänsliga individer. Denna flughuva skyddar individen från solbränna och blekning.  90% UV-skydd. Ger även skydd för irriterande flugor och insekter. 90+ % UV skydd.</t>
  </si>
  <si>
    <t>BA302101012</t>
  </si>
  <si>
    <t>2GO Skotvätt 150ml</t>
  </si>
  <si>
    <t>150ml</t>
  </si>
  <si>
    <t>BA3051016-06</t>
  </si>
  <si>
    <t>2GO Mountain Dubbin Impregneringsvax, 100m</t>
  </si>
  <si>
    <t>Vax</t>
  </si>
  <si>
    <t>BA305102012</t>
  </si>
  <si>
    <t>2GO Läderbalsam 150ml</t>
  </si>
  <si>
    <t>BA6500816-001</t>
  </si>
  <si>
    <t>2GO Polish Borste 14 cm Natur</t>
  </si>
  <si>
    <t>Tagel/Trä</t>
  </si>
  <si>
    <t>14cm</t>
  </si>
  <si>
    <t>BA6554201-01</t>
  </si>
  <si>
    <t>2GO Solid Hälbrodd S (35-38)</t>
  </si>
  <si>
    <t>BA6554202-01</t>
  </si>
  <si>
    <t>2GO Solid Hälbrodd M (38-41)</t>
  </si>
  <si>
    <t>BA6554203-01</t>
  </si>
  <si>
    <t>2GO Solid Hälbrodd L (41-44)</t>
  </si>
  <si>
    <t>Hals till regntäcke SH9350. Halsen fästes i täckets D-ringar.</t>
  </si>
  <si>
    <t>Hållbart och slitstarkt lättare vintertäcke med 100g fyllning, perfekt som övergångstäcke. Separat 100g hals ingår i samma förpackning. Täcke och hals med Shires fantastisk passform. De djupa bogvecken möjliggör stor rörelsefrihet. 1200 denier, tejpade sömmar, stark rip-stop, mycket god andasfunktion, snabbspännen, kryssgjordar, svansrem och generös svanslapp.</t>
  </si>
  <si>
    <t>Hållbart vintertäcke med 200g fyllning. Perfekt att använda under mildra vintrar då halsdelen är avtagbar. Fantastisk passform. De djupa bogvecken möjliggör stor rörelsefrihet. 1200 denier, tejpade sömmar, stark rip-stop, mycket god andasfunktion, snabbspännen, kryssgjordar, svansrem och generös svanslapp.</t>
  </si>
  <si>
    <t>Hållbart och slitstarkt vintertäcke med fast hals och 200g fyllning. Perfekt att använda under mildare vintrar eller om hästen tex klipps. Shires fantastiska passform. De djupa bogvecken möjliggör stor rörelsefrihet. 1200 denier, tejpade sömmar, stark rip-stop, mycket god andasfunktion, snabbspännen, kryssgjordar, svansrem och generös svanslapp.</t>
  </si>
  <si>
    <t xml:space="preserve">Hållbart vintertäcke med 300g fyllning. Perfekt att använda under kallare vintrar eller om hästen är klippt under vintern. Avtagbar hals och fantastisk passform. De djupa bogvecken möjliggör stor rörelsefrihet. 1200 denier, tejpade sömmar, stark rip-stop, mycket god andasfunktion, snabbspännen, kryssgjordar, svansrem och generös svanslapp. </t>
  </si>
  <si>
    <t>Ett heltäckande eksem– och flugtäcke i hållbart funktionsmaterial med utökad hals med hål för öronen. Täcket skapar en barriär till irriterande flugor och insekter samtidigt som det möjliggör för luften att strömma fritt. Håller hästen sval under varm väderlek. Materialet tillför upp till 90% UV solskydd, vilket skyddar hästen mot solbränna och solblekning. Bogveck ger hästen stor rörelsefrihet och innerfoder över bogen minskar risken för skav. Magplatta, svanskappa och svansrem. Ripstop</t>
  </si>
  <si>
    <t>Fleecetäcke i tät och fin fleecekvalitet med snabbknäppen fram, justerbara maggjordar samt svansrem. Mycket fin passform. God genomsläpplighet för fukt</t>
  </si>
  <si>
    <t>Ullfilt i mycket fin och hög kvalitet. 100% ull</t>
  </si>
  <si>
    <t xml:space="preserve">Ovärderligt bogskydd för hästar och ponnyer som lätt får skav . Lättviktsmaterialet i satin gör att täcket glider fritt över de känsliga punkterna som annars lätt får skav. En loop i bogskyddet gör att det lätt hålls på plats. Placeras under stalltäcke eller utetäcke.
</t>
  </si>
  <si>
    <t>Optimal för bredare hästar som behöver några extra cm vid bogen. Passar täcken med T-spännen fram. Lätt vadderad i vattenavstötande material med rip-stop.</t>
  </si>
  <si>
    <t>Gummiring som träs över T-spännets krok.</t>
  </si>
  <si>
    <t>Benreflexer med två kardborrknäppningar. Fleecefoder på insidan.</t>
  </si>
  <si>
    <t>Perfekt longeringshjälp att montera direkt på tränset. Adaptern gör att man inte behöver koppla om vid byte av varv under longeringen.</t>
  </si>
  <si>
    <t xml:space="preserve">Ett mjukt och enkelt longeringssystem som uppmuntrar hästen att arbeta i lägre form utan att fixera huvudet. Bra alternativ för de hästar som känner sig inbundna i andra longeringssystem.
</t>
  </si>
  <si>
    <t>Flättråd med nål. 15m</t>
  </si>
  <si>
    <t>Vaxad flättråd med nål. 411m</t>
  </si>
  <si>
    <t>Silikon gummiband. Ca 450st</t>
  </si>
  <si>
    <t>Anatomisk dressyrgjord med mjuk supafleece padding som motverkar skav och möjliggör luftcirkulation. Resår i båda ändarna för ökad rörelsefrihet. Spännen tillverkade i rostfritt stål.</t>
  </si>
  <si>
    <t>Anatomisk sadelgjord med mjuk supafleece padding som motverkar skav och möjliggör luftcirkulation. Resår i båda ändarna skapad för rörelsefrihet. Spännen tillverkade i rostfritt stål.</t>
  </si>
  <si>
    <t>En bredare utformning av en anatomisk sadelgjord med mjuk supafleece padding som motverkar skav och möjliggör luftcirkulation. D-ring för att kunna fästa snabbkoppling. Resår i båda ändarna skapad för rörelsefrihet. Spännen tillverkade i rostfritt stål.</t>
  </si>
  <si>
    <t xml:space="preserve">Mycket tunn perforerad pad i neopren att lägga mellan schabrak och sadel eller direkt på hästens </t>
  </si>
  <si>
    <t>Quiltad pad med ljuvlig supafleece foder. God andningsbarhet och stötdämpande funktion.</t>
  </si>
  <si>
    <t>Quiltad pad med ljuvlig supafleece foder. God andningsbarhet och stötdämpande funktion. Luftkanal längs ryggen</t>
  </si>
  <si>
    <t>ARMA Ljuddämpande  Huva</t>
  </si>
  <si>
    <t>Stilren huva med vadderade öron som minskar oväntade och distraherande ljud. Följsam och välventilerad med fina detaljer.</t>
  </si>
  <si>
    <t>Hjälptygel att fästa kring halsen. Speciellt lämplig vid tillridning eller till hästar där extra säkerhet behövs.</t>
  </si>
  <si>
    <t>Bett i rostfritt stål med Blue Sweet Iron mundel. Den lösa ringen kan motverka fixering och att hästen hänger på bettet då det är rörligare än ett fast bett. De lösa mässingsskivorna i mitten kan hjälpa till att sysselsätta en rastlös häst.</t>
  </si>
  <si>
    <t>Silikonringar som motverkar att bettet kniper hästen i mungiporna</t>
  </si>
  <si>
    <t>Praktisk och stadig föl lädergrimma med handtag.</t>
  </si>
  <si>
    <t>Extra långt, prisvärt och hållbart grimskaft i bomull. Rejäl mässingsfärgad pistolhake.</t>
  </si>
  <si>
    <t>Mjukt, hållbart grimskaft i polyester webmaterial.</t>
  </si>
  <si>
    <t>Skrapa i metall lämplig att använda vid fällning, men också för att ta bort överskottet av vatten efter tvätt.</t>
  </si>
  <si>
    <t>Skrapa/borste som gör livet enklare i samband med fällning. En smart kombination mellan fällningsskrapa och förtunningsborste.</t>
  </si>
  <si>
    <t>Mjuk och tät borste för hästens huvud. Ezi-groom borsten blir en härlig färgklick i stallet och har ett fantastiskt grepp och passform i handen.</t>
  </si>
  <si>
    <t>Rotborste med lång och tät borst. Ezi-groom borsten blir en härlig färgklick i stallet och bidrar med ett fantastiskt grepp och passform i handen.</t>
  </si>
  <si>
    <t>Tät och fin ryktborste. Ezi-groom borsten blir en härlig färgklick i stallet och har ett fantastiskt grepp och passform i handen.</t>
  </si>
  <si>
    <t>Liten men kraftig och tät borste för hästens hovar. Ezi-groom borsten blir en härlig färgklick i stallet och har ett fantastiskt grepp och passform i handen.</t>
  </si>
  <si>
    <t>Superpraktisk borste med en integrerad tvättsvamp. Perfekt att använda vid schamponering av hästen. Ezi-groom borsten blir en härlig färgklick i stallet och har ett fantastiskt grepp och passform i handen.</t>
  </si>
  <si>
    <t>Superpraktisk borste med skaft. Perfekt att använda vid tvätt av hovar eller hinkar. Ezi-groom borsten blir en härlig färgklick i stallet och har ett fantastiskt grepp och passform i handen.</t>
  </si>
  <si>
    <t>Stark, praktisk höpåse som är enkel att packa i. Perfekt för att förlänga ättiden eller minska spill vid transport. Små hål i botten möjliggör dränage vid blött grovfoder.</t>
  </si>
  <si>
    <t>Praktiskt att använda för att hänga upp hinkar eller hönät. Galvaniserat stål.</t>
  </si>
  <si>
    <t>Ett måste för stora stall eller för den tidspressade hästägaren. Praktisk och enkel anordning för att fästa upp höpåsen i boxen.</t>
  </si>
  <si>
    <t>Extra starkt och slitstarkt hönät för hö eller hösilage. Tillverkad av vävd nylon snarare än knutet hönät. Skonsamt för hästen. Finns tillgängligt i tre olika maskstorlekar.</t>
  </si>
  <si>
    <t>Användbar skrivplatta att träna dressyrprogram på. Medföljande utsuddningsbar penna.</t>
  </si>
  <si>
    <t>Transportgrimskaft med tygklädd stretch. Öppningsbar del med kardborrknäppning. Snabbspänne i ena änden och panikhake i andra änden. Längd 60cm (ej utsträckt)</t>
  </si>
  <si>
    <t>En skonsam kliplatta som möjliggör att hästen kan klia sig utan att skrapa upp fula sår eller förstöra staket eller liknande.</t>
  </si>
  <si>
    <t>Vädertåligt hundtäcke med 200g fyllning. Reflexdetaljer. Öppning i ryggdelen för att kunna fästa i sele.</t>
  </si>
  <si>
    <t xml:space="preserve">Hundtäcke i vaxat yttermaterial med kantband och fina detaljer. Öppning i ryggdelen för att kunna fästa i sele. Tunare innerliner som ger viss värme. Perfekt som övergångstäcke för mindre hund eller regntäcke för större hund med mycket päls. </t>
  </si>
  <si>
    <t>Hundskål i metall. Anti-slip kant i gummi håller skålen på plats under måltid</t>
  </si>
  <si>
    <t>Idealiskt att använda med grimskaft. Mässingsplätterad</t>
  </si>
  <si>
    <t>Reflexväst med hästrelaterade symboler och text bak samt dragkedja fram.</t>
  </si>
  <si>
    <t>Handskar i funktionsmaterial med mycket fin passform och bra greppyta på handflatans insida.</t>
  </si>
  <si>
    <t>Stilren nummerhållare som enkelt fästes på sidan av tränset via spännet på baksidan. Set med siffror medföljer. Avtorkningsbar PVC</t>
  </si>
  <si>
    <t>Stilren nummerhållare. Fästes enkelt på schabraket med hjälp av säkerhetsnålen på baksidan. Set med siffror medföljer. Avtorkningsbar PVC</t>
  </si>
  <si>
    <t>Rubusta stallhandskar som håller dina händer torra och varma under hösten och vintern. De vattentäta handskarna har en anti-glidyta på handflatan vilket gör att handsken har en riktigt bra greppyta även när den är våt. Innerfodret skapar en barriär mot kylan och ger en god komfort. CE EN388</t>
  </si>
  <si>
    <t>Rubusta stallhandskar som håller dina händer torra och varma under hösten och vintern. De vattentäta handskarna har en anti-glidyta på handflatan vilket gör att handsken har en riktigt bra greppyta även när den är våt. Innerfodret skapar en barriär mot kylan och ger en god komfort. CE EN389</t>
  </si>
  <si>
    <t>Rubusta stallhandskar som håller dina händer torra och varma under hösten och vintern. De vattentäta handskarna har en anti-glidyta på handflatan vilket gör att handsken har en riktigt bra greppyta även när den är våt. Innerfodret skapar en barriär mot kylan och ger en god komfort. CE EN390</t>
  </si>
  <si>
    <t>Rubusta stallhandskar som håller dina händer torra och varma under hösten och vintern. De vattentäta handskarna har en anti-glidyta på handflatan vilket gör att handsken har en riktigt bra greppyta även när den är våt. Innerfodret skapar en barriär mot kylan och ger en god komfort. CE EN391</t>
  </si>
  <si>
    <t>Stallhandskar som ger extra skydd för händerna under arbete i stallmiljö. De vattentäta handskarna har en anti-glidyta på handflatan vilket gör att handsken har en riktigt bra greppyta även när den är våt. CE EN388</t>
  </si>
  <si>
    <t>Stallhandskar som ger extra skydd för händerna under arbete i stallmiljö. De vattentäta handskarna har en anti-glidyta på handflatan vilket gör att handsken har en riktigt bra greppyta även när den är våt. CE EN389</t>
  </si>
  <si>
    <t>Stallhandskar som ger extra skydd för händerna under arbete i stallmiljö. De vattentäta handskarna har en anti-glidyta på handflatan vilket gör att handsken har en riktigt bra greppyta även när den är våt. CE EN390</t>
  </si>
  <si>
    <t>Stallhandskar som ger extra skydd för händerna under arbete i stallmiljö. De vattentäta handskarna har en anti-glidyta på handflatan vilket gör att handsken har en riktigt bra greppyta även när den är våt. CE EN391</t>
  </si>
  <si>
    <t>Stallhandskar som ger extra skydd för händerna under arbete i stallmiljö. De vattentäta handskarna har en anti-glidyta på handflatan vilket gör att handsken har en riktigt bra greppyta även när den är våt. CE EN392</t>
  </si>
  <si>
    <t>Lättvikt och snabbtorkande ridbyxa i stretchmaterial. Helskodd med silikonmönster. Mobilficka på låret</t>
  </si>
  <si>
    <t>Stickad, längre knästrumpa i bomull med 5% ull</t>
  </si>
  <si>
    <t>Sporre i rostfritt stål med en kula som varsamt glider längs hästens sida. Minskar risken för skav. 20mm.</t>
  </si>
  <si>
    <t>Dogs Skin är ett premium tillskott för hundar som kliar sig eller har känslig hud. 360 graders näringsstöd för hälsosam hud, så mycket mer än bara olja. Lugnar kliande eller känslig hud, ger stöd vid hudreparation och balanserar immunsystemet. Idealiskt för hundar i alla åldrar. Dogs Skin Pellets är utformade för att försäkra god smak och blandas med hundens dagliga foder, en gång per dag. Underhållsdoseringen kan justeras utifrån behov, är inte alltid relaterat till hundens vikt.</t>
  </si>
  <si>
    <t>Dogs Skin Hudspray är en lugnande örtbaserad hudspray som ger stöd till kliande och känsliga hudområden hos hund och kan även användas till katt. Dogs Skin Hudspray ger ett 360 graders premium stöd för hälsosam hud från utsidan och in. Kyler och lugnar huden omedelbart och ger stöd för hudens immunsystem. Idealiskt för alla hundar och katter. Kan tryggt användas i samband med redan existerande hudanpassade dieter och veterinärbehandling. Dogs Skin Hudspray kan sprejas direkt på huden eller på en handduk/svamp för att behandla känsligare områden, såsom kring ögonen. Vid trimning/klippning, spreja gärna pälsen och känsliga områden efteråt för att lugna huden. Appliceras så ofta som behov föreligger.</t>
  </si>
  <si>
    <t>Pet Skin Balsam ger omedelbar återfuktning och skydd. Den naturligt skonsamma sammansättningen mjukar upp och smörjer torra nosar och trampdynor. Stödjer hudens mikroba balans och främjar sårläkning och kan även användas för ytliga skrubb- och skrapsår. Idealiskt för alla katter och hundar. Kan tryggt användas i samband med redan existerande hudanpassade dieter och veterinärbehandling. Massera in Pet Skin Balsam på irriterad hud, spruckna trampdynor &amp; torra nosar för att lugna och mjuka upp huden.  Applicera så ofta som det behövs.</t>
  </si>
  <si>
    <t>Silky är en balsamspray designad för att ta itu med de tuffaste tovorna, spara tid och stress och ge ditt husdjurs päls en silkeslen finish. Allt för att underlätta borstandet för både hund och hundägare. Kan användas på både blöt och torr päls</t>
  </si>
  <si>
    <t>Ett milt, men effektivt schampo utformat för hundar som är benägna att lukta illa eller rulla sig i saker de inte borde! Dog'Skin Schampo innehåller enzymatiska luktborttagare och prebiotika för att balansera hudens bakterieflora och neutralisera lukter i pälsen. Det ger en djup rengöring, utan att ta bort naturliga oljor, och återfuktar aktivt torr hud.</t>
  </si>
  <si>
    <t>Relief är en kraftful örtblandning som ger stöd och komfort till hundens leder. Speciellt lämplig för den äldre huden. Kan även användas initialt parallellt med ledtillskott som extra komfortstöd för hundar med starkt nedsatt ledfunktion.</t>
  </si>
  <si>
    <t>Miljövänlig impregneringstvätt. Skyddar mot smuts och vatten.  Har en mild doft. Behöver ej aktiveras i värmeskåp etc. Skadar inte reflekterande material. 1 Liter räcker till 3-4 stora täcken. Miljövänligt och svensktillverkat.</t>
  </si>
  <si>
    <t>Miljövänligt impregneringsspray för att skapa en vattentät yta. Skyddar mot smuts och vatten. Har en mild doft, kan sprayas inomhus. Behöver ej aktiveras i värmeskåp etc. Skadar inte reflekterande material. Miljövänligt och svensktillverkat.</t>
  </si>
  <si>
    <t>Kraftfullt rengöringsmedel som passar alla material, speciellt lämpligt för vita yttersulor på sneakers. Snabbverkande och effektivt på fläckar och smuts. Rengör på djupet. Skonsamt mot materialet. Vattenbaserad formula. Biologiskt nedbrytbar</t>
  </si>
  <si>
    <t>Impregneringsvax. Gör släta, grova, oljade och vaxade lädertyper mjukt och mycket vattenavvisande.</t>
  </si>
  <si>
    <t>Rengör och vårdar skinn- och läderskor. Verkar vattenavvisande. Innehåller vax. Kan tona skinnet något mörkare. Svamp medföljer.</t>
  </si>
  <si>
    <t>Exklusiv skoborste av mycket hög kvalitet för polering av blankt läder. Handtag av greppvänligt trä och tät borst tillverkad av 100% hästtagel. 14cm.</t>
  </si>
  <si>
    <t>Robust halkskydd för hälen, utvecklat för att ge optimalt grepp under promenader och liknande aktivitet på is och snöunderlag. Extremt enkelt att ta på och av. Försett med fem stycken dobbar av slitstark tungsten. 
Reflex i hälen. Stabil, robust och säker konstruktion. Passar de flesta typer av skor</t>
  </si>
  <si>
    <t xml:space="preserve">Tempest Fleecetäcke </t>
  </si>
  <si>
    <t>50cm</t>
  </si>
  <si>
    <t>5051771857718</t>
  </si>
  <si>
    <t>5051771857671</t>
  </si>
  <si>
    <t>5051771859835</t>
  </si>
  <si>
    <t>NAF003003</t>
  </si>
  <si>
    <t>Metazon Shot 30ml  - 3-pack orala sprutor</t>
  </si>
  <si>
    <t>Box 3x3</t>
  </si>
  <si>
    <t>Metazon Flytande</t>
  </si>
  <si>
    <t>Ja</t>
  </si>
  <si>
    <t>ARMA Kylbandage - blötläggs i vatten</t>
  </si>
  <si>
    <t>ARMA SubZero Kylskydd (läggs i frysen)</t>
  </si>
  <si>
    <t>65032410129511</t>
  </si>
  <si>
    <t>5032410134766</t>
  </si>
  <si>
    <t>5032410134735</t>
  </si>
  <si>
    <t xml:space="preserve">1,3kg </t>
  </si>
  <si>
    <t>65032410117938</t>
  </si>
  <si>
    <t>65032410012516</t>
  </si>
  <si>
    <t>5032410133240</t>
  </si>
  <si>
    <t>5032410133271</t>
  </si>
  <si>
    <t>5032410133288</t>
  </si>
  <si>
    <t>65032410110519</t>
  </si>
  <si>
    <t>5032410122022</t>
  </si>
  <si>
    <t>65032410122024</t>
  </si>
  <si>
    <t>SH667033C</t>
  </si>
  <si>
    <t>SH667033F</t>
  </si>
  <si>
    <t>SH667033P</t>
  </si>
  <si>
    <t>SH667033SP</t>
  </si>
  <si>
    <t>SH667033XF</t>
  </si>
  <si>
    <t>SH667133C</t>
  </si>
  <si>
    <t>SH667133F</t>
  </si>
  <si>
    <t>SH667133P</t>
  </si>
  <si>
    <t>SH667133SP</t>
  </si>
  <si>
    <t>SH667133XF</t>
  </si>
  <si>
    <t>SH6665229C</t>
  </si>
  <si>
    <t>SH6665229F</t>
  </si>
  <si>
    <t>SH6665229P</t>
  </si>
  <si>
    <t>SH6665229SP</t>
  </si>
  <si>
    <t>SH6665229XF</t>
  </si>
  <si>
    <t>NAF282075</t>
  </si>
  <si>
    <t>SH104101</t>
  </si>
  <si>
    <t>SH1041</t>
  </si>
  <si>
    <t xml:space="preserve">Foderskål Gummi </t>
  </si>
  <si>
    <t>11 Liter</t>
  </si>
  <si>
    <t>Mycket tålig foderskål som är tillverkad av vulkaniskt gummi, vilket gör att den är mycket tålig vid användning samt tålig för solljus. Foderskålen är mjuk och smidig vilket gör att den är enkel att tvätta och säker att lämna kvar i boxen eller ute i hagen.</t>
  </si>
  <si>
    <t>SH6681</t>
  </si>
  <si>
    <t>SH668101SP</t>
  </si>
  <si>
    <t>SH668101P</t>
  </si>
  <si>
    <t>SH668101C</t>
  </si>
  <si>
    <t>SH668101F</t>
  </si>
  <si>
    <t>SH668101XF</t>
  </si>
  <si>
    <t>VAD ÄR METAZONE?
Metazone består av en synergistisk blandning av ingredienser som ger riktat stöd för hästens egna naturliga antiinflammatoriska processer. De växtbaserade fytokemikalierna som utgör denna produkt stödjer dessa processer där de behövs i kroppen, oavsett om det är för leder, hovar, senor, ligament, muskler eller hud. Produkten är karensfri, vilket innebär att den kan ges varje dag eller utifrån behov för att bibehålla hästen "in the zone". NAF Metazone finns tillgänglig i två varianter; i flytande form och som en snabbverkande oral spruta.
NÄR REKOMMENDERAS METAZONE?
• Ger stöd för hästens egna, naturliga antiinflammatoriska svar genom kroppen
• Bibehåll hälsa under ansträngande tränings-/ tävlingsperioder
• När hästen behöver en tillfällig boost
• Lämplig för daglig användning när hästens komfort står i fokus
• Skonsam mot magen – utformad för att vara effektiv utan att påfresta maghälsan
• Kan ges tillsammans med alla andra tillskott från NAF
• Lämplig att ge under tävlingskarensdagar
TÄVLINGSKARENS
SWE: 0h  FEI: 0h</t>
  </si>
  <si>
    <t xml:space="preserve">EAN 2023 </t>
  </si>
  <si>
    <t>5051771854175</t>
  </si>
  <si>
    <t>NAF0051</t>
  </si>
  <si>
    <t>Veterinär Support</t>
  </si>
  <si>
    <t>Laminaze Pellets</t>
  </si>
  <si>
    <t>NAF005075</t>
  </si>
  <si>
    <t>NAF005300</t>
  </si>
  <si>
    <t>ARMA Fleecepad Air Motion</t>
  </si>
  <si>
    <t xml:space="preserve">Ursprungsland </t>
  </si>
  <si>
    <t>Nordisk etikett</t>
  </si>
  <si>
    <t>Haylage Balancer</t>
  </si>
  <si>
    <t>SH188901SP</t>
  </si>
  <si>
    <t>SH194201XF</t>
  </si>
  <si>
    <t>5051771857633</t>
  </si>
  <si>
    <t>SH194301XF</t>
  </si>
  <si>
    <t>Häs</t>
  </si>
  <si>
    <t>5051771857664</t>
  </si>
  <si>
    <t>SH13501XXF</t>
  </si>
  <si>
    <t>SH148717</t>
  </si>
  <si>
    <t>SH136617</t>
  </si>
  <si>
    <t>SH148217</t>
  </si>
  <si>
    <t>SH149017</t>
  </si>
  <si>
    <t>SH139717</t>
  </si>
  <si>
    <t>SH137917</t>
  </si>
  <si>
    <t>Hundkoppel. Yttertyg i navy tweed, brunt läder på insidan.</t>
  </si>
  <si>
    <t>Hundkoppel. Yttertyg i grön tweed, brunt läder på insidan.</t>
  </si>
  <si>
    <t>SH6890XL</t>
  </si>
  <si>
    <t>SH6901XL</t>
  </si>
  <si>
    <t>SH107017XS</t>
  </si>
  <si>
    <t>SH107017S</t>
  </si>
  <si>
    <t>SH107017L</t>
  </si>
  <si>
    <t>SH107017M</t>
  </si>
  <si>
    <t>SH107017XL</t>
  </si>
  <si>
    <t>7/8 år</t>
  </si>
  <si>
    <t>SH8127M01XS</t>
  </si>
  <si>
    <t>Purple Spray</t>
  </si>
  <si>
    <t>Wound Creme</t>
  </si>
  <si>
    <t>Equicleanse</t>
  </si>
  <si>
    <t>Wraps</t>
  </si>
  <si>
    <t>Utgående</t>
  </si>
  <si>
    <t>EZI-GROOM Flättråd på Rulle</t>
  </si>
  <si>
    <t>Smak</t>
  </si>
  <si>
    <t>Språk på etikett</t>
  </si>
  <si>
    <t>Aktivitet &amp; Stimulans</t>
  </si>
  <si>
    <t>LIKBB01</t>
  </si>
  <si>
    <t xml:space="preserve">LIKIT BOREDOM BREAKER </t>
  </si>
  <si>
    <t>Plast PP*</t>
  </si>
  <si>
    <t>ILLUSTRATION</t>
  </si>
  <si>
    <t>En unik, mentalt stimulerande och aktiverande leksak från LIKIT för att motverka rastlöshet och invanda negativa beteenden så som krubbitning eller vävning.  Svårighetsgrad: 3 (svår / avancerad). Håll din häst stimulerad och aktiverad i boxen eller hagen med en av LIKITs mest avancerade sysselsättande leksak. Även perfekt att ha med på tävlingsplatsen.  Bordom Breaker används tillsammans med en LIKIT slicksten (550-650g) och två mindre Little LIKIT stenar (250g x 2). Repet fästs ca 1m från varje vägg och med leksaken i höjd med hästens manke. Denna sysselsättande leksak rekommenderas till hästar som tidigare provat en enklare form av LIKIT (svårighetsgrad 1 eller 2). Slickstenar ingår ej utan köps separat till respektive sysselsättningsleksak i LIKIT serien. INNAN UPPHÄNGNING: Låta hästen bekanta sig vid leksaken, få smaka på slickstenen så att hästen förstår vad produkten innebär innan den hängs upp i boxen.</t>
  </si>
  <si>
    <t>LIKBB03</t>
  </si>
  <si>
    <t>GLITTER PINK</t>
  </si>
  <si>
    <t>LIKBB06</t>
  </si>
  <si>
    <t>PURPLE/LILAC</t>
  </si>
  <si>
    <t>LIKBB08</t>
  </si>
  <si>
    <t>LIKIT BOREDOM BREAKER</t>
  </si>
  <si>
    <t>AQUA</t>
  </si>
  <si>
    <t>LIKBBU66</t>
  </si>
  <si>
    <t>LIKIT BOREDOM BUSTER</t>
  </si>
  <si>
    <t>GB,DE,FR,NL,IT,NO,ES,SE,DK.</t>
  </si>
  <si>
    <t>Unik, mentalt stimulerande leksak för att sysselsätta hästen under många timmar. Bordom Bustern är troligen LIKITs mest avancerade leksak. Svårighetsgrad: 3 (svår / avancerad). Motverka rastlöshet genom att hålla din häst stimulerad och aktiverad i boxen med en av LIKITs mest avancerade sysselsättande leksak. Bordom Buster används tillsammans med två mindre Little LIKIT slickstenar (250g x 2). Välj med fördel 2 olika smaker som hästen själv kan variera mellan. Repet fästs ca 1m från varje vägg och med leksaken i höjd med hästens manke. Produkten kan även kopplas på en LIKIT Hållare som en kombinerad leksak. Genom att endast sätta i en sten kan du också göra leksaken ytterligare utmanande. Denna sysselsättande leksak rekommenderas till hästar som tidigare provat en enklare form av LIKIT (svårighetsgrad 1 eller 2). Slickstenar ingår ej utan köps separat till respektive sysselsättningsleksak i LIKIT serien. INNAN UPPHÄNGNING: Låta hästen bekanta sig vid leksaken, få smaka på slickstenen så att hästen förstår vad produkten innebär innan den hängs upp i boxen.</t>
  </si>
  <si>
    <t>LIKB2401</t>
  </si>
  <si>
    <t>LIKIT SLICKSTEN 12 x 650G Display krt  (APPLE/CARROT/CHERRY/MINT)</t>
  </si>
  <si>
    <t>Slicksten</t>
  </si>
  <si>
    <t>12x650g</t>
  </si>
  <si>
    <t>Blandade smaker</t>
  </si>
  <si>
    <t xml:space="preserve">GB,DE,FR,NL,DK,ES,IT,NO,SE,PL,CZ,HU,PT.  </t>
  </si>
  <si>
    <t>3 years</t>
  </si>
  <si>
    <t>See individual flavours</t>
  </si>
  <si>
    <t>LIKIT slicksten med hål i, att monteras på en LIKIT hållare. LIKIT slickstenar finns i många härliga smaker - allt för att tillfredsställa och aktivera din häst i boxen, hagen eller varför inte på tävlingsplatsen. Vikt: 650g LIKIT hållare säljs separat och finns i många, fina färger. INNAN UPPHÄNGNING: Låta hästen bekanta sig vid leksaken, få smaka på slickstenen så att hästen förstår vad produkten innebär innan den hängs upp i boxen.</t>
  </si>
  <si>
    <t>LIKB2AP</t>
  </si>
  <si>
    <t xml:space="preserve">LIKIT SLICKSTEN </t>
  </si>
  <si>
    <t>650g</t>
  </si>
  <si>
    <t>APPLE</t>
  </si>
  <si>
    <t>LIKB2BA</t>
  </si>
  <si>
    <t>LIKIT SLICKSTEN</t>
  </si>
  <si>
    <t>BANANA</t>
  </si>
  <si>
    <t>LIKB2CA</t>
  </si>
  <si>
    <t xml:space="preserve">LIKIT SLICKSTEN  </t>
  </si>
  <si>
    <t>CARROT</t>
  </si>
  <si>
    <t>LIKB2CH</t>
  </si>
  <si>
    <t>CHERRY</t>
  </si>
  <si>
    <t>LIKB2MI</t>
  </si>
  <si>
    <t>MINT</t>
  </si>
  <si>
    <t>LIKB2WB</t>
  </si>
  <si>
    <t>WILD BERRY</t>
  </si>
  <si>
    <t>LIKGRANASX8</t>
  </si>
  <si>
    <t>LIKIT GRANOLA SLICKSTEN  Display krt (BOX OF 8) - APPLE/PEPPERMINT/MIXED BERRY/MOLASSES</t>
  </si>
  <si>
    <t>2 years</t>
  </si>
  <si>
    <t>LIKIT Granola slicksten med hål för montering på LIKIT Hållare. LIKIT Granola slickstenar finns i många härliga smaker - allt för att tillfredsställa och aktivera din häst i boxen, hagen eller varför inte på tävlingsplatsen. Vikt: 550g . LIKIT hållare säljs separat och finns i många, fina färger. INNAN UPPHÄNGNING: Låta hästen bekanta sig vid leksaken, få smaka på slickstenen så att hästen förstår vad produkten innebär innan den hängs upp i boxen.</t>
  </si>
  <si>
    <t>LIKGRANORX8EU</t>
  </si>
  <si>
    <t xml:space="preserve">LIKIT GRANOLA SLICKSTEN  </t>
  </si>
  <si>
    <t xml:space="preserve">ORIGINAL </t>
  </si>
  <si>
    <t>LIKGRANAPX8</t>
  </si>
  <si>
    <t xml:space="preserve">LIKIT GRANOLA SLICKSTEN </t>
  </si>
  <si>
    <t xml:space="preserve">APPLE </t>
  </si>
  <si>
    <t>LIKGRANNAX8</t>
  </si>
  <si>
    <t xml:space="preserve">MOLASSES </t>
  </si>
  <si>
    <t>LIKGRANMIX8</t>
  </si>
  <si>
    <t xml:space="preserve">PEPPERMINT </t>
  </si>
  <si>
    <t>LIKGRANMBX8</t>
  </si>
  <si>
    <t xml:space="preserve">MIXED BERRY </t>
  </si>
  <si>
    <t>LIKGRANBALLAP</t>
  </si>
  <si>
    <t xml:space="preserve">LIKIT GRANOLA STALL BOLL  </t>
  </si>
  <si>
    <t>GB,DE,FR,NL,IT,NO,ES,SE,DK,FI.</t>
  </si>
  <si>
    <t>LIKIT Granola Stall Boll - den omåttligt populära granolabollen som sysselsätter hästen i boxen. Svårighetsgrad: 1 (enkel). Hängs upp i boxen som ett stöd för aktivering och sysselsättning alternativt som kul belöning efter träning. Även perfekt att ha med på tävlingsplatsen. Finns i 4 härliga smaker. Vikt: 1,6kg INNAN UPPHÄNGNING: Låta hästen bekanta sig vid leksaken, få smaka på slickstenen så att hästen förstår vad produkten innebär innan den hängs upp i boxen.</t>
  </si>
  <si>
    <t>LIKGRANBALLNA</t>
  </si>
  <si>
    <t>MOLASSES</t>
  </si>
  <si>
    <t>LIKGRANBALLMI</t>
  </si>
  <si>
    <t>PEPPERMINT</t>
  </si>
  <si>
    <t>LIKGRANBALLMB</t>
  </si>
  <si>
    <t>MIXED BERRY</t>
  </si>
  <si>
    <t>LIKLH01</t>
  </si>
  <si>
    <t xml:space="preserve">LIKIT HÅLLARE </t>
  </si>
  <si>
    <t>Plast PP; ABS*</t>
  </si>
  <si>
    <t xml:space="preserve">GB,DE,FR,NL,ES,IT,SE,PL,CZ,HU,PT.  </t>
  </si>
  <si>
    <t>Håll din häst aktiverad och sysselsatt i boxen eller på tävlingsplatsen på ett enkelt sätt. Perfekt för den rastlösa eller understimulerade hästen! . Svårighetsgrad 1 (enkel). LIKIT Hållaren passar med LIKIT Slickstenar i formatet 550-650g med hål i mitten alternativt LIKIT Himalaya Sten 1kg med hål i mitten. Slickstenar ingår ej utan köps separat till respektive sysselsättningsleksak i LIKIT serien. Aktiveringsleksaken rekommenderas att via snöret fästas ca 1 m från samtliga väggar och med leksaken i höjd med hästens manke. Finns i flera fina färger. INNAN UPPHÄNGNING: Låta hästen bekanta sig vid leksaken, få smaka på slickstenen så att hästen förstår vad produkten innebär innan den hängs upp i boxen.</t>
  </si>
  <si>
    <t>LIKLH02</t>
  </si>
  <si>
    <t>LIKLH03</t>
  </si>
  <si>
    <t>LIKLH04</t>
  </si>
  <si>
    <t>LIKLH06</t>
  </si>
  <si>
    <t>LILAC</t>
  </si>
  <si>
    <t>LIKLH07</t>
  </si>
  <si>
    <t>CLEAR GLITTER</t>
  </si>
  <si>
    <t>LIKLH08</t>
  </si>
  <si>
    <t>LIKLLAPEU</t>
  </si>
  <si>
    <t xml:space="preserve">LITTLE LIKIT SLICKSTEN </t>
  </si>
  <si>
    <t>Little LIKIT Slicksten att fästa i aktiveringsleksakerna LIKIT Bordom Buster, Bordom Breaker eller Tongue Twister. Little LIKIT kan med fördel även användas i handen som avledande stöd vid veterinär- eller  hovslagarbesök, vid stretching eller som belöning efter träning. Finns i många härliga smaker. Vikt 250g</t>
  </si>
  <si>
    <t>LIKLLBAEU</t>
  </si>
  <si>
    <t>LIKLLCAEU</t>
  </si>
  <si>
    <t>LIKLLCHEU</t>
  </si>
  <si>
    <t>LIKLLMIEU</t>
  </si>
  <si>
    <t>LIKBLIC6</t>
  </si>
  <si>
    <t xml:space="preserve">LIKIT HIMALAYAN </t>
  </si>
  <si>
    <t>GB, DE,NL,FR,DK,SE,NO</t>
  </si>
  <si>
    <t>LIKIT Himalaya sten med hål för montering på en LIKIT hållare. Perfekt att använda överst i en LIKIT Bordom Breaker eller till hästar som än känsliga för intag av socker. Vikt 1kg LIKIT Hållare säljs separat och finns i flera fina färger.</t>
  </si>
  <si>
    <t>LIKRH7.3N</t>
  </si>
  <si>
    <t xml:space="preserve">LIKIT HIMALAYAN, NATURAL SHAPE WITH ROPE </t>
  </si>
  <si>
    <t>LIKIT Himalaya sten med snöre att fästa i boxen eller i hagen. Vikt ca 3,3kg</t>
  </si>
  <si>
    <t>LIKRH2S</t>
  </si>
  <si>
    <t>LIKIT HIMALAYAN BRICK</t>
  </si>
  <si>
    <t>LIKIT Himalaya block att fästa i en saltstenshållare. Vikt 2 kg</t>
  </si>
  <si>
    <t>LIKSAB01</t>
  </si>
  <si>
    <t xml:space="preserve">LIKIT SNAK-A-BALL </t>
  </si>
  <si>
    <t>Snak-A-Ball är en mycket tålig leksak som kan användas både i boxen och ute i hagen för aktivering och mental stimulans. Svårighetsgrad: 2 (medel). Bollen går att fylla med pelleterat kraftfoder(max pelletsstorlek 6mm) för att förlänga ättiden och sysselsätta hästen i boxen eller hagen. Går även att hälla i LIKIT Snaks hästgodis som aktiverande belöning. INNAN ANVÄNDNING: Låta hästen bekanta sig vid leksaken, så att hästen förstår vad produkten innebär innan den hängs upp i boxen.</t>
  </si>
  <si>
    <t>LIKSAB06</t>
  </si>
  <si>
    <t>LIKSNAC100</t>
  </si>
  <si>
    <t xml:space="preserve">LIKIT SNAKS </t>
  </si>
  <si>
    <t>Små pellets</t>
  </si>
  <si>
    <t>100g</t>
  </si>
  <si>
    <t xml:space="preserve">APPLE &amp; CINNAMON </t>
  </si>
  <si>
    <t>LIKIT SNAKS - Hästgodis i mindre bitar och i söta former, här i smaken Äpple &amp; kanel. Perfekt när du vill ge din häst belöning ofta men inte så mycket åt gången. Lämplig för alla hästar och ponnyer, även de som är känsliga för intag av socker. Lilla 100g påsen är perfekt att ha i fickan.</t>
  </si>
  <si>
    <t>LIKSNAC500</t>
  </si>
  <si>
    <t>LIKIT SNAKS - Hästgodis i mindre bitar och i söta former, här i smaken Äpple &amp; kanel. Perfekt när du vill ge din häst belöning ofta men inte så mycket åt gången. Lämplig för alla hästar och ponnyer, även de som är känsliga för intag av socker. Produkten finns i två olika storlekar: lilla påsen: 100g och 500g. Lilla 100g påsen är perfekt att ha i fickan. Lilla 100g påsen är perfekt att ha i fickan.</t>
  </si>
  <si>
    <t>LIKSNME100</t>
  </si>
  <si>
    <t>MINT &amp; EUCALYPTUS</t>
  </si>
  <si>
    <t>LIKIT SNAKS - Hästgodis i mindre bitar och i söta former, här i smaken Mint &amp; Eaculuptus. Perfekt när du vill ge din häst belöning ofta, men inte så mycket åt gången. Lämplig för alla hästar och ponnyer, även de som är känsliga för intag av socker. Lilla 100g påsen är perfekt att ha i fickan.</t>
  </si>
  <si>
    <t>LIKSNME500</t>
  </si>
  <si>
    <t>LIKIT SNAKS - Hästgodis i mindre bitar och i söta former, här i smaken Mint &amp; Eaculuptus. Perfekt när du vill ge din häst belöning ofta, men inte så mycket åt gången. Lämplig för alla hästar och ponnyer, även de som är känsliga för intag av socker. Produkten finns i två storlekar 500g och 100g, som är perfekt att ha i fickan.</t>
  </si>
  <si>
    <t>LIKSNRNBW100</t>
  </si>
  <si>
    <t xml:space="preserve">RAINBOW </t>
  </si>
  <si>
    <t>LIKIT SNAKS - Hästgodis i mindre bitar och i söta former, här i smaken Rainbow. Perfekt när du vill ge din häst belöning ofta, men inte så mycket åt gången. Lämplig för alla hästar och ponnyer, även de som är känsliga för intag av socker. Lilla 100g påsen är perfekt att ha i fickan.</t>
  </si>
  <si>
    <t>LIKSNRNBW500</t>
  </si>
  <si>
    <t>LIKIT SNAKS - Hästgodis i mindre bitar och i söta former, här i smaken Rainbow. Perfekt när du vill ge din häst belöning ofta, men inte så mycket åt gången. Lämplig för alla hästar och ponnyer, även de som är känsliga för intag av socker. Produkten finns i två storlekar, 500g och 100g, som är perfekt att ha i fickan.</t>
  </si>
  <si>
    <t>LIKSTART202</t>
  </si>
  <si>
    <t xml:space="preserve">LIKIT STARTER KIT </t>
  </si>
  <si>
    <t>Plast/pellets/slicksten</t>
  </si>
  <si>
    <t>Startkit för aktivering. Svårighetgrad: 1 (lätt). Innehåller: 1 LIKIT Hållare, 3 olika LIKIT Slickstenar 650g (till hållaren) i smakerna Apple, Carrot och Cherry, samt 2 olika LIKIT hästgodispåsar 100g i smakerna Apple/Cinnamon och Mint/Eucalyptus, lagom att stoppa i fickan. Perfekt för att starta upp med alternativt ge bort i present. Finns i två fina färger på Hållaren. INNAN UPPHÄNGNING: Låta hästen bekanta sig vid leksaken, få smaka på slickstenen så att hästen förstår vad produkten innebär innan den hängs upp i boxen.</t>
  </si>
  <si>
    <t>LIKSTART203</t>
  </si>
  <si>
    <t>LIKTB301EU</t>
  </si>
  <si>
    <t>LIKIT TREAT BAR 90G x24 Display krt(APPLE/BANANA/CARROT)</t>
  </si>
  <si>
    <t>90gx24</t>
  </si>
  <si>
    <t>se EAN kod per smak</t>
  </si>
  <si>
    <t xml:space="preserve">LIKIT Treat Bars är formad precis som en chokladkaka och packad i en praktisk återförslutningsbar förpackning med lock. Idealiskt att användning före träning för att stimulera salivproduktionen eller som belöning efter ett ridpass. </t>
  </si>
  <si>
    <t>LIKTB302EU</t>
  </si>
  <si>
    <t>LIKIT TREAT BAR 90G x 24 Display krt (APPLE/CHERRY/MINT)</t>
  </si>
  <si>
    <t>LIKIT Treat Bars är formad precis som en chokladkaka och packad i en praktisk återförslutningsbar förpackning med lock. Idealiskt att användning före träning för att stimulera salivproduktionen eller som belöning efter ett ridpass.</t>
  </si>
  <si>
    <t xml:space="preserve">LIKIT TREAT BAR </t>
  </si>
  <si>
    <t>Delbar kaka</t>
  </si>
  <si>
    <t xml:space="preserve">90g </t>
  </si>
  <si>
    <t>säljs ej styckvis</t>
  </si>
  <si>
    <t>LIKTT01</t>
  </si>
  <si>
    <t xml:space="preserve">LIKIT TONGUE TWISTER </t>
  </si>
  <si>
    <t>GB,DE,FR,NL,IT,NO,ES,FI.</t>
  </si>
  <si>
    <t>LIKIT Tongue Twister fästs på väggen eller staketet. Svårighetsnivå 2 (medel). När din häst slickar kommer bollen att snurra, så hästen får arbeta för sin belöning. Slickandet stimulerar även salivproduktionen, vilket hjälper till att balansera syran i magsäcken. Perfekt mental aktivering och sysselsättning för hästar som lätt blir rastlösa, understimulerade eller som har invanda negativa beteenden så som krubbitning. Även ett bra alternativ när de mer rörliga takmonterade aktiveringsleksakerna inte passar hästen eller utrymmet. Det får plats 2 LITTLE LIKIT slickstenar 250g i en Tongue Twister, en på varje sida. Genom att endast sätta i en sten kan du också göra leksaken ytterligare utmanande. Prova gärna att använda olika smaker på varje sida för att se vilken din häst föredrar.  INNAN MONTERING: Låta hästen bekanta sig vid leksaken, få smaka på slickstenen så att hästen förstår vad produkten innebär innan den hängs upp i boxen.</t>
  </si>
  <si>
    <t>LIKTT06</t>
  </si>
  <si>
    <t>LIKSTUD3</t>
  </si>
  <si>
    <t xml:space="preserve">STUD MUFFINS BAR (3-PACK) </t>
  </si>
  <si>
    <t>Mjukt hästgodis</t>
  </si>
  <si>
    <t xml:space="preserve">80g </t>
  </si>
  <si>
    <t>1.5 years</t>
  </si>
  <si>
    <t>Stud Muffins - Kan detta vara hästens mest uppskattade hästgodis?! Oemotståndligt hästgodis att ge till din häst, när den verkligen förtjänar något gott som belöning. Produkten kommer här med 3 bitar i en fickvänlig förpackning.</t>
  </si>
  <si>
    <t>LIKSTUD15</t>
  </si>
  <si>
    <t>STUD MUFFINS (15-PACK PÅSE)</t>
  </si>
  <si>
    <t>Stud Muffins - Kan detta vara hästens mest uppskattade hästgodis?! Oemotståndligt hästgodis att ge till din häst, när den verkligen förtjänar något gott som belöning. Produkten kommer här i en påse med 15 bitar</t>
  </si>
  <si>
    <t>LIKSTUD45</t>
  </si>
  <si>
    <t>STUD MUFFINS (45-PACK PÅSE)</t>
  </si>
  <si>
    <t>1,2kg</t>
  </si>
  <si>
    <t>Stud Muffins - Kan detta vara hästens mest uppskattade hästgodis?! Oemotståndligt hästgodis att ge till din häst, när den verkligen förtjänar något gott som belöning. Produkten kommer här i en påse med 45 bitar</t>
  </si>
  <si>
    <t>LIKBIZ03X</t>
  </si>
  <si>
    <t>Plast PP; PA*</t>
  </si>
  <si>
    <t>Bizzy Ball är en smart aktiverande och mentalt stimulerande 3-i-1 aktiveringsleksak som bryter tristessen i boxen, på tävlingsplatsen, i hagen eller som belöning till hästen efter träning. Bizzy Ball kan hängas upp i snöre, fästas i en hängare på staket/vägg eller läggas direkt på marken. Bizzy Slicksten säljs separat och finns i flera härliga smaker. Metallfäste för montering på staket/vägg säljes separat INNAN UPPHÄNGNING: Låta hästen bekanta sig vid leksaken, få smaka på slickstenen så att hästen förstår vad produkten innebär innan den hängs upp i boxen.</t>
  </si>
  <si>
    <t>LIKBIZ08X</t>
  </si>
  <si>
    <t>LIKBIZ09X</t>
  </si>
  <si>
    <t>LIKBIZAPX8</t>
  </si>
  <si>
    <t xml:space="preserve">BIZZY LICK </t>
  </si>
  <si>
    <t>Mycket kompakt slicksten att fästa i Bizzy Ball. En 3-i-1 aktiveringsleksak som stöd för att bryta tristessen i boxen, på tävlingsplatsen, i hagen eller som belöning till hästen efter träning. Vikt:1kg. Finns i flera goda smaker</t>
  </si>
  <si>
    <t>LIKBIZMIX8</t>
  </si>
  <si>
    <t>LIKBIZORX8</t>
  </si>
  <si>
    <t>ORIGINAL</t>
  </si>
  <si>
    <t>LIKBIZZYBRACKET</t>
  </si>
  <si>
    <t>BIZZY WALL BRACKET</t>
  </si>
  <si>
    <t>Rostfritt stål</t>
  </si>
  <si>
    <t>5037648002245 </t>
  </si>
  <si>
    <t>Metallfäste till Bizzy Boll, för montering på staket eller boxvägg. Gör det enkelt att hänga av och på Bizzy Bollen, exempelvis vid byte av slicksten.</t>
  </si>
  <si>
    <t xml:space="preserve">Alla plastdetaljer är tillverkade i England. </t>
  </si>
  <si>
    <t>*PP - polypropylene</t>
  </si>
  <si>
    <r>
      <t>*ABS - </t>
    </r>
    <r>
      <rPr>
        <sz val="10.5"/>
        <color rgb="FF000000"/>
        <rFont val="Arial"/>
        <family val="2"/>
      </rPr>
      <t>acrylonitrile-butadiene-styrene </t>
    </r>
  </si>
  <si>
    <t>*PA - nylon</t>
  </si>
  <si>
    <t>Fertility For Stallions</t>
  </si>
  <si>
    <t>NaturalintX Sårvård</t>
  </si>
  <si>
    <t>Multikompress</t>
  </si>
  <si>
    <t>Multikompress Hov</t>
  </si>
  <si>
    <t>Dressing</t>
  </si>
  <si>
    <t>Poultice 10-pack</t>
  </si>
  <si>
    <t>Hoof Poultice 10-pack</t>
  </si>
  <si>
    <t>Cotton Wool</t>
  </si>
  <si>
    <t>Sand Gard Pellets</t>
  </si>
  <si>
    <t xml:space="preserve">Event Grease </t>
  </si>
  <si>
    <t>ProFeet Pellets</t>
  </si>
  <si>
    <t>SH134V40XXF</t>
  </si>
  <si>
    <t>SH134V35XXF</t>
  </si>
  <si>
    <t>SH134V33XXF</t>
  </si>
  <si>
    <t>SH134V29XXF</t>
  </si>
  <si>
    <t>SH134V13XXF</t>
  </si>
  <si>
    <t>SH134V10XXF</t>
  </si>
  <si>
    <t>SH945059115</t>
  </si>
  <si>
    <t>SH945059125</t>
  </si>
  <si>
    <t>SH945059135</t>
  </si>
  <si>
    <t>SH945059145</t>
  </si>
  <si>
    <t>SH945059155</t>
  </si>
  <si>
    <t>SH945059165</t>
  </si>
  <si>
    <t>SH148617</t>
  </si>
  <si>
    <t>SH139817</t>
  </si>
  <si>
    <t>Azzezo Fotmätare Aluminium</t>
  </si>
  <si>
    <t>BA6500843-01</t>
  </si>
  <si>
    <t>600g</t>
  </si>
  <si>
    <t>Kylgel</t>
  </si>
  <si>
    <t>10-pack (Rek pris/st)</t>
  </si>
  <si>
    <t>12-pack (Rek pris/st)</t>
  </si>
  <si>
    <t xml:space="preserve">Justering </t>
  </si>
  <si>
    <t>Electro Lytes</t>
  </si>
  <si>
    <t>Pimp My Pony - Schampo</t>
  </si>
  <si>
    <t>Shine On - Pälsglans</t>
  </si>
  <si>
    <t>Show Off - Schampo</t>
  </si>
  <si>
    <t>Paint it Black - Hovlack</t>
  </si>
  <si>
    <t>Paint it Clear - Hovlack</t>
  </si>
  <si>
    <t>Brighter than White - vitgörande pulver</t>
  </si>
  <si>
    <t>Warming Wash - Värmande tvätt</t>
  </si>
  <si>
    <t>Cooling Wash - Kylande tvätt</t>
  </si>
  <si>
    <t>Lavendel Wash - Återfuktande tvätt</t>
  </si>
  <si>
    <t>Teatree &amp; Mint - Schampo</t>
  </si>
  <si>
    <t>Cherry Hästgodis</t>
  </si>
  <si>
    <t>Braid it Up - Flätspray</t>
  </si>
  <si>
    <t>Muck Off - Fläckborttagare</t>
  </si>
  <si>
    <t>It's so Silky Serum - Balsamgel</t>
  </si>
  <si>
    <t>Silky Mane &amp; Tail - Balsamspray</t>
  </si>
  <si>
    <t>VAD ÄR LAMINAZE PELLETS?
Laminaze Pellets är ett riktat tillskott till stöd för hälsosamma lameller året runt. Den unika sammansättningen kombinerar stöd för magen med riktade näringsämnen för hovhälsa och allmänt välmående.
NÄR REKOMMENDERAS LAMINAZE?
För individer som är känsliga för gräs eller betesväxlingar
För sund hovtillväxt och hälsosamma lamellerna
För en stabil och hälsosam magtarmmiljö och ämnesomsättning
Parallellt med eller direkt efter veterinärmedicinsk behandling</t>
  </si>
  <si>
    <t>https://www.naf-equine.eu/se/veterinar-support/laminaze-pellets</t>
  </si>
  <si>
    <t>https://www.naf-equine.eu/se/veterinar-support/metazone-flytande</t>
  </si>
  <si>
    <t>NAF Cherry innehåller endast naturliga ingredienser. Här kombineras den läckra smaken av körsbär med naturlig nypon och rödbeta, vilket skapar en välsmakande fruktig godbit som din häst bara kommer att älska.</t>
  </si>
  <si>
    <t>ARMA CARBON Flex Benskydd Fram (XC)</t>
  </si>
  <si>
    <t>ARMA Carbon Flex Benskydd Bak (XC)</t>
  </si>
  <si>
    <t>ARMA Oxi-Zone Dressyr/Allround Senskydd</t>
  </si>
  <si>
    <t>ARMA Oxi-Zone DressyrAllround Senskydd</t>
  </si>
  <si>
    <t>ARMA Tillfällig Skyddssko i Gummi</t>
  </si>
  <si>
    <t>ARMA Bandagepåse</t>
  </si>
  <si>
    <t>ARMA Bandage Underlägg</t>
  </si>
  <si>
    <t>ARMA Transportskydd Basic</t>
  </si>
  <si>
    <t>Shires Fly Guard Flughuva med Öron</t>
  </si>
  <si>
    <t>Shires Fly Guard Flughuva med Öron och Pannluggshål</t>
  </si>
  <si>
    <t>Shires Fly Guard Flughuva utan Öron</t>
  </si>
  <si>
    <t>Shires Fly Guard Flughuva med Öronhål</t>
  </si>
  <si>
    <t>Shires Fly Guard Flughuva med Öron och Nos</t>
  </si>
  <si>
    <t>Shires Fly Guard Deluxe Flughuva med Öron</t>
  </si>
  <si>
    <t>Shires Fly Guard Deluxe Flughuva med Öron och Nos</t>
  </si>
  <si>
    <t>Shires Fly Guard Ultra PRO Flughuva</t>
  </si>
  <si>
    <t>Shires Fly Guard STRETCH Flughuva med öron</t>
  </si>
  <si>
    <t>Shires Fly Guard STRETCH Flughuva med öron och Nos</t>
  </si>
  <si>
    <t>Shires Fly Guard AIR MOTION Flughuva med öron</t>
  </si>
  <si>
    <t>Longeringslina</t>
  </si>
  <si>
    <t>ARMA Vattentätt ridvänligt Allround sadelskydd</t>
  </si>
  <si>
    <t>ARMA Vattentätt ridvänligt Dressyr sadelskydd</t>
  </si>
  <si>
    <t>ARMA Ultra Tunn Anti-glid Pad</t>
  </si>
  <si>
    <t xml:space="preserve">Freegraze Deluxe Gräsreducerare </t>
  </si>
  <si>
    <t>Freegraze Komfort Gräsreducerare</t>
  </si>
  <si>
    <t>Velociti GARA Sadelgjordsförlängare</t>
  </si>
  <si>
    <t>Velociti GARA Läder Handtag</t>
  </si>
  <si>
    <t>Velociti GARA  Ragley Lädergrimma</t>
  </si>
  <si>
    <t>Velociti GARA  Lädergrimskaft med Kedja</t>
  </si>
  <si>
    <t>Velociti GARA  Fölgrimma i Läder, Havana</t>
  </si>
  <si>
    <t>ARMA Fölgrimma med handtag</t>
  </si>
  <si>
    <t>Extra Långt Grimskaft</t>
  </si>
  <si>
    <t>EZI-GROOM Ihopfällbar hovkrats</t>
  </si>
  <si>
    <t>ARMA Air Motion Luxe Schabrak</t>
  </si>
  <si>
    <t>EZI-GROOM Hålslagare</t>
  </si>
  <si>
    <t>EZI-GROOM Kam i aluminium</t>
  </si>
  <si>
    <t>DIGBY &amp; FOX Tuggleksak Hundben</t>
  </si>
  <si>
    <t>DIGBY &amp; FOX Tuggleksak Ring</t>
  </si>
  <si>
    <t>DIGBY &amp; FOX Rekleksak Rugbyboll</t>
  </si>
  <si>
    <t>DIGBY &amp; FOX Tuggleksak Räv</t>
  </si>
  <si>
    <t>DIGBY &amp; FOX Tuggleksak Toffla</t>
  </si>
  <si>
    <t>DIGBY &amp; FOX Tuggleksak Anka</t>
  </si>
  <si>
    <t>DIGBY &amp; FOX Rekpleksak Enhörning</t>
  </si>
  <si>
    <t>DIGBY &amp; FOX Hundfluga i Tweed</t>
  </si>
  <si>
    <t>DIGBY &amp; FOX Vattentätt hundtäcke</t>
  </si>
  <si>
    <t>DIGBY &amp; FOX Tweed Halsband</t>
  </si>
  <si>
    <t>DIGBY &amp; FOX Tweed Koppel</t>
  </si>
  <si>
    <t xml:space="preserve">DIGBY &amp; FOX Tweed Hundtäcke </t>
  </si>
  <si>
    <t>DIGBY &amp; FOX Vaxade Hundtäcke</t>
  </si>
  <si>
    <t>DIGBY &amp; FOX Flätat läder halsband</t>
  </si>
  <si>
    <t>DIGBY &amp; FOX Flätat läder koppel</t>
  </si>
  <si>
    <t>DIGBY &amp; FOX Flätat Ögla Halsband</t>
  </si>
  <si>
    <t>DIGBY &amp; FOX Flätat Läderkoppel</t>
  </si>
  <si>
    <t xml:space="preserve">DIGBY &amp; FOX Flätat Retrieverkoppel </t>
  </si>
  <si>
    <t>DIGBY &amp; FOX Läder Halsband</t>
  </si>
  <si>
    <t>DIGBY &amp; FOX Läder Koppel</t>
  </si>
  <si>
    <t>DIGBY &amp; FOX Vattentät Hundbädd</t>
  </si>
  <si>
    <t>DIGBY &amp; FOX Tweed Hundfilt</t>
  </si>
  <si>
    <t>DIGBY &amp; FOXHundskål</t>
  </si>
  <si>
    <t>DIGBY &amp; FOX Hundskål med Gummikant</t>
  </si>
  <si>
    <t>Velociti Gara Läder Delta</t>
  </si>
  <si>
    <t>Aubrion Nummerhållare/sele</t>
  </si>
  <si>
    <t>Aubrion Nummerhållare/sele - Barn</t>
  </si>
  <si>
    <t xml:space="preserve">Velociti GARA Läder Sporremmar </t>
  </si>
  <si>
    <t>BIZZY BOLL /HÅLLARE</t>
  </si>
  <si>
    <t>2GO skoborste Dubbelsidig</t>
  </si>
  <si>
    <t>2GO Skoborste Ensidig</t>
  </si>
  <si>
    <t>2GO Stövelsträckare</t>
  </si>
  <si>
    <t>2GO Boot Jack</t>
  </si>
  <si>
    <t>UTGÅENDE</t>
  </si>
  <si>
    <t>UTGÅENDE - Säsongssmak</t>
  </si>
  <si>
    <t>SH170A</t>
  </si>
  <si>
    <t>Fraktvillkor</t>
  </si>
  <si>
    <t xml:space="preserve">Orders över </t>
  </si>
  <si>
    <t xml:space="preserve">4000:- fraktfritt  </t>
  </si>
  <si>
    <t xml:space="preserve">Orders under </t>
  </si>
  <si>
    <t>Samtliga priser är exkl. moms</t>
  </si>
  <si>
    <t>Restorders skickas i möjligast mån med nästkommande order när varan är åter i lager om inget annat är överenskommit.</t>
  </si>
  <si>
    <t>OBS: Anmäla ALLTID synlig skada till DHL / budet vid leverans, så att detta registreras.</t>
  </si>
  <si>
    <t xml:space="preserve">Reklamation vid leverans </t>
  </si>
  <si>
    <t xml:space="preserve">Reklamation gällande leverans (tex fel levererad produkt/antal) skall anmälas inom 6 dagar efter att godset är mottaget. </t>
  </si>
  <si>
    <t>Dokumentation av skada i form av foto skickas till reklamtion@ryttarcompaniet.se</t>
  </si>
  <si>
    <t>Returer</t>
  </si>
  <si>
    <t>Retur av prismärkta produkter eller produkter som tagits ur sin originalförpackning mottags/godkänns ej.</t>
  </si>
  <si>
    <t xml:space="preserve">Eventuella returer godkänns enbart vid överenskommelse mellan parterna. </t>
  </si>
  <si>
    <t>LIKGRAZEMAZE02</t>
  </si>
  <si>
    <t>LIKGRAZEMAZE06</t>
  </si>
  <si>
    <t>Likit Graze Maze</t>
  </si>
  <si>
    <t>LIKGRAZEPASTE</t>
  </si>
  <si>
    <t>Likit Graze Paste</t>
  </si>
  <si>
    <t>Pasta</t>
  </si>
  <si>
    <t>1,5 years</t>
  </si>
  <si>
    <t>GB,DE,FR,NL,ES,IT,SE,PL,CZ,HU,PT,FI</t>
  </si>
  <si>
    <t>LIKIT GRAZE MAZE är speciellt utformad för att förlänga tiden för foderintag hos hästen. Produkten är säker och hållbar och går enkelt att kombinera med hästens nuvarande forderrutiner. Genom att lägga mattan i botten av foderskålen och sedan hälla i hästens ordinarie foder, kan mattan hjälpa till att förlänga hästens ättid. LIKIT erbjuder även en välsmakande pasta (paste) som ytterligare kan förlänga tiden det tar för hästen att äta upp eller som en belöning. Ett härligt, nytt sätt att ge din häst lite extra omtanke och kärlek.</t>
  </si>
  <si>
    <t>LIKIT Graze Paste är en pasta med sitt ursprung från LIKITs hästgodis Stud Muffins. Smeta ut ett lager av pastan så att delar av mönstret på mattan täcks. Tillför eventuellt ytterligare toppings som extra belöning. Se inspirationsbilder här bredvid. Som tips till hästar på restriktiv diet, kan mattan kombineras med mash med hög andel fibrer alternativt kombineras med en giva lusern.</t>
  </si>
  <si>
    <t>Ridhandskar</t>
  </si>
  <si>
    <t>SH88801</t>
  </si>
  <si>
    <t>Aubrion SureGrip Ridhandskar</t>
  </si>
  <si>
    <t>onesize</t>
  </si>
  <si>
    <t>Finstickade ridhandskar med gummiprickar för extra grepp</t>
  </si>
  <si>
    <t>SH88817</t>
  </si>
  <si>
    <t>SH88833</t>
  </si>
  <si>
    <t>SH88835</t>
  </si>
  <si>
    <t>SH888</t>
  </si>
  <si>
    <t>SH1009317</t>
  </si>
  <si>
    <t>Aubrion Equipt Hjälmväska</t>
  </si>
  <si>
    <t>Smidig hjälmväska med lyxig fuskpäls på insidan</t>
  </si>
  <si>
    <t>SH1009117</t>
  </si>
  <si>
    <t>Aubrion Equipt Stövelväska</t>
  </si>
  <si>
    <t>Väska för ridstövlarna</t>
  </si>
  <si>
    <t>SH1009217</t>
  </si>
  <si>
    <t>Aubrion Equipt Stövel, Spö &amp; Hjälmväska</t>
  </si>
  <si>
    <t>Komplett väska för ridstövlar, hjälm och ridspö.</t>
  </si>
  <si>
    <t>SH1009717</t>
  </si>
  <si>
    <t>Aubrion Equipt Ryktväska</t>
  </si>
  <si>
    <t xml:space="preserve">Praktisk och rymlig ryktväska med lock. </t>
  </si>
  <si>
    <t>SH1009617</t>
  </si>
  <si>
    <t>Aubrion Equipt Ryktväska med fack</t>
  </si>
  <si>
    <t>Snygg väska uppdelad i 8 praktiska fack. Lock med dragkedja håller innehållet rent och fräscht</t>
  </si>
  <si>
    <t>SH1009417</t>
  </si>
  <si>
    <t>Aubrion Equipt Tränsväska</t>
  </si>
  <si>
    <t>Tränsväska med plats för 2 träns. Smidigt ytterfack för mindre tillbehör eller bett.</t>
  </si>
  <si>
    <t>SH10093</t>
  </si>
  <si>
    <t>SH10091</t>
  </si>
  <si>
    <t>SH10092</t>
  </si>
  <si>
    <t>SH10097</t>
  </si>
  <si>
    <t>SH10096</t>
  </si>
  <si>
    <t>SH10094</t>
  </si>
  <si>
    <t>Velociti Nummerhållare Schabrak</t>
  </si>
  <si>
    <t>SH809003</t>
  </si>
  <si>
    <t xml:space="preserve">Stilren nummerhållare som enkelt fästes på sidan av tränset via spännet på baksidan. Set med siffror medföljer. </t>
  </si>
  <si>
    <t>SH99560136</t>
  </si>
  <si>
    <t>SH99560136XSLM</t>
  </si>
  <si>
    <t>SH99560136SLM</t>
  </si>
  <si>
    <t>SH99560136T</t>
  </si>
  <si>
    <t>SH99560136XSLMT</t>
  </si>
  <si>
    <t>SH99560136SLMT</t>
  </si>
  <si>
    <t>SH99560137XSLM</t>
  </si>
  <si>
    <t>SH99560137T</t>
  </si>
  <si>
    <t>SH99560137XSLMT</t>
  </si>
  <si>
    <t>SH99560137SLMT</t>
  </si>
  <si>
    <t>SH99560138XSLM</t>
  </si>
  <si>
    <t>SH99560138T</t>
  </si>
  <si>
    <t>SH99560138XSLMT</t>
  </si>
  <si>
    <t>SH99560138SLMT</t>
  </si>
  <si>
    <t>SH99560139XSLM</t>
  </si>
  <si>
    <t>SH99560139T</t>
  </si>
  <si>
    <t>SH99560139XSLMT</t>
  </si>
  <si>
    <t>SH99560139SLMT</t>
  </si>
  <si>
    <t>SH99560140XSLM</t>
  </si>
  <si>
    <t>SH99560140T</t>
  </si>
  <si>
    <t>SH99560140XSLMT</t>
  </si>
  <si>
    <t>SH99560140SLMT</t>
  </si>
  <si>
    <t>SH99560141XSLM</t>
  </si>
  <si>
    <t>SH99560141T</t>
  </si>
  <si>
    <t>SH99560141XSLMT</t>
  </si>
  <si>
    <t>SH99560141SLMT</t>
  </si>
  <si>
    <t>SH99560140</t>
  </si>
  <si>
    <t>SH97260131</t>
  </si>
  <si>
    <t>Moretta Luisa Ridstövel Barn</t>
  </si>
  <si>
    <t>Fin ridstövel i lättskött konstläder med snörning fram. Stötabsorberande anti-halksula. YKK-dragkedja.</t>
  </si>
  <si>
    <t>SH97260132</t>
  </si>
  <si>
    <t>SH97260133</t>
  </si>
  <si>
    <t>SH97260134</t>
  </si>
  <si>
    <t>SH97260135</t>
  </si>
  <si>
    <t>SH99620140</t>
  </si>
  <si>
    <t>Moretta Rosetta ridsko läder</t>
  </si>
  <si>
    <t>SH99620240</t>
  </si>
  <si>
    <t>SH99630136</t>
  </si>
  <si>
    <t>SH99630140</t>
  </si>
  <si>
    <t>SH99630240</t>
  </si>
  <si>
    <t>SH99390128</t>
  </si>
  <si>
    <t>Moretta Alma Jodhpurs</t>
  </si>
  <si>
    <t xml:space="preserve">Ridsko i lättskött konstläder. Dra-på-modell med stötdämpande och bekväm sula. </t>
  </si>
  <si>
    <t>SH99390129</t>
  </si>
  <si>
    <t>SH99390130</t>
  </si>
  <si>
    <t>SH99390131</t>
  </si>
  <si>
    <t>SH99390132</t>
  </si>
  <si>
    <t>SH99390133</t>
  </si>
  <si>
    <t>SH99390134</t>
  </si>
  <si>
    <t>SH99390135</t>
  </si>
  <si>
    <t>SH99390136</t>
  </si>
  <si>
    <t>SH99390137</t>
  </si>
  <si>
    <t>SH99390138</t>
  </si>
  <si>
    <t>SH99390139</t>
  </si>
  <si>
    <t>SH99390140</t>
  </si>
  <si>
    <t>SH99390141</t>
  </si>
  <si>
    <t>SH99390237</t>
  </si>
  <si>
    <t>SH99390238</t>
  </si>
  <si>
    <t>SH99390239</t>
  </si>
  <si>
    <t>SH99390240</t>
  </si>
  <si>
    <t>SH99390241</t>
  </si>
  <si>
    <t>SH1022759115</t>
  </si>
  <si>
    <t>Shires Deluxe Fleecetäcke</t>
  </si>
  <si>
    <t>Täcke i fin och tät fleece som hjälper till att reglera temperaturen och transportera bort fukt. Perfekt efter träning, tvätt eller under transport. Vackra detaljer i konstläder, lyxig supafleece kring halsöppningen. Snabbknäppen fram, justerbara kryssgjordar och svansrem</t>
  </si>
  <si>
    <t>SH1022759125</t>
  </si>
  <si>
    <t>SH1022759135</t>
  </si>
  <si>
    <t>SH1022759145</t>
  </si>
  <si>
    <t>SH1022759155</t>
  </si>
  <si>
    <t>SH1022759165</t>
  </si>
  <si>
    <t>SH1022959115</t>
  </si>
  <si>
    <t>Shires Deluxe Tech Cooler Täcke</t>
  </si>
  <si>
    <t>Cooler täcke som effektivt för bort fukt och överskottsvärme. Perfekt efter träning, tvätt eller under transport i kallare väder. Vackra läderdetaljer, lyxig supafleece kring halsöppningen. Snabbknäppen fram, justerbara kryssgjordar och svansrem</t>
  </si>
  <si>
    <t>SH1022959125</t>
  </si>
  <si>
    <t>Cooler täcke som effektivt för bort fukt och överskottsvärme. Perfekt efter träning, tvätt eller under transport i kallare väder. Vackra detaljer i konstläder, lyxig supafleece kring halsöppningen. Snabbknäppen fram, justerbara kryssgjordar och svansrem</t>
  </si>
  <si>
    <t>SH1022959135</t>
  </si>
  <si>
    <t>SH1022959145</t>
  </si>
  <si>
    <t>SH1022959155</t>
  </si>
  <si>
    <t>SH1022959165</t>
  </si>
  <si>
    <t>SH512347P</t>
  </si>
  <si>
    <t>RAPIDA Klinker Pannband</t>
  </si>
  <si>
    <t xml:space="preserve">Black/Silver </t>
  </si>
  <si>
    <t>Stilrent klinker-pannband i läder</t>
  </si>
  <si>
    <t>SH512347C</t>
  </si>
  <si>
    <t xml:space="preserve">Cob </t>
  </si>
  <si>
    <t>SH512347F</t>
  </si>
  <si>
    <t>SH512347XF</t>
  </si>
  <si>
    <t>SH512360P</t>
  </si>
  <si>
    <t xml:space="preserve">Black/Brass </t>
  </si>
  <si>
    <t>SH512360C</t>
  </si>
  <si>
    <t>SH512360F</t>
  </si>
  <si>
    <t>SH512350P</t>
  </si>
  <si>
    <t>Havana/Brass</t>
  </si>
  <si>
    <t>SH512350C</t>
  </si>
  <si>
    <t>SH512350F</t>
  </si>
  <si>
    <t>SH512350XF</t>
  </si>
  <si>
    <t>SH45001C</t>
  </si>
  <si>
    <t>GARA Elastisk Martingaldel</t>
  </si>
  <si>
    <t>Elastiskt martingal med justerbart snabbspänne. Erbjuder ett mjukare och mer följsamt alternativ till traditionella martingal.</t>
  </si>
  <si>
    <t>SH45003C</t>
  </si>
  <si>
    <t xml:space="preserve">Havana </t>
  </si>
  <si>
    <t>SH45001F</t>
  </si>
  <si>
    <t>SH33901</t>
  </si>
  <si>
    <t>GARA Blinkers Läder</t>
  </si>
  <si>
    <t>Blinkers som enkelt och snabbt fästes på tränsets sidostycken.</t>
  </si>
  <si>
    <t>SH33903</t>
  </si>
  <si>
    <t>SH4580140</t>
  </si>
  <si>
    <t>ARMA Sadelgjord Anti-skav - Anatomisk med elastik</t>
  </si>
  <si>
    <t>Sadelgjord i material som motverkar skav genom minskad friktion och ansamling av fukt.Anatomiskt utformad och med bred kontaktyta för större rörelsefrihet och en jämn fördelning av tryck. Resår i båda ändarna.</t>
  </si>
  <si>
    <t>SH4580144</t>
  </si>
  <si>
    <t>SH4580148</t>
  </si>
  <si>
    <t>SH4580152</t>
  </si>
  <si>
    <t>SH4580156</t>
  </si>
  <si>
    <t>SH4580240</t>
  </si>
  <si>
    <t>SH4580244</t>
  </si>
  <si>
    <t>SH4580248</t>
  </si>
  <si>
    <t>SH4580252</t>
  </si>
  <si>
    <t>SH4580256</t>
  </si>
  <si>
    <t>SH4800140</t>
  </si>
  <si>
    <t>ARMA Sadelgjord Anti-skav - Kontur med elastik</t>
  </si>
  <si>
    <t>Sadelgjord i material som motverkar skav genom minskad friktion och ansamling av fukt. Anatomiskt utformad för större rörelsefrihet och en jämn fördelning av tryck. Resår i båda ändarna.</t>
  </si>
  <si>
    <t>SH4800144</t>
  </si>
  <si>
    <t>SH4800148</t>
  </si>
  <si>
    <t>SH4800152</t>
  </si>
  <si>
    <t>SH4800156</t>
  </si>
  <si>
    <t>SH4800240</t>
  </si>
  <si>
    <t>SH4800244</t>
  </si>
  <si>
    <t>SH4800248</t>
  </si>
  <si>
    <t>SH4800252</t>
  </si>
  <si>
    <t>SH4800256</t>
  </si>
  <si>
    <t>SH4830145</t>
  </si>
  <si>
    <t>ARMA Dressyrgjord Anti-skav - med elastik</t>
  </si>
  <si>
    <t>Dressyrgjord i material som motverkar skav genom minskad friktion och ansamling av fukt. Anatomiskt utformad för större rörelsefrihet och en jämn fördelning av tryck. Resår i båda ändarna.</t>
  </si>
  <si>
    <t>SH4830155</t>
  </si>
  <si>
    <t>SH4830165</t>
  </si>
  <si>
    <t>SH4830175</t>
  </si>
  <si>
    <t>SH4830245</t>
  </si>
  <si>
    <t>SH4830255</t>
  </si>
  <si>
    <t>SH4830265</t>
  </si>
  <si>
    <t>SH4830275</t>
  </si>
  <si>
    <t>SH1026301PC</t>
  </si>
  <si>
    <t>ARMA Eltar GP Schabrak</t>
  </si>
  <si>
    <t>15-16,5"</t>
  </si>
  <si>
    <t>Funktionellt schabrak som håller hästen sval och torr. Förstärkt vid sadelgjorden.</t>
  </si>
  <si>
    <t>SH1026301CF</t>
  </si>
  <si>
    <t>SH1026317PC</t>
  </si>
  <si>
    <t>SH1026317CF</t>
  </si>
  <si>
    <t>SH10263267PC</t>
  </si>
  <si>
    <t>Black Cherry</t>
  </si>
  <si>
    <t>SH10263267CF</t>
  </si>
  <si>
    <t>SH944017</t>
  </si>
  <si>
    <t>ARMA Stigbygelskydd Fleece</t>
  </si>
  <si>
    <t>Smidiga fleece-överdrag till stigbyglarna. Skyddar sadeln mot smuts och repor.</t>
  </si>
  <si>
    <t>Wessex lead rope</t>
  </si>
  <si>
    <t>SH40675</t>
  </si>
  <si>
    <t>Navy/Blue</t>
  </si>
  <si>
    <t>1,8m</t>
  </si>
  <si>
    <t>SH406207</t>
  </si>
  <si>
    <t>Red/Green</t>
  </si>
  <si>
    <t>SH40681</t>
  </si>
  <si>
    <t>Pink/Purple</t>
  </si>
  <si>
    <t>SH406205</t>
  </si>
  <si>
    <t>Orange/Black</t>
  </si>
  <si>
    <t>SH406128</t>
  </si>
  <si>
    <t>Royal/Red</t>
  </si>
  <si>
    <t>SH170A34SP</t>
  </si>
  <si>
    <t>Raspberry</t>
  </si>
  <si>
    <t>SH170A34P</t>
  </si>
  <si>
    <t>SH170A34C</t>
  </si>
  <si>
    <t>Cob/M</t>
  </si>
  <si>
    <t>SH170A34F</t>
  </si>
  <si>
    <t>SH170A34XF</t>
  </si>
  <si>
    <t>SH170A130SP</t>
  </si>
  <si>
    <t>SH170A130P</t>
  </si>
  <si>
    <t>SH170A130C</t>
  </si>
  <si>
    <t>SH170A130F</t>
  </si>
  <si>
    <t>SH170A130XF</t>
  </si>
  <si>
    <t>SH170A17SP</t>
  </si>
  <si>
    <t>SH170A17P</t>
  </si>
  <si>
    <t>SH170A17C</t>
  </si>
  <si>
    <t>SH170A17F</t>
  </si>
  <si>
    <t>SH170A17XF</t>
  </si>
  <si>
    <t>SH170A177SP</t>
  </si>
  <si>
    <t>Ocean Blue</t>
  </si>
  <si>
    <t>SH170A177P</t>
  </si>
  <si>
    <t>SH170A177C</t>
  </si>
  <si>
    <t>SH170A177F</t>
  </si>
  <si>
    <t>SH170A177XF</t>
  </si>
  <si>
    <t>Flugskydd</t>
  </si>
  <si>
    <t>SH185701P</t>
  </si>
  <si>
    <t>ARMA Flugskydd ben</t>
  </si>
  <si>
    <t>Välventilerade och ergonomiska benskydd som skyddar mot irriterande insekter. Den mjuka fleecekanten minskar risken för skav och hindrar envisa insekter att ta sig in. Fästes enkelt med rejäla kardborrband</t>
  </si>
  <si>
    <t>SH185701C</t>
  </si>
  <si>
    <t>SH185701F</t>
  </si>
  <si>
    <t>SH200501</t>
  </si>
  <si>
    <t>ARMA Hot/Cold Relief Boots</t>
  </si>
  <si>
    <t>ARMA värmande- och kylande skydd är lämpliga för knä, hasor eller kotleder. Speciellt utformad för att användas på leder eftersom den flexibla neoprenen och utskärningarna tillåter rörelse. Innerfickorna håller gelförpackningarna säkra. Värm i varmt vatten eller mikrovågsugn. Kyl i kallt vatten eller frys. Säljes i par.</t>
  </si>
  <si>
    <t>SH108563</t>
  </si>
  <si>
    <t>EZI Groom Ryktskrapa Metall</t>
  </si>
  <si>
    <t>Black/Red</t>
  </si>
  <si>
    <t>Praktisk metallskrapa för enkel rengöring av ryktborstar</t>
  </si>
  <si>
    <t>SH1023601SP</t>
  </si>
  <si>
    <t>Freegraze Deluxe Airflow Gräsreducerare</t>
  </si>
  <si>
    <t>SPony</t>
  </si>
  <si>
    <t>Egonomisk gräsreducerare utformad för ökat luftflöde och komfort. Vadderad med konstpäls i nacken och runt nosdelen.</t>
  </si>
  <si>
    <t>SH1023601P</t>
  </si>
  <si>
    <t>SH1023601C</t>
  </si>
  <si>
    <t>SH1023601F</t>
  </si>
  <si>
    <t>SH1023601XF</t>
  </si>
  <si>
    <t>SH104630</t>
  </si>
  <si>
    <t>Hönät Jute</t>
  </si>
  <si>
    <t>Natural</t>
  </si>
  <si>
    <t>3,5kg 30"(76cm)</t>
  </si>
  <si>
    <t xml:space="preserve">Slitstarkt hönät i naturlig 100% biologiskt nedbrytbar jute. Skonsamt mot hästens tänder och läppar. Metallringar för enkel öppning och stängning. Maskstorlek 7cm </t>
  </si>
  <si>
    <t>SH104640</t>
  </si>
  <si>
    <t>8,5kg 40"(102cm)</t>
  </si>
  <si>
    <t>SH104650</t>
  </si>
  <si>
    <t>13,5kg 50"(127cm)</t>
  </si>
  <si>
    <t>SH1040501</t>
  </si>
  <si>
    <t>9,5kg (50") med 1" maskor</t>
  </si>
  <si>
    <t>Extra starkt och slitstarkt hönät för hö eller hösilage. Tillverkad av vävd nylon snarare än knutet hönät. Skonsamt för hästen. Finns tillgängligt i flera olika maskstorlekar.</t>
  </si>
  <si>
    <t>Hjälmar</t>
  </si>
  <si>
    <t>SH652368S</t>
  </si>
  <si>
    <t>Karben Alina</t>
  </si>
  <si>
    <t>Black/Gun Metal</t>
  </si>
  <si>
    <t>Small (52-54cm)</t>
  </si>
  <si>
    <t>Elegant ridhjälm med vid solskärm och vackra glitterdetaljer. Justerbart skruvsystem i nacken och effektiv ventilation för maximal passform och komfort. Avtagbar liner som enkelt tvättas i maskin.</t>
  </si>
  <si>
    <t>SH652368M</t>
  </si>
  <si>
    <t>Medium (55-57cm)</t>
  </si>
  <si>
    <t>SH652368L</t>
  </si>
  <si>
    <t>Large (58-60cm)</t>
  </si>
  <si>
    <t>SH652360S</t>
  </si>
  <si>
    <t>Black/Rose Gold</t>
  </si>
  <si>
    <t>SH652360M</t>
  </si>
  <si>
    <t>SH652360L</t>
  </si>
  <si>
    <t>SH652501S</t>
  </si>
  <si>
    <t>Karben Elisa</t>
  </si>
  <si>
    <t>Black/Black</t>
  </si>
  <si>
    <t>Elegant och klassisk ridhjälm med vid solskärm och matt finish. Justerbart skruvsystem i nacken och effektiv ventilation för maximal passform och komfort. Avtagbar liner som enkelt tvättas i maskin.</t>
  </si>
  <si>
    <t>SH652501M</t>
  </si>
  <si>
    <t>SH652501L</t>
  </si>
  <si>
    <t>SH652517S</t>
  </si>
  <si>
    <t>Navy/Navy</t>
  </si>
  <si>
    <t>SH652517M</t>
  </si>
  <si>
    <t>SH652517L</t>
  </si>
  <si>
    <t>Black/Silver</t>
  </si>
  <si>
    <t>SH512501P</t>
  </si>
  <si>
    <t>RAPIDA Träns med snabbfästen</t>
  </si>
  <si>
    <t>Snyggt och smidigt läderträns med snabbfästen för bett och käkrem. Ergonomisk form och skön avlastande vaddering i nacke och nosparti.</t>
  </si>
  <si>
    <t>SH512501C</t>
  </si>
  <si>
    <t>SH512501F</t>
  </si>
  <si>
    <t>SH512503P</t>
  </si>
  <si>
    <t>SH512503C</t>
  </si>
  <si>
    <t>SH512503F</t>
  </si>
  <si>
    <t>SH507401C</t>
  </si>
  <si>
    <t>RAPIDA Brösta</t>
  </si>
  <si>
    <t>Stilren 3-punkts brösta i läder med snabbfästen till sadeln. Justerbar på båda sidor om bogarna, samt skön avlastande vaddering över manken för ökad komfort. Avtagbar och justerbar martingaldel.</t>
  </si>
  <si>
    <t>SH507401F</t>
  </si>
  <si>
    <t>SH507403C</t>
  </si>
  <si>
    <t>SH507403F</t>
  </si>
  <si>
    <t>SH44801S</t>
  </si>
  <si>
    <t>VELOCITY GARA Halsrem med handtag</t>
  </si>
  <si>
    <t xml:space="preserve">Small </t>
  </si>
  <si>
    <t xml:space="preserve">Halsrem med handtag för extra stöd och stabilitet.  Kopplas enkelt till sadeln med de inkluderade fästena. </t>
  </si>
  <si>
    <t>SH44803S</t>
  </si>
  <si>
    <t>SH44801L</t>
  </si>
  <si>
    <t>SH44803L</t>
  </si>
  <si>
    <t>SH1045201XS</t>
  </si>
  <si>
    <t>Aubrion Baxter Vinterhandske</t>
  </si>
  <si>
    <t xml:space="preserve">XS </t>
  </si>
  <si>
    <t>Smidig, lite varmare handske med skönt fleecefoder. Kan användas med touch screen.</t>
  </si>
  <si>
    <t>SH1045201S</t>
  </si>
  <si>
    <t>SH1045201M</t>
  </si>
  <si>
    <t>SH1045201L</t>
  </si>
  <si>
    <t>SH1045201XL</t>
  </si>
  <si>
    <t>SH1045217XS</t>
  </si>
  <si>
    <t>SH1045217S</t>
  </si>
  <si>
    <t>SH1045217M</t>
  </si>
  <si>
    <t>SH1045217L</t>
  </si>
  <si>
    <t>SH1045217XL</t>
  </si>
  <si>
    <t>SH1024501</t>
  </si>
  <si>
    <t>Breakaway Transport Grimskaft</t>
  </si>
  <si>
    <t>75cm</t>
  </si>
  <si>
    <t>Transportgrimskaft utan elastik. Fästes enkelt till en uppbindningsring via loopen i ena sidan. Skulle hästen få panik och kasta sig bakåt kommer det dubbla kardborrfästet släppa, så att delen med panikhaken sitter kvar i grimman och resten av grimskaftet i uppbindningsringen. Längden kan justeras mellan 62-75cm.</t>
  </si>
  <si>
    <t>SH1024518</t>
  </si>
  <si>
    <t>SH1024513</t>
  </si>
  <si>
    <t>SH1024533</t>
  </si>
  <si>
    <t>SH1024535</t>
  </si>
  <si>
    <t>SH1024517</t>
  </si>
  <si>
    <t>SH6664229SP</t>
  </si>
  <si>
    <t>Flughuva med Öron och Nosfransar</t>
  </si>
  <si>
    <t xml:space="preserve">Shires flughuva med öron och fransar på nosen som håller borta irriterande insekter. Elastisk nacke, två knäppen runt ganascherna. Vadderad insida minskar risken för skav. Vecken vid ögonen gör så att materialet inte kommer i kontakt med hästens ögon. </t>
  </si>
  <si>
    <t>SH6664229P</t>
  </si>
  <si>
    <t>SH6664229C</t>
  </si>
  <si>
    <t>SH6664229F</t>
  </si>
  <si>
    <t>SH6664229XF</t>
  </si>
  <si>
    <t>BA6116936-05</t>
  </si>
  <si>
    <t>Natur</t>
  </si>
  <si>
    <t>Varm och mjuk sula tillverkad av äkta ull med förstärkt ytterkant. Undersida av kraftigt isolerande aluminium som förebyger att kylan tränger upp underifrån. Håller fötterna torra och varma under kalla vintrar.
Säljes i 5-pack</t>
  </si>
  <si>
    <t>BA6116937-05</t>
  </si>
  <si>
    <t>BA6116938-05</t>
  </si>
  <si>
    <t>BA6116939-05</t>
  </si>
  <si>
    <t>BA6116940-05</t>
  </si>
  <si>
    <t>BA6116941-05</t>
  </si>
  <si>
    <t>BA6116942-05</t>
  </si>
  <si>
    <t>BA6116943-05</t>
  </si>
  <si>
    <t>2GO Ullsula 36</t>
  </si>
  <si>
    <t>2GO Ullsula 37</t>
  </si>
  <si>
    <t>2GO Ullsula 38</t>
  </si>
  <si>
    <t>2GO Ullsula 39</t>
  </si>
  <si>
    <t>2GO Ullsula 40</t>
  </si>
  <si>
    <t>2GO Ullsula 41</t>
  </si>
  <si>
    <t>2GO Ullsula 42</t>
  </si>
  <si>
    <t>2GO Ullsula 43</t>
  </si>
  <si>
    <t>SH1028301P</t>
  </si>
  <si>
    <t>ARMA PVC Boots</t>
  </si>
  <si>
    <t>Boots i mycket smidigt och mjukt PVC material med praktisk kardborreknäppning.</t>
  </si>
  <si>
    <t>SH1028301C</t>
  </si>
  <si>
    <t>SH1028301F</t>
  </si>
  <si>
    <t>SH1028301XF</t>
  </si>
  <si>
    <t>SH1028302P</t>
  </si>
  <si>
    <t>SH1028302C</t>
  </si>
  <si>
    <t>SH1028302F</t>
  </si>
  <si>
    <t>SH1028302XF</t>
  </si>
  <si>
    <t>SH1028318P</t>
  </si>
  <si>
    <t>SH1028318C</t>
  </si>
  <si>
    <t>SH1028318F</t>
  </si>
  <si>
    <t>SH1028318XF</t>
  </si>
  <si>
    <t>SH1028340P</t>
  </si>
  <si>
    <t>SH1028340C</t>
  </si>
  <si>
    <t>SH1028340F</t>
  </si>
  <si>
    <t>SH1028340XF</t>
  </si>
  <si>
    <t>SH1028333P</t>
  </si>
  <si>
    <t>SH1028333C</t>
  </si>
  <si>
    <t>SH1028333F</t>
  </si>
  <si>
    <t>SH1028333XF</t>
  </si>
  <si>
    <t>SH1028313P</t>
  </si>
  <si>
    <t>SH1028313C</t>
  </si>
  <si>
    <t>SH1028313F</t>
  </si>
  <si>
    <t>SH1028313XF</t>
  </si>
  <si>
    <t>SH1028330P</t>
  </si>
  <si>
    <t>Limegreen</t>
  </si>
  <si>
    <t>SH1028330C</t>
  </si>
  <si>
    <t>SH1028330F</t>
  </si>
  <si>
    <t>SH1028330XF</t>
  </si>
  <si>
    <t>SH1028335P</t>
  </si>
  <si>
    <t>SH1028335C</t>
  </si>
  <si>
    <t>SH1028335F</t>
  </si>
  <si>
    <t>SH1028335XF</t>
  </si>
  <si>
    <t>SH10283</t>
  </si>
  <si>
    <t>SH6664</t>
  </si>
  <si>
    <t>SH1857</t>
  </si>
  <si>
    <t>SH1022759</t>
  </si>
  <si>
    <t>SH458</t>
  </si>
  <si>
    <t>SH480</t>
  </si>
  <si>
    <t>SH483</t>
  </si>
  <si>
    <t>SH10236</t>
  </si>
  <si>
    <t>SH5125</t>
  </si>
  <si>
    <t>SH5074</t>
  </si>
  <si>
    <t>SH448</t>
  </si>
  <si>
    <t>SH339</t>
  </si>
  <si>
    <t>SH450</t>
  </si>
  <si>
    <t>SH5123</t>
  </si>
  <si>
    <t>SH512360XF</t>
  </si>
  <si>
    <t>SH1085</t>
  </si>
  <si>
    <t>SH9440</t>
  </si>
  <si>
    <t>SH10263</t>
  </si>
  <si>
    <t>SH10405</t>
  </si>
  <si>
    <t>SH10245</t>
  </si>
  <si>
    <t>SH1046</t>
  </si>
  <si>
    <t>SH6523</t>
  </si>
  <si>
    <t>SH6525</t>
  </si>
  <si>
    <t>SH10452</t>
  </si>
  <si>
    <t>SH9939</t>
  </si>
  <si>
    <t>SH9726</t>
  </si>
  <si>
    <t>SH940842120</t>
  </si>
  <si>
    <t>SH45003F</t>
  </si>
  <si>
    <t>SH148517</t>
  </si>
  <si>
    <t>SH98710</t>
  </si>
  <si>
    <t>SH663317110</t>
  </si>
  <si>
    <t>SH652568S</t>
  </si>
  <si>
    <t>SH652568M</t>
  </si>
  <si>
    <t>SH652568L</t>
  </si>
  <si>
    <t xml:space="preserve">GB,DE,FR,NL,DK,ES,IT,NO,SE,PL,CZ,HU,PT, FI.  </t>
  </si>
  <si>
    <t>LIKSTUDADX7</t>
  </si>
  <si>
    <t>Mini Stud Muffins Advent Calendar</t>
  </si>
  <si>
    <t xml:space="preserve">GB,DE,FR,NL,DK,ES,IT,NO,SE,PL,FI,CZ,HU,PT.  </t>
  </si>
  <si>
    <t xml:space="preserve">Stud Muffins Christmas Pudding flavour </t>
  </si>
  <si>
    <t>LIKSTUD15X</t>
  </si>
  <si>
    <t xml:space="preserve">Gingerbread flavour </t>
  </si>
  <si>
    <t>LIKGRANBALLGB</t>
  </si>
  <si>
    <t xml:space="preserve">Original </t>
  </si>
  <si>
    <t xml:space="preserve">Chirstmas Pudding </t>
  </si>
  <si>
    <t>SH947210115</t>
  </si>
  <si>
    <t>SH947210125</t>
  </si>
  <si>
    <t>SH947210135</t>
  </si>
  <si>
    <t>SH947210145</t>
  </si>
  <si>
    <t>SH947210155</t>
  </si>
  <si>
    <t>SH947210165</t>
  </si>
  <si>
    <t>SH667409SP</t>
  </si>
  <si>
    <t>5032410131413</t>
  </si>
  <si>
    <t>5032410131420</t>
  </si>
  <si>
    <t>5032410131390</t>
  </si>
  <si>
    <t>5032410131482</t>
  </si>
  <si>
    <t>5032410131499</t>
  </si>
  <si>
    <t>5032410133981</t>
  </si>
  <si>
    <t>5032410133998</t>
  </si>
  <si>
    <t>5032410134018</t>
  </si>
  <si>
    <t>5032410134025</t>
  </si>
  <si>
    <t>5032410134032</t>
  </si>
  <si>
    <t>5032410137477</t>
  </si>
  <si>
    <t>5032410131109</t>
  </si>
  <si>
    <t>5032410137781</t>
  </si>
  <si>
    <t>5032410137835</t>
  </si>
  <si>
    <t>5032410136203</t>
  </si>
  <si>
    <t>5032410131383</t>
  </si>
  <si>
    <t>5032410131338</t>
  </si>
  <si>
    <t>5032410131314</t>
  </si>
  <si>
    <t>5032410131277</t>
  </si>
  <si>
    <t>5032410131321</t>
  </si>
  <si>
    <t>5032410137156</t>
  </si>
  <si>
    <t>NYHET 2024/NY FÄRG/STORLEK</t>
  </si>
  <si>
    <t>NAF01609</t>
  </si>
  <si>
    <t>Glukosamin 12.000 Plus MSM</t>
  </si>
  <si>
    <t>NAF01636</t>
  </si>
  <si>
    <t>VAD ÄR GLUKOSAMIN 12.000 PLUS MSM? Glukosamin 12.000 plus MSM är ett prisvärt ledtillskott för bibehållande av hälsosamma leder. NÄR REKOMMENDERAS GLUKOSAMIN 10.000 PLUS MSM?
• För aktiva hästar
• Vid medelhög belastning
• Till äldre hästar med begynnande ålderstecken</t>
  </si>
  <si>
    <t>VAD ÄR GLUKOSAMIN 12.000 PLUS MSM?
Glukosamin 12.000 plus MSM är ett prisvärt ledtillskott för bibehållande av hälsosamma leder.
NÄR REKOMMENDERAS GLUKOSAMIN 12.000 PLUS MSM?
•	För aktiva hästar
•	Vid medelhög belastning
•	Till äldre hästar med begynnande ålderstecken</t>
  </si>
  <si>
    <t>SH10287</t>
  </si>
  <si>
    <t>Style</t>
  </si>
  <si>
    <t xml:space="preserve">Moretta Gianna Ridstövel </t>
  </si>
  <si>
    <t>Regular/Regular</t>
  </si>
  <si>
    <t>Regular/Narrow</t>
  </si>
  <si>
    <t>Regular/X-Narrow</t>
  </si>
  <si>
    <t>Regular/Wide</t>
  </si>
  <si>
    <t>Tall/Regular</t>
  </si>
  <si>
    <t>Tall/X-Narrow</t>
  </si>
  <si>
    <t>Tall/Narrow</t>
  </si>
  <si>
    <t>31</t>
  </si>
  <si>
    <t>32</t>
  </si>
  <si>
    <t>28</t>
  </si>
  <si>
    <t>29</t>
  </si>
  <si>
    <t>30</t>
  </si>
  <si>
    <t>Short/Regular</t>
  </si>
  <si>
    <t>SH8225</t>
  </si>
  <si>
    <t>SH10110</t>
  </si>
  <si>
    <t>Moretta Ortona Ridstövlar</t>
  </si>
  <si>
    <t>Moretta Ventura Vinterridstövlar</t>
  </si>
  <si>
    <t>Moretta Varese Vinterridkängor</t>
  </si>
  <si>
    <t>SH10134</t>
  </si>
  <si>
    <t>Moretta Atri vinterridkängor</t>
  </si>
  <si>
    <t>SH9179</t>
  </si>
  <si>
    <t>Moretta Vittoria XGRIP Vinterskor</t>
  </si>
  <si>
    <t>SH9189</t>
  </si>
  <si>
    <t>Moretta Eleonora XGRIP Vinterskor</t>
  </si>
  <si>
    <t>SH9019</t>
  </si>
  <si>
    <t>SH10136</t>
  </si>
  <si>
    <t>Moretta Verona Vinterjodhpurs</t>
  </si>
  <si>
    <t>Moretta Forio Jodhpurs</t>
  </si>
  <si>
    <t>Ridskor</t>
  </si>
  <si>
    <t xml:space="preserve">Varma läderkängor för kallare väder. Vattenavvisande oljat läder som kräver minimalt underhåll. Snörningen framtill erbjuder justerbar passform och har ett inre membran som blockerar vatten från att tränga in. Lyxigt termiskt foder med fuskpäls håller kylan ute, andas och för effektivt bort svett och fukt. Anatomiskt utformad ActiveFlex-innersula och Moretta XTR-Terrain yttersula ger stötdämpning  och utmärkt grepp även i utmanande terräng.   </t>
  </si>
  <si>
    <t xml:space="preserve">Varma läderkängor för kallare väder. Vattenavvisande oljat läder som kräver minimalt underhåll. Praktisk YKK dragkedja framtill med ett inre membran som blockerar vatten från att tränga in. Lyxigt termiskt foder med fuskpäls håller kylan ute, andas och för effektivt bort svett och fukt. Anatomiskt utformad ActiveFlex-innersula och Moretta XTR-Terrain yttersula ger stötdämpning  och utmärkt grepp även i utmanande terräng.   </t>
  </si>
  <si>
    <t xml:space="preserve">Bekväma och multifunktionella vattentäta kängor med dragkedja framtill. Passar utmärkt både vid ridning, hundrastning, utomhusarbete och promenader. Slitstark utsida av vattenavvisande buffelläder med extra förstärkning vid hälen och tån samt reflex-detaljer för ökad synlighet. Vattentätt membran och  innerfoder som leder bort fukt för att hålla fötterna torra. Smidig dragkedja fram gör det enkelt att ta av och på kängorna. Stötdämpande ActiveFlex innersula och Moretta  XGRIP yttersula för hög komfort och bra grepp på olika underlag. </t>
  </si>
  <si>
    <t xml:space="preserve">Bekväma och multifunktionella vattentäta kängor med snörning. Passar utmärkt både vid ridning, hundrastning, utomhusarbete och promenader. Slitstark utsida av vattenavvisande buffelläder med extra förstärkning vid hälen och tån samt reflex-detaljer för ökad synlighet. Vattentätt membran och innerfoder som leder bort fukt för att hålla fötterna torra. Snörningen framtill ger bra möjlighet att justera passformen. Stötdämpande ActiveFlex innersula och Moretta  XGRIP yttersula för hög komfort och bra grepp på olika underlag. </t>
  </si>
  <si>
    <t>Stilren pull-on känga med lyxig fuskpäls som håller fötterna varma under både höst och vinter. Vattenavvisande oljat läder och vattentätt inre membran hindrar vatten från att ta sig in samtidigt som skorna andas effektivt och leder bort svett och fukt. Stötdämpande ActiveFlex-innersula och Moretta XTR-Terrain yttersula ger hög komfort oavsett om du går i stallet, på stan eller på hundpromenaden.</t>
  </si>
  <si>
    <t>Stilren pull-on känga i vattenavvisande oljat läder. Vattentätt inre membran hindrar vatten från att ta sig in samtidigt som skorna andas effektivt och leder bort svett och fukt. Stötdämpande ActiveFlex-innersula och Moretta XTR-Terrain yttersula ger hög komfort oavsett om du går i stallet, på stan eller på hundpromenaden.</t>
  </si>
  <si>
    <t>Eleganta ridstövlar med hög funktion och komfort. Tillverkade i smidigt handsytt läder med högblank finish och stilrena detaljer. Slitstark YKK®-dragkedja baktill, läderklädda UltraFit-paneler och stretch-snörning över vristen ger tillsammans en följsam och bekväm passform. Dressyrskuren topp för att skapa en något förlängd profil. Läderklädda sporrstöd. Läderdetaljer ger dragkedjan extra skydd mot slitage och håller den säkert på plats. Skön stötdämpande ActiveFlex sula och fodrade med 3D-mesh som effektivt tranporterar bort fukt.</t>
  </si>
  <si>
    <t xml:space="preserve">Praktiska vinterstövlar som håller fötterna torra och varma vid stallarbete och ridning i kallt väder. Oljat vattenavvisande läder med vattentäta membran upp till fotleden. Elastiska vadpaneler för skön passform. Termiskt foder i sherpafleece ger en lyxig känsla och isolerar mot kyla. YKK dragkedja baktill.  Stötdämpande ActiveFlex-innersula och Moretta AllTerrain yttersula för hög komfort och bra grepp. </t>
  </si>
  <si>
    <t>SH101100237</t>
  </si>
  <si>
    <t>SH101100238</t>
  </si>
  <si>
    <t>SH101100239</t>
  </si>
  <si>
    <t>SH101100240</t>
  </si>
  <si>
    <t>SH101100241</t>
  </si>
  <si>
    <t>SH101340237</t>
  </si>
  <si>
    <t>SH101340238</t>
  </si>
  <si>
    <t>SH101340239</t>
  </si>
  <si>
    <t>SH101340240</t>
  </si>
  <si>
    <t>SH101340241</t>
  </si>
  <si>
    <t>SH91790236</t>
  </si>
  <si>
    <t>SH91790237</t>
  </si>
  <si>
    <t>SH91790238</t>
  </si>
  <si>
    <t>SH91790239</t>
  </si>
  <si>
    <t>SH91790240</t>
  </si>
  <si>
    <t>SH91790241</t>
  </si>
  <si>
    <t>SH91890236</t>
  </si>
  <si>
    <t>SH91890237</t>
  </si>
  <si>
    <t>SH91890238</t>
  </si>
  <si>
    <t>SH91890239</t>
  </si>
  <si>
    <t>SH91890240</t>
  </si>
  <si>
    <t>SH91890241</t>
  </si>
  <si>
    <t>SH90190237</t>
  </si>
  <si>
    <t>SH90190238</t>
  </si>
  <si>
    <t>SH90190239</t>
  </si>
  <si>
    <t>SH90190240</t>
  </si>
  <si>
    <t>SH90190241</t>
  </si>
  <si>
    <t>SH101360237</t>
  </si>
  <si>
    <t>SH101360238</t>
  </si>
  <si>
    <t>SH101360239</t>
  </si>
  <si>
    <t>SH101360240</t>
  </si>
  <si>
    <t>SH101360241</t>
  </si>
  <si>
    <t>SH102870136T</t>
  </si>
  <si>
    <t>SH102870136SLMT</t>
  </si>
  <si>
    <t>SH102870137T</t>
  </si>
  <si>
    <t>SH102870137XSLMT</t>
  </si>
  <si>
    <t>SH102870137SLMT</t>
  </si>
  <si>
    <t>SH102870138T</t>
  </si>
  <si>
    <t>SH102870138XSLMT</t>
  </si>
  <si>
    <t>SH102870138SLMT</t>
  </si>
  <si>
    <t>SH102870139T</t>
  </si>
  <si>
    <t>SH102870139XSLMT</t>
  </si>
  <si>
    <t>SH102870139SLMT</t>
  </si>
  <si>
    <t>SH102870140T</t>
  </si>
  <si>
    <t>SH102870140XSLMT</t>
  </si>
  <si>
    <t>SH102870140SLMT</t>
  </si>
  <si>
    <t>SH102870141T</t>
  </si>
  <si>
    <t>SH102870141XSLMT</t>
  </si>
  <si>
    <t>SH102870141SLMT</t>
  </si>
  <si>
    <t>SH82250236</t>
  </si>
  <si>
    <t>SH82250236W</t>
  </si>
  <si>
    <t>SH82250237</t>
  </si>
  <si>
    <t>SH82250237W</t>
  </si>
  <si>
    <t>SH82250238</t>
  </si>
  <si>
    <t>SH82250238W</t>
  </si>
  <si>
    <t>SH82250239</t>
  </si>
  <si>
    <t>SH82250239W</t>
  </si>
  <si>
    <t>SH82250240</t>
  </si>
  <si>
    <t>SH82250240W</t>
  </si>
  <si>
    <t>SH82250241</t>
  </si>
  <si>
    <t>SH82250241W</t>
  </si>
  <si>
    <t>5051771878539</t>
  </si>
  <si>
    <t>5051771878546</t>
  </si>
  <si>
    <t>5051771878553</t>
  </si>
  <si>
    <t>5051771946979</t>
  </si>
  <si>
    <t>5051771878560</t>
  </si>
  <si>
    <t>5051771878713</t>
  </si>
  <si>
    <t>5051771878720</t>
  </si>
  <si>
    <t>5051771878737</t>
  </si>
  <si>
    <t>5051771946986</t>
  </si>
  <si>
    <t>5051771878744</t>
  </si>
  <si>
    <t>5051771946924</t>
  </si>
  <si>
    <t>5051771845272</t>
  </si>
  <si>
    <t>5051771845289</t>
  </si>
  <si>
    <t>5051771845296</t>
  </si>
  <si>
    <t>5051771946931</t>
  </si>
  <si>
    <t>5051771845302</t>
  </si>
  <si>
    <t>5051771946948</t>
  </si>
  <si>
    <t>5051771845333</t>
  </si>
  <si>
    <t>5051771845340</t>
  </si>
  <si>
    <t>5051771845357</t>
  </si>
  <si>
    <t>5051771946955</t>
  </si>
  <si>
    <t>5051771845364</t>
  </si>
  <si>
    <t>5051771866024</t>
  </si>
  <si>
    <t>5051771866031</t>
  </si>
  <si>
    <t>5051771866048</t>
  </si>
  <si>
    <t>5051771946962</t>
  </si>
  <si>
    <t>5051771866055</t>
  </si>
  <si>
    <t>5051771878973</t>
  </si>
  <si>
    <t>5051771878980</t>
  </si>
  <si>
    <t>5051771878997</t>
  </si>
  <si>
    <t>5051771946993</t>
  </si>
  <si>
    <t>5051771879000</t>
  </si>
  <si>
    <t>Dark Brown</t>
  </si>
  <si>
    <t>5051771946894</t>
  </si>
  <si>
    <t>5051771946900</t>
  </si>
  <si>
    <t>5051771815305</t>
  </si>
  <si>
    <t>5051771815312</t>
  </si>
  <si>
    <t>5051771815343</t>
  </si>
  <si>
    <t>5051771815367</t>
  </si>
  <si>
    <t>5051771815374</t>
  </si>
  <si>
    <t>5051771947310</t>
  </si>
  <si>
    <t>5051771947327</t>
  </si>
  <si>
    <t>5051771815398</t>
  </si>
  <si>
    <t>5051771815404</t>
  </si>
  <si>
    <t>SH10285</t>
  </si>
  <si>
    <t>SH102850136SHRT</t>
  </si>
  <si>
    <t>5051771947006</t>
  </si>
  <si>
    <t>SH102850137SHRT</t>
  </si>
  <si>
    <t>5051771934228</t>
  </si>
  <si>
    <t>SH102850138SHRT</t>
  </si>
  <si>
    <t>5051771934266</t>
  </si>
  <si>
    <t>SH102850139SHRT</t>
  </si>
  <si>
    <t>5051771934310</t>
  </si>
  <si>
    <t>SH102850140SHRT</t>
  </si>
  <si>
    <t>5051771934297</t>
  </si>
  <si>
    <t>SH102850141SHRT</t>
  </si>
  <si>
    <t>5051771934341</t>
  </si>
  <si>
    <t>SH10286</t>
  </si>
  <si>
    <t>SH102860136</t>
  </si>
  <si>
    <t>5051771947013</t>
  </si>
  <si>
    <t>SH102860136SLM</t>
  </si>
  <si>
    <t>5051771947020</t>
  </si>
  <si>
    <t>SH102860137</t>
  </si>
  <si>
    <t>5051771934495</t>
  </si>
  <si>
    <t>SH102860137XSLM</t>
  </si>
  <si>
    <t>5051771934525</t>
  </si>
  <si>
    <t>SH102860137SLM</t>
  </si>
  <si>
    <t>5051771934501</t>
  </si>
  <si>
    <t>SH102860137W</t>
  </si>
  <si>
    <t>5051771934518</t>
  </si>
  <si>
    <t>SH102860138</t>
  </si>
  <si>
    <t>5051771934549</t>
  </si>
  <si>
    <t>SH102860138XSLM</t>
  </si>
  <si>
    <t>5051771934570</t>
  </si>
  <si>
    <t>SH102860138SLM</t>
  </si>
  <si>
    <t>5051771934556</t>
  </si>
  <si>
    <t>SH102860138W</t>
  </si>
  <si>
    <t>5051771934563</t>
  </si>
  <si>
    <t>SH102860139</t>
  </si>
  <si>
    <t>5051771934648</t>
  </si>
  <si>
    <t>SH102860139XSLM</t>
  </si>
  <si>
    <t>5051771934679</t>
  </si>
  <si>
    <t>SH102860139SLM</t>
  </si>
  <si>
    <t>5051771934655</t>
  </si>
  <si>
    <t>SH102860139W</t>
  </si>
  <si>
    <t>5051771934662</t>
  </si>
  <si>
    <t>SH102860140</t>
  </si>
  <si>
    <t>5051771934594</t>
  </si>
  <si>
    <t>SH102860140XSLM</t>
  </si>
  <si>
    <t>5051771934624</t>
  </si>
  <si>
    <t>SH102860140SLM</t>
  </si>
  <si>
    <t>5051771934600</t>
  </si>
  <si>
    <t>SH102860140W</t>
  </si>
  <si>
    <t>5051771934617</t>
  </si>
  <si>
    <t>SH102860141</t>
  </si>
  <si>
    <t>5051771934693</t>
  </si>
  <si>
    <t>SH102860141XSLM</t>
  </si>
  <si>
    <t>5051771934723</t>
  </si>
  <si>
    <t>SH102860141SLM</t>
  </si>
  <si>
    <t>5051771934709</t>
  </si>
  <si>
    <t>5051771947037</t>
  </si>
  <si>
    <t>5051771947044</t>
  </si>
  <si>
    <t>5051771934792</t>
  </si>
  <si>
    <t>5051771934815</t>
  </si>
  <si>
    <t>5051771934808</t>
  </si>
  <si>
    <t>5051771934822</t>
  </si>
  <si>
    <t>5051771934846</t>
  </si>
  <si>
    <t>5051771934839</t>
  </si>
  <si>
    <t>5051771934884</t>
  </si>
  <si>
    <t>5051771934907</t>
  </si>
  <si>
    <t>5051771934891</t>
  </si>
  <si>
    <t>5051771934853</t>
  </si>
  <si>
    <t>5051771934877</t>
  </si>
  <si>
    <t>5051771934860</t>
  </si>
  <si>
    <t>SH102860141W</t>
  </si>
  <si>
    <t>5051771934716</t>
  </si>
  <si>
    <t>5051771934914</t>
  </si>
  <si>
    <t>5051771934938</t>
  </si>
  <si>
    <t>5051771934921</t>
  </si>
  <si>
    <t>EAN Svensk</t>
  </si>
  <si>
    <t>EAN Nordisk</t>
  </si>
  <si>
    <t>EAN Europa (ML)</t>
  </si>
  <si>
    <t>AKTIV EAN = GUL MARKERING</t>
  </si>
  <si>
    <t>65032410131194</t>
  </si>
  <si>
    <t>65032410131163</t>
  </si>
  <si>
    <t>65032410131187</t>
  </si>
  <si>
    <t>65032410131180</t>
  </si>
  <si>
    <t>65032410131149</t>
  </si>
  <si>
    <t>65032410131156</t>
  </si>
  <si>
    <t>65032410131210</t>
  </si>
  <si>
    <t>65032410131224</t>
  </si>
  <si>
    <t>65032410131248</t>
  </si>
  <si>
    <t>65032410131262</t>
  </si>
  <si>
    <t>65032410133488</t>
  </si>
  <si>
    <t>65032410131514</t>
  </si>
  <si>
    <t>65032410131866</t>
  </si>
  <si>
    <t>65032410131507</t>
  </si>
  <si>
    <t>65032410133983</t>
  </si>
  <si>
    <t>65032410134000</t>
  </si>
  <si>
    <t>65032410134020</t>
  </si>
  <si>
    <t>65032410134027</t>
  </si>
  <si>
    <t>65032410137462</t>
  </si>
  <si>
    <t>65032410137479</t>
  </si>
  <si>
    <t>65032410131095</t>
  </si>
  <si>
    <t>65032410131118</t>
  </si>
  <si>
    <t>65032410131111</t>
  </si>
  <si>
    <t>65032410136199</t>
  </si>
  <si>
    <t>65032410136205</t>
  </si>
  <si>
    <t>65032410131378</t>
  </si>
  <si>
    <t>65032410131354</t>
  </si>
  <si>
    <t>65032410131385</t>
  </si>
  <si>
    <t>65032410131340</t>
  </si>
  <si>
    <t>65032410136564</t>
  </si>
  <si>
    <t>65032410131293</t>
  </si>
  <si>
    <t>65032410131279</t>
  </si>
  <si>
    <t>65032410131323</t>
  </si>
  <si>
    <t>65032410136113</t>
  </si>
  <si>
    <t>REK Pris EUR</t>
  </si>
  <si>
    <t>REK Pris SEK</t>
  </si>
  <si>
    <t>Svensk etikett</t>
  </si>
  <si>
    <t xml:space="preserve">Europeisk etikett </t>
  </si>
  <si>
    <t>3403 11 00</t>
  </si>
  <si>
    <t>3404 11 00</t>
  </si>
  <si>
    <t>3405 11 00</t>
  </si>
  <si>
    <t>3406 11 00</t>
  </si>
  <si>
    <t>3407 11 00</t>
  </si>
  <si>
    <t>3408 11 00</t>
  </si>
  <si>
    <t>8x500g</t>
  </si>
  <si>
    <t>NAF19007</t>
  </si>
  <si>
    <t>LIKLLRA</t>
  </si>
  <si>
    <t>LIKLLWB</t>
  </si>
  <si>
    <t>4 years</t>
  </si>
  <si>
    <t>5 years</t>
  </si>
  <si>
    <t>SH10470</t>
  </si>
  <si>
    <t>ARMA Air Motion Supafleece Benskydd</t>
  </si>
  <si>
    <t>SH1047001SP</t>
  </si>
  <si>
    <t>SH1047001XF</t>
  </si>
  <si>
    <t>S / Pony</t>
  </si>
  <si>
    <t>SH1047001C</t>
  </si>
  <si>
    <t>SH1047001P</t>
  </si>
  <si>
    <t>SH1047001F</t>
  </si>
  <si>
    <t>M / Cob</t>
  </si>
  <si>
    <t>L / Full</t>
  </si>
  <si>
    <t xml:space="preserve">	XS / SP</t>
  </si>
  <si>
    <t>XL / XFull</t>
  </si>
  <si>
    <t xml:space="preserve">	XS / S Pony</t>
  </si>
  <si>
    <t>XS / S Pony</t>
  </si>
  <si>
    <t>SH1047002SP</t>
  </si>
  <si>
    <t>SH1047002XF</t>
  </si>
  <si>
    <t>SH1047002P</t>
  </si>
  <si>
    <t>SH1047002F</t>
  </si>
  <si>
    <t>SH1047002C</t>
  </si>
  <si>
    <t>Lättviktsskydd med kant av supafleece för känsliga ben. Air motion - nätmaterial möjliggör att benen hålls svala och att luften kan cirkulera. Konturvadderad på insidan. Kardborreknäppning.</t>
  </si>
  <si>
    <t>5051771921747</t>
  </si>
  <si>
    <t>5051771921761</t>
  </si>
  <si>
    <t>5051771921754</t>
  </si>
  <si>
    <t>5051771921785</t>
  </si>
  <si>
    <t>5051771921778</t>
  </si>
  <si>
    <t>5051771921792</t>
  </si>
  <si>
    <t>5051771921808</t>
  </si>
  <si>
    <t>5051771921815</t>
  </si>
  <si>
    <t>5051771921822</t>
  </si>
  <si>
    <t>5051771921839</t>
  </si>
  <si>
    <t xml:space="preserve">2GO Active </t>
  </si>
  <si>
    <t>Säkra halkskydd för både fotblad och häl utvecklad för att ge optimalt grepp under promenad eller löpning på is- och snöunderlag i blandad terräng. Elva sammanlänkade och ingjutna dobbar av härdat stål och reflex på hälen. Stabil, smidig och säker konstruktion.</t>
  </si>
  <si>
    <t>Skotillb</t>
  </si>
  <si>
    <t>SH1728</t>
  </si>
  <si>
    <t>SH1728SET</t>
  </si>
  <si>
    <t>Moretta Shoe Brush 2-packBlack/White Onesize</t>
  </si>
  <si>
    <t>Svart/Natur</t>
  </si>
  <si>
    <t>Polera dina skor till utställningssick med Morettas skoborstar. Består av en styv borste för att applicera lacket och en mjuk borste för att polera till en hög glans. Lämplig för användning med krämer, vaxer och lack. Rengör borsten med flytande tvål och varmt vatten för att ta bort rester. Greppvänligt borste i trä med polypropenborst</t>
  </si>
  <si>
    <t>2-pack</t>
  </si>
  <si>
    <t>SH9015</t>
  </si>
  <si>
    <t>SH901501</t>
  </si>
  <si>
    <t>75 ml</t>
  </si>
  <si>
    <t>Moretta skokräm både rengör och skyddar mot vatten och fläckar. Moretta skokräm innehåller naturligt växtbaserat Carnaubavax för att ge en fin glans. Förnyar läderfärgen. Kan användas på alla släta eller skrovliga läderytor. Dock ej lämplig för mocka eller nubuck. Håll skor, stövlar och träningsskor i toppskick och se bra ut med Morettas skovårdsserie.</t>
  </si>
  <si>
    <t>SH901502</t>
  </si>
  <si>
    <t>Brun</t>
  </si>
  <si>
    <t>SH901508</t>
  </si>
  <si>
    <t>Neutral</t>
  </si>
  <si>
    <t>SH9016</t>
  </si>
  <si>
    <t>SH901608</t>
  </si>
  <si>
    <t>Clear</t>
  </si>
  <si>
    <t>150 ml</t>
  </si>
  <si>
    <t>Moretta Allround Protectorspray lägger till en osynlig yta som skyddar mot regn och förhindrar fläckar. Den andningsbara barriären är lämplig för användning på läder, mocka, nubuck, textil och canvas. Används före första användning och regelbundet därefter för bästa resultat. Håll skor, stövlar och träningsskor i toppskick och se bra ut med Morettas skovårdsserie.</t>
  </si>
  <si>
    <t>SH9017</t>
  </si>
  <si>
    <t>SH901708</t>
  </si>
  <si>
    <t>Moretta Leather Balm Clear 110g</t>
  </si>
  <si>
    <t>110 g</t>
  </si>
  <si>
    <t>Med hjälp av naturliga vaxer vårdar Moretta läderbalsam lädret, ger näring, mjukar upp och återställer det. Det avvisar vatten och vätskor samt skyddar mot saltfläckar utan att torka ut lädret eller sömmarna. Vid regelbunden användning hjälper det till att förhindra sprickor och veck. Ej lämplig för mocka eller nubuck. Håll skor, stövlar och träningsskor i toppskick och se bra ut med Morettas Skovårdsserie.</t>
  </si>
  <si>
    <t>SH901808</t>
  </si>
  <si>
    <t>SH9018</t>
  </si>
  <si>
    <t>Moretta Leather Conditioner Clear 75 ml</t>
  </si>
  <si>
    <t>Håll vaxat och oljat läder smidigt och i toppskick med Moretta läderlotion.. Den rika krämen innehåller en unik blandning av djupt närande emolienter och naturliga vaxer för att återuppliva uttorkat läder, som återställer dess mjukhet och glans. Lämplig för vaxade/oljade ytor. Ej lämplig för användning på mocka eller nubuck. Håll skor, stövlar och träningsskor i toppskick och se bra ut med Morettas skovårdsserie.</t>
  </si>
  <si>
    <t>Moretta Shine Shoe Cream 75 ml</t>
  </si>
  <si>
    <t>Moretta All Purpose Protector 150ml</t>
  </si>
  <si>
    <t>Slut i lager</t>
  </si>
  <si>
    <t xml:space="preserve">UTGÅENDE </t>
  </si>
  <si>
    <t>NAF Wonastow Road Industrial Estate West NP25 5JA</t>
  </si>
  <si>
    <t>LIKSTUDCAKE</t>
  </si>
  <si>
    <t>STUD MUFFINS CELEBRATION CAKE</t>
  </si>
  <si>
    <t>2025-Version 1</t>
  </si>
  <si>
    <t xml:space="preserve"> Netto  ÅF pris 1</t>
  </si>
  <si>
    <t>Leverans- och fraktvillkor 2025 - Sverige</t>
  </si>
  <si>
    <t>4000:- debiteras 239:- i frakt</t>
  </si>
  <si>
    <t xml:space="preserve">1500:- debiteras 239:- i frakt samt 59:- i exp. avgift. </t>
  </si>
  <si>
    <t>nafsweden@ryttarcompaniet.se</t>
  </si>
  <si>
    <t>Shires Leominster HR6 0Q Herefordshire</t>
  </si>
  <si>
    <t>https://shiresequestrian.com/pages/contact</t>
  </si>
  <si>
    <t>Tillverkare GPSR 2023/988</t>
  </si>
  <si>
    <t>Contakt  GPSR 2023/988</t>
  </si>
  <si>
    <t xml:space="preserve">Likit Kirkmichael KA19 7LS Ayrshire </t>
  </si>
  <si>
    <t>https://www.likit.co.uk/contact-us/</t>
  </si>
  <si>
    <t>UTGÅENDE produkter 2025</t>
  </si>
  <si>
    <t>Ursprungsland</t>
  </si>
  <si>
    <t>Ursprunsland</t>
  </si>
  <si>
    <t>United Kingdom</t>
  </si>
  <si>
    <t>Sweden</t>
  </si>
  <si>
    <t>Taiwan</t>
  </si>
  <si>
    <t>Portugal</t>
  </si>
  <si>
    <t>China</t>
  </si>
  <si>
    <t>CHINA</t>
  </si>
  <si>
    <t>TAIWAN</t>
  </si>
  <si>
    <t>INDIA</t>
  </si>
  <si>
    <t>UNITED KINGDOM</t>
  </si>
  <si>
    <t>SH139830</t>
  </si>
  <si>
    <t>55cm (22")</t>
  </si>
  <si>
    <t>Germany</t>
  </si>
  <si>
    <t>Turkey</t>
  </si>
  <si>
    <t>NAF00618</t>
  </si>
  <si>
    <t>Superflex PRO Ω</t>
  </si>
  <si>
    <t>NAF00636</t>
  </si>
  <si>
    <t xml:space="preserve">Devil's Relief </t>
  </si>
  <si>
    <t>Sea weed Refill</t>
  </si>
  <si>
    <t xml:space="preserve">Nytt pris </t>
  </si>
  <si>
    <t>2025-Version 2</t>
  </si>
  <si>
    <r>
      <t>Gäller fr.o.m. 2025-04-01 – tillsvidare.</t>
    </r>
    <r>
      <rPr>
        <sz val="16"/>
        <color rgb="FF000000"/>
        <rFont val="Verdana"/>
        <family val="2"/>
      </rPr>
      <t xml:space="preserve"> </t>
    </r>
  </si>
  <si>
    <t>NAF0030500</t>
  </si>
  <si>
    <t>NYHET</t>
  </si>
  <si>
    <t xml:space="preserve">Braid it Up - Flätmousse </t>
  </si>
  <si>
    <t xml:space="preserve">Mousse </t>
  </si>
  <si>
    <t xml:space="preserve">Superflex PRO Ω är ett karensfritt, avancerat ledtillskott. Särskilt lämpligt för hästar i hård träning och tävling, med sitt ultimata stöd för ledernas strukturer och flexibilitet. </t>
  </si>
  <si>
    <t>Vad är Easy Breathing Pulver?
Nedsatt luftvägshälsa är är ett vanligt problem för den moderna hästen. Uppstallning, foder och ridhus kan alla bidra med damm och triggers som irriterar den känsliga slemhinnan i lungorna och luftvägarna.
Easy Breathing tillför en bred sammansättning av örter till stöd för hälsosamma luftvägar
 Se även Respirator Boost och Respirator för ett mer kraftfullt stöd för luftvägarna.
När rekommenderas Easy Breathing?
För underhåll av friska luftvägar
Lättare känslighet för pollen, damm, kvalster
Som karensfritt komplement till Respirator Boost/Respirator Pulver
Tävlingskarens
SWE: 0h  Karens FEI: 0h</t>
  </si>
  <si>
    <t>NAF731</t>
  </si>
  <si>
    <t>Easy Breathing Pulver</t>
  </si>
  <si>
    <t>23099032</t>
  </si>
  <si>
    <t>NAF18425</t>
  </si>
  <si>
    <t>NAF Off Citronella Refill</t>
  </si>
  <si>
    <t>En flughuva i mjukt stretch material som ger hästen optimalt skydd mot flugor och insekter. Ögonen är skyddade via 180 graders kupor. Öronen skyddas via ett mjukt och luftigt material från irriterandeflugor och insekter. Dragkedja på baksidan gör det enkelt att trä på huvan. Fleeceklädda och elastiskasömmar ger extra komfort. Stretchmaterialet har mycket god andasfunktion. 70% UV-skydd.</t>
  </si>
  <si>
    <t>En flughuva med öron och nos i mjukt stretch material som ger hästen optimalt skydd mot flugor och insekter. Ögonen är skyddade via 180 graders kupor. Öronen skyddas via ett mjukt och luftigt material från irriterandeflugor och insekter. Dragkedja på baksidan gör det enkelt att trä på huvan. Fleeceklädda och elastiskasömmar ger extra komfort. Stretchmaterialet har mycket god andasfunktion. 70% UV-skydd.</t>
  </si>
  <si>
    <t>3919908099</t>
  </si>
  <si>
    <t>LIKIT GRANOLO SLICKSTEN - låg ssocker- och stärkelsehalt</t>
  </si>
  <si>
    <t>LIKIT GRANOLO STALLBOLL - Låg socker- och stärkelsehalt</t>
  </si>
  <si>
    <t>LIKGRANOLOX8</t>
  </si>
  <si>
    <t>Slickboll</t>
  </si>
  <si>
    <t>6 years</t>
  </si>
  <si>
    <t>7 years</t>
  </si>
  <si>
    <t>8 years</t>
  </si>
  <si>
    <t>9 years</t>
  </si>
  <si>
    <t>NYHET 2025/NY FÄRG/STORLEK</t>
  </si>
  <si>
    <t>Totala vikt kg</t>
  </si>
  <si>
    <t>Längd</t>
  </si>
  <si>
    <t>Täcken</t>
  </si>
  <si>
    <t>Regntäcken</t>
  </si>
  <si>
    <t>AS0051</t>
  </si>
  <si>
    <t>AS00511785</t>
  </si>
  <si>
    <t>ASKER Täcke 0g utan hals, 600D</t>
  </si>
  <si>
    <t>NYHET 2025</t>
  </si>
  <si>
    <t>Indien</t>
  </si>
  <si>
    <t>Styck</t>
  </si>
  <si>
    <t>85cm</t>
  </si>
  <si>
    <t>Asker erbjuder hållbara och prisvärda hästtäcken för alla väder. Täckesmodell i 0g utan hals men med D-ringar till ett halstäcke. Asker 50g halstäcke finns som separat produkt och passar till täckena utan hals i 0g, 50, 100g. Se art nr AS0053.
Egenskaper:
600 Denier
Vattentätt, 3000 WP
Mycket god andasfunktion
Tejpade sömmar
Snabbknäppning fram 
Kardborrefäste fram
Kryssgjordar
D-ringar till hals
Djupa bogveck
Fäste till bensnören
Stor Svanslapp
Svansrem</t>
  </si>
  <si>
    <t>Ryttarcompaniet Trading AB, Omvägen 2, 247 70 Genarp</t>
  </si>
  <si>
    <t>https://www.ryttarcompaniet.se/</t>
  </si>
  <si>
    <t>AS00511795</t>
  </si>
  <si>
    <t>NYHET 2026</t>
  </si>
  <si>
    <t>95cm</t>
  </si>
  <si>
    <t>AS005117105</t>
  </si>
  <si>
    <t>NYHET 2027</t>
  </si>
  <si>
    <t>105cm</t>
  </si>
  <si>
    <t>AS005117115</t>
  </si>
  <si>
    <t>NYHET 2028</t>
  </si>
  <si>
    <t>115cm</t>
  </si>
  <si>
    <t>AS005117125</t>
  </si>
  <si>
    <t>NYHET 2029</t>
  </si>
  <si>
    <t>125cm</t>
  </si>
  <si>
    <t>AS005117135</t>
  </si>
  <si>
    <t>NYHET 2030</t>
  </si>
  <si>
    <t>135cm</t>
  </si>
  <si>
    <t>AS005117145</t>
  </si>
  <si>
    <t>NYHET 2031</t>
  </si>
  <si>
    <t>145cm</t>
  </si>
  <si>
    <t>AS005117155</t>
  </si>
  <si>
    <t>NYHET 2032</t>
  </si>
  <si>
    <t>155cm</t>
  </si>
  <si>
    <t>AS005117165</t>
  </si>
  <si>
    <t>NYHET 2033</t>
  </si>
  <si>
    <t>165cm</t>
  </si>
  <si>
    <t>AS0052</t>
  </si>
  <si>
    <t>AS00521785</t>
  </si>
  <si>
    <t>ASKER Täcke 50g utan hals, 600D</t>
  </si>
  <si>
    <t>NYHET 2034</t>
  </si>
  <si>
    <t>Asker erbjuder hållbara och prisvärda hästtäcken för alla väder. Täckesmodell i 50g utan hals men med D-ringar till ett halstäcke. Asker 50g halstäcke som passar till täckena utan hals i 0g, 50, 100g. Se art nr AS0053.
Egenskaper:
600 Denier
50g fyllning
Vattentätt, 3000 WP
Mycket god andasfunktion
Tejpade sömmar
Snabbknäppning fram med 
Kardborrefäste fram
Kryssgjordar
D-ringar till hals
Djupa bogveck
Fäste till bensnören
Stor Svanslapp
Svansrem</t>
  </si>
  <si>
    <t>AS00521795</t>
  </si>
  <si>
    <t>NYHET 2035</t>
  </si>
  <si>
    <t>AS005217105</t>
  </si>
  <si>
    <t>NYHET 2036</t>
  </si>
  <si>
    <t>AS005217115</t>
  </si>
  <si>
    <t>NYHET 2037</t>
  </si>
  <si>
    <t>AS005217125</t>
  </si>
  <si>
    <t>NYHET 2038</t>
  </si>
  <si>
    <t>AS005217135</t>
  </si>
  <si>
    <t>NYHET 2039</t>
  </si>
  <si>
    <t>AS005217145</t>
  </si>
  <si>
    <t>NYHET 2040</t>
  </si>
  <si>
    <t>AS005217155</t>
  </si>
  <si>
    <t>NYHET 2041</t>
  </si>
  <si>
    <t>AS005217165</t>
  </si>
  <si>
    <t>NYHET 2042</t>
  </si>
  <si>
    <t>AS0058</t>
  </si>
  <si>
    <t>AS00581785</t>
  </si>
  <si>
    <t>ASKER Täcke 100g, utan hals, 600D</t>
  </si>
  <si>
    <t>NYHET 2043</t>
  </si>
  <si>
    <t>Asker erbjuder hållbara och prisvärda hästtäcken för alla väder. Modell här i 100g utan hals men med D-ringarsfästen till ett halstäcke. Asker 50g halstäcke som passar till täckena utan hals i 0g, 50, 100g. Se art nr AS0053.
Egenskaper:
600 Denier
100g fyllning
Vattentätt, 3000 WP
Mycket god andasfunktion
Tejpade sömmar
Snabbknäppning fram med 
Kardborrefäste fram
Kryssgjordar
D-ringar till hals
Djupa bogveck
Fäste till bensnören
Stor Svanslapp
Svansrem</t>
  </si>
  <si>
    <t>AS00581795</t>
  </si>
  <si>
    <t>NYHET 2044</t>
  </si>
  <si>
    <t>AS005817105</t>
  </si>
  <si>
    <t>NYHET 2045</t>
  </si>
  <si>
    <t>AS005817115</t>
  </si>
  <si>
    <t>NYHET 2046</t>
  </si>
  <si>
    <t>AS005817125</t>
  </si>
  <si>
    <t>NYHET 2047</t>
  </si>
  <si>
    <t>AS005817135</t>
  </si>
  <si>
    <t>NYHET 2048</t>
  </si>
  <si>
    <t>AS005817145</t>
  </si>
  <si>
    <t>NYHET 2049</t>
  </si>
  <si>
    <t>AS005817155</t>
  </si>
  <si>
    <t>NYHET 2050</t>
  </si>
  <si>
    <t>AS005817165</t>
  </si>
  <si>
    <t>NYHET 2051</t>
  </si>
  <si>
    <t>AS0053</t>
  </si>
  <si>
    <t>AS005317XS</t>
  </si>
  <si>
    <t>ASKER Halstäcke, 50g 600D</t>
  </si>
  <si>
    <t>NYHET 2052</t>
  </si>
  <si>
    <t>Asker 50g halstäcke som passar till täckena utan hals i 0g, 50, 100g. Asker erbjuder hållbara och prisvärda hästtäcken för alla väder. 
Angivelser här nedan och på bild är en uppskattning gällande vilka täckesstolekar som passar till halstäcket i resp storlek:
XS: 85 - 95cm 
S: 105 - 115cm
M: 125 - 135cm
L: 135 - 145cm
XL: 155 - 165cm</t>
  </si>
  <si>
    <t>AS005317S</t>
  </si>
  <si>
    <t>NYHET 2053</t>
  </si>
  <si>
    <t>AS005317M</t>
  </si>
  <si>
    <t>NYHET 2054</t>
  </si>
  <si>
    <t>AS005317L</t>
  </si>
  <si>
    <t>NYHET 2055</t>
  </si>
  <si>
    <t>AS005317XL</t>
  </si>
  <si>
    <t>NYHET 2056</t>
  </si>
  <si>
    <t>AS0054</t>
  </si>
  <si>
    <t>AS00541785</t>
  </si>
  <si>
    <t>ASKER Täcke 200g Täcke &amp; Hals SET, 1200D</t>
  </si>
  <si>
    <t>NYHET 2057</t>
  </si>
  <si>
    <t>Asker erbjuder hållbara och prisvärda hästtäcken för alla väder. Modell här i 200g vintertäcke tillsammans med ett 200g halstäcke. 
Egenskaper:
600 Denier
200g fyllning
Vattentätt, 3000 WP
Mycket god andasfunktion
Tejpade sömmar
Snabbknäppning fram med 
Kardborrefäste fram
Kryssgjordar
D-ringar till hals
Djupa bogveck
Fäste till bensnören
Stor Svanslapp
Svansrem</t>
  </si>
  <si>
    <t>AS00541795</t>
  </si>
  <si>
    <t>NYHET 2058</t>
  </si>
  <si>
    <t>AS005417105</t>
  </si>
  <si>
    <t>NYHET 2059</t>
  </si>
  <si>
    <t>AS005417115</t>
  </si>
  <si>
    <t>NYHET 2060</t>
  </si>
  <si>
    <t>AS005417125</t>
  </si>
  <si>
    <t>NYHET 2061</t>
  </si>
  <si>
    <t>AS005417135</t>
  </si>
  <si>
    <t>NYHET 2062</t>
  </si>
  <si>
    <t>AS005417145</t>
  </si>
  <si>
    <t>NYHET 2063</t>
  </si>
  <si>
    <t>AS005417155</t>
  </si>
  <si>
    <t>NYHET 2064</t>
  </si>
  <si>
    <t>AS005417165</t>
  </si>
  <si>
    <t>NYHET 2065</t>
  </si>
  <si>
    <t>AS0055</t>
  </si>
  <si>
    <t>AS00551785</t>
  </si>
  <si>
    <t>ASKER Täcke 300g Täcke &amp; Hals SET, 1200D</t>
  </si>
  <si>
    <t>NYHET 2066</t>
  </si>
  <si>
    <t>Asker erbjuder hållbara och prisvärda hästtäcken för alla väder. Modell här i 300g vintertäcke tillsammans med ett 300g halstäcke. 
Egenskaper:
600 Denier
300g fyllning
Vattentätt, 3000 WP
Mycket god andasfunktion
Tejpade sömmar
Snabbknäppning fram med 
Kardborrefäste fram
Kryssgjordar
D-ringar till hals
Djupa bogveck
Fäste till bensnören
Stor Svanslapp
Svansrem</t>
  </si>
  <si>
    <t>AS00551795</t>
  </si>
  <si>
    <t>NYHET 2067</t>
  </si>
  <si>
    <t>AS005517105</t>
  </si>
  <si>
    <t>NYHET 2068</t>
  </si>
  <si>
    <t>AS005517115</t>
  </si>
  <si>
    <t>NYHET 2069</t>
  </si>
  <si>
    <t>AS005517125</t>
  </si>
  <si>
    <t>NYHET 2070</t>
  </si>
  <si>
    <t>AS005517135</t>
  </si>
  <si>
    <t>NYHET 2071</t>
  </si>
  <si>
    <t>AS005517145</t>
  </si>
  <si>
    <t>NYHET 2072</t>
  </si>
  <si>
    <t>AS005517155</t>
  </si>
  <si>
    <t>NYHET 2073</t>
  </si>
  <si>
    <t>AS005517165</t>
  </si>
  <si>
    <t>NYHET 2074</t>
  </si>
  <si>
    <t>AS0056</t>
  </si>
  <si>
    <t>AS005601115</t>
  </si>
  <si>
    <t>ASKER PLUS Täcke &amp; Hals SET 0g, 1200D</t>
  </si>
  <si>
    <t>NYHET 2075</t>
  </si>
  <si>
    <t>Asker erbjuder hållbara och prisvärda hästtäcken för alla väder. Regntäcke i 0g med 1200 Denier inklusive separat halstäcke. Denna modell finns även i storlek 140cm.
Egenskaper:
1200 Denier
Vattentätt, 3000 WP
Mycket god andasfunktion
Tejpade sömmar
Snabbknäppning fram med 
Kardborrefäste fram
Kryssgjordar
D-ringar till hals
Djupa bogveck
Fäste till bensnören
Stor Svanslapp
Svansrem</t>
  </si>
  <si>
    <t>AS005601125</t>
  </si>
  <si>
    <t>NYHET 2076</t>
  </si>
  <si>
    <t>AS005601135</t>
  </si>
  <si>
    <t>NYHET 2077</t>
  </si>
  <si>
    <t>AS005601145</t>
  </si>
  <si>
    <t>NYHET 2078</t>
  </si>
  <si>
    <t>AS005601155</t>
  </si>
  <si>
    <t>NYHET 2079</t>
  </si>
  <si>
    <t>AS005601165</t>
  </si>
  <si>
    <t>NYHET 2080</t>
  </si>
  <si>
    <t>AS0057</t>
  </si>
  <si>
    <t>AS005701115</t>
  </si>
  <si>
    <t>ASKER PLUS Täcke &amp; Hals SET 50g, 1200D</t>
  </si>
  <si>
    <t>NYHET 2081</t>
  </si>
  <si>
    <t>Asker erbjuder hållbara och prisvärda hästtäcken för alla väder. Regntäcke i 50g med 1200 Denier inklusive separat halstäcke. Denna modell finns även i storlek 140cm.
Egenskaper:
1200 Denier
50g fyllning
Vattentätt, 3000 WP
Mycket god andasfunktion
Tejpade sömmar
Snabbknäppning fram med 
Kardborrefäste fram
Kryssgjordar
D-ringar till hals
Djupa bogveck
Fäste till bensnören
Stor Svanslapp
Svansrem</t>
  </si>
  <si>
    <t>AS005701125</t>
  </si>
  <si>
    <t>NYHET 2082</t>
  </si>
  <si>
    <t>AS005701135</t>
  </si>
  <si>
    <t>NYHET 2083</t>
  </si>
  <si>
    <t>AS005701145</t>
  </si>
  <si>
    <t>NYHET 2084</t>
  </si>
  <si>
    <t>AS005701155</t>
  </si>
  <si>
    <t>NYHET 2085</t>
  </si>
  <si>
    <t>AS005701165</t>
  </si>
  <si>
    <t>NYHET 2086</t>
  </si>
  <si>
    <t>AS0059</t>
  </si>
  <si>
    <t>AS005901115</t>
  </si>
  <si>
    <t>ASKER PLUS Täcke &amp; Hals SET 100g, 1200D</t>
  </si>
  <si>
    <t>NYHET 2087</t>
  </si>
  <si>
    <t>Asker erbjuder hållbara och prisvärda hästtäcken för alla väder. Täcke i 100g med 1200 Denier inklusive separat halstäcke. Denna modell finns även i storlek 140cm.
Egenskaper:
1200 Denier
100g Fyllning
Vattentätt, 3000 WP
Mycket god andasfunktion
Tejpade sömmar
Snabbknäppning fram med 
Kardborrefäste fram
Kryssgjordar
D-ringar till hals
Djupa bogveck
Fäste till bensnören
Stor Svanslapp
Svansrem</t>
  </si>
  <si>
    <t>AS005901125</t>
  </si>
  <si>
    <t>NYHET 2088</t>
  </si>
  <si>
    <t>AS005901135</t>
  </si>
  <si>
    <t>NYHET 2089</t>
  </si>
  <si>
    <t>AS005901145</t>
  </si>
  <si>
    <t>NYHET 2090</t>
  </si>
  <si>
    <t>AS005901155</t>
  </si>
  <si>
    <t>NYHET 2091</t>
  </si>
  <si>
    <t>AS005901165</t>
  </si>
  <si>
    <t>NYHET 2092</t>
  </si>
  <si>
    <t>AS0060</t>
  </si>
  <si>
    <t>AS006001115</t>
  </si>
  <si>
    <t>ASKER PLUS Täcke &amp; Hals SET 200g, 1200D</t>
  </si>
  <si>
    <t>NYHET 2093</t>
  </si>
  <si>
    <t>Asker erbjuder hållbara och prisvärda hästtäcken för alla väder. Täcke i 200 g med 1200 Denier inklusive separat halstäcke. Denna modell finns även i storlek 140cm.
Egenskaper:
1200 Denier
200g Fyllning
Vattentätt, 3000 WP
Mycket god andasfunktion
Tejpade sömmar
Snabbknäppning fram med 
Kardborrefäste fram
Kryssgjordar
D-ringar till hals
Djupa bogveck
Fäste till bensnören
Stor Svanslapp
Svansrem</t>
  </si>
  <si>
    <t>AS006001125</t>
  </si>
  <si>
    <t>NYHET 2094</t>
  </si>
  <si>
    <t>AS006001135</t>
  </si>
  <si>
    <t>NYHET 2095</t>
  </si>
  <si>
    <t>AS006001145</t>
  </si>
  <si>
    <t>NYHET 2096</t>
  </si>
  <si>
    <t>AS006001155</t>
  </si>
  <si>
    <t>NYHET 2097</t>
  </si>
  <si>
    <t>AS006001165</t>
  </si>
  <si>
    <t>NYHET 2098</t>
  </si>
  <si>
    <t>AS0061</t>
  </si>
  <si>
    <t>AS006101115</t>
  </si>
  <si>
    <t>ASKER PLUS Täcke &amp; Hals SET 300g, 1200D</t>
  </si>
  <si>
    <t>NYHET 2099</t>
  </si>
  <si>
    <t>Asker erbjuder hållbara och prisvärda hästtäcken för alla väder. Regntäcke i 300g med 1200 Denier inklusive separat halstäcke. Denna modell finns även i storlek 140cm.
Egenskaper:
1200 Denier
300g fyllning
Vattentätt, 3000 WP
Mycket god andasfunktion
Tejpade sömmar
Snabbknäppning fram med 
Kardborrefäste fram
Kryssgjordar
D-ringar till hals
Djupa bogveck
Fäste till bensnören
Stor Svanslapp
Svansrem</t>
  </si>
  <si>
    <t>AS006101125</t>
  </si>
  <si>
    <t>NYHET 2100</t>
  </si>
  <si>
    <t>AS006101135</t>
  </si>
  <si>
    <t>NYHET 2101</t>
  </si>
  <si>
    <t>AS006101145</t>
  </si>
  <si>
    <t>NYHET 2102</t>
  </si>
  <si>
    <t>AS006101155</t>
  </si>
  <si>
    <t>NYHET 2103</t>
  </si>
  <si>
    <t>AS006101165</t>
  </si>
  <si>
    <t>NYHET 2104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</si>
</sst>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k_r_-;\-* #,##0.00\ _k_r_-;_-* &quot;-&quot;??\ _k_r_-;_-@_-"/>
    <numFmt numFmtId="165" formatCode="0.000"/>
    <numFmt numFmtId="166" formatCode="&quot;£&quot;#,##0.00"/>
    <numFmt numFmtId="167" formatCode="000000000000"/>
    <numFmt numFmtId="168" formatCode="[$€-2]\ #,##0.00"/>
    <numFmt numFmtId="169"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i/>
      <u/>
      <sz val="12"/>
      <name val="Calibri"/>
      <family val="2"/>
    </font>
    <font>
      <b/>
      <sz val="12"/>
      <name val="Calibri"/>
      <family val="2"/>
    </font>
    <font>
      <b/>
      <sz val="12"/>
      <color indexed="8"/>
      <name val="Calibri"/>
      <family val="2"/>
    </font>
    <font>
      <b/>
      <i/>
      <sz val="14"/>
      <name val="Calibri"/>
      <family val="2"/>
    </font>
    <font>
      <sz val="10"/>
      <color rgb="FF000000"/>
      <name val="Arial"/>
      <family val="2"/>
    </font>
    <font>
      <sz val="10"/>
      <name val="Arial"/>
      <family val="2"/>
    </font>
    <font>
      <sz val="11"/>
      <name val="Calibri"/>
      <family val="2"/>
    </font>
    <font>
      <sz val="11"/>
      <color theme="9" tint="-0.249977111117893"/>
      <name val="Calibri"/>
      <family val="2"/>
      <scheme val="minor"/>
    </font>
    <font>
      <sz val="11"/>
      <color rgb="FF000000"/>
      <name val="Arial"/>
      <family val="2"/>
    </font>
    <font>
      <sz val="12"/>
      <color indexed="8"/>
      <name val="Calibri"/>
      <family val="2"/>
    </font>
    <font>
      <sz val="12"/>
      <name val="Arial"/>
      <family val="2"/>
    </font>
    <font>
      <b/>
      <sz val="11"/>
      <name val="Calibri"/>
      <family val="2"/>
    </font>
    <font>
      <b/>
      <sz val="11"/>
      <name val="Calibri"/>
      <family val="2"/>
      <scheme val="minor"/>
    </font>
    <font>
      <b/>
      <i/>
      <sz val="11"/>
      <color theme="1"/>
      <name val="Calibri"/>
      <family val="2"/>
      <scheme val="minor"/>
    </font>
    <font>
      <b/>
      <i/>
      <sz val="14"/>
      <color theme="1"/>
      <name val="Calibri"/>
      <family val="2"/>
      <scheme val="minor"/>
    </font>
    <font>
      <sz val="11"/>
      <color theme="9"/>
      <name val="Calibri"/>
      <family val="2"/>
      <scheme val="minor"/>
    </font>
    <font>
      <sz val="11"/>
      <color rgb="FF000000"/>
      <name val="Calibri"/>
      <family val="2"/>
      <scheme val="minor"/>
    </font>
    <font>
      <b/>
      <sz val="20"/>
      <color rgb="FF000000"/>
      <name val="Verdana"/>
      <family val="2"/>
    </font>
    <font>
      <b/>
      <sz val="12"/>
      <color rgb="FF000000"/>
      <name val="Verdana"/>
      <family val="2"/>
    </font>
    <font>
      <sz val="12"/>
      <color rgb="FF000000"/>
      <name val="Verdana"/>
      <family val="2"/>
    </font>
    <font>
      <sz val="11"/>
      <color rgb="FF00B050"/>
      <name val="Calibri"/>
      <family val="2"/>
      <scheme val="minor"/>
    </font>
    <font>
      <sz val="10"/>
      <color rgb="FF000000"/>
      <name val="Arial"/>
      <family val="2"/>
    </font>
    <font>
      <sz val="11"/>
      <color rgb="FF00B0F0"/>
      <name val="Calibri"/>
      <family val="2"/>
      <scheme val="minor"/>
    </font>
    <font>
      <sz val="11"/>
      <color rgb="FF7030A0"/>
      <name val="Calibri"/>
      <family val="2"/>
      <scheme val="minor"/>
    </font>
    <font>
      <sz val="10"/>
      <color rgb="FF000000"/>
      <name val="Arial"/>
      <family val="2"/>
    </font>
    <font>
      <sz val="10"/>
      <color rgb="FF000000"/>
      <name val="Arial"/>
      <family val="2"/>
    </font>
    <font>
      <sz val="12"/>
      <color rgb="FFFF0000"/>
      <name val="Calibri"/>
      <family val="2"/>
    </font>
    <font>
      <b/>
      <sz val="12"/>
      <color rgb="FFFF0000"/>
      <name val="Calibri"/>
      <family val="2"/>
    </font>
    <font>
      <sz val="11"/>
      <color rgb="FFFF0000"/>
      <name val="Calibri"/>
      <family val="2"/>
    </font>
    <font>
      <sz val="8"/>
      <name val="Calibri"/>
      <family val="2"/>
      <scheme val="minor"/>
    </font>
    <font>
      <u/>
      <sz val="11"/>
      <color theme="10"/>
      <name val="Calibri"/>
      <family val="2"/>
      <scheme val="minor"/>
    </font>
    <font>
      <sz val="10"/>
      <color rgb="FF000000"/>
      <name val="Arial"/>
      <family val="2"/>
    </font>
    <font>
      <sz val="11"/>
      <color rgb="FF333333"/>
      <name val="Calibri"/>
      <family val="2"/>
      <scheme val="minor"/>
    </font>
    <font>
      <sz val="11"/>
      <color theme="5" tint="-0.249977111117893"/>
      <name val="Calibri"/>
      <family val="2"/>
      <scheme val="minor"/>
    </font>
    <font>
      <b/>
      <sz val="11"/>
      <color rgb="FFFF0000"/>
      <name val="Calibri"/>
      <family val="2"/>
      <scheme val="minor"/>
    </font>
    <font>
      <sz val="10"/>
      <name val="Calibri"/>
      <family val="2"/>
      <scheme val="minor"/>
    </font>
    <font>
      <sz val="10"/>
      <color theme="1"/>
      <name val="Arial"/>
      <family val="2"/>
    </font>
    <font>
      <sz val="10"/>
      <color rgb="FFFF0000"/>
      <name val="Arial"/>
      <family val="2"/>
    </font>
    <font>
      <b/>
      <sz val="18"/>
      <color theme="1"/>
      <name val="Calibri"/>
      <family val="2"/>
      <scheme val="minor"/>
    </font>
    <font>
      <sz val="11"/>
      <color theme="1"/>
      <name val="Calibri"/>
      <family val="2"/>
    </font>
    <font>
      <sz val="11"/>
      <color rgb="FF212121"/>
      <name val="Calibri"/>
      <family val="2"/>
      <scheme val="minor"/>
    </font>
    <font>
      <sz val="10.5"/>
      <color rgb="FF000000"/>
      <name val="Arial"/>
      <family val="2"/>
    </font>
    <font>
      <sz val="12"/>
      <color theme="1"/>
      <name val="Calibri"/>
      <family val="2"/>
      <scheme val="minor"/>
    </font>
    <font>
      <sz val="11"/>
      <color rgb="FF000000"/>
      <name val="Verdana"/>
      <family val="2"/>
    </font>
    <font>
      <sz val="16"/>
      <color rgb="FF000000"/>
      <name val="Verdana"/>
      <family val="2"/>
    </font>
    <font>
      <b/>
      <sz val="11"/>
      <color rgb="FF000000"/>
      <name val="Verdana"/>
      <family val="2"/>
    </font>
    <font>
      <sz val="11"/>
      <color rgb="FF9C0006"/>
      <name val="Calibri"/>
      <family val="2"/>
      <scheme val="minor"/>
    </font>
    <font>
      <b/>
      <sz val="12"/>
      <color theme="1"/>
      <name val="Calibri"/>
      <family val="2"/>
      <scheme val="minor"/>
    </font>
    <font>
      <u/>
      <sz val="11"/>
      <name val="Calibri"/>
      <family val="2"/>
      <scheme val="minor"/>
    </font>
    <font>
      <sz val="12"/>
      <color theme="1"/>
      <name val="Calibri"/>
      <family val="2"/>
    </font>
    <font>
      <sz val="12"/>
      <name val="Calibri"/>
      <family val="2"/>
      <scheme val="minor"/>
    </font>
    <font>
      <sz val="11"/>
      <name val="Arial"/>
      <family val="2"/>
    </font>
    <font>
      <b/>
      <sz val="11"/>
      <name val="Arial"/>
      <family val="2"/>
    </font>
    <font>
      <sz val="11"/>
      <color theme="1"/>
      <name val="Aptos"/>
      <family val="2"/>
    </font>
    <font>
      <b/>
      <sz val="11"/>
      <color theme="1"/>
      <name val="Aptos"/>
      <family val="2"/>
    </font>
    <font>
      <sz val="11"/>
      <name val="Aptos"/>
      <family val="2"/>
    </font>
    <font>
      <sz val="9"/>
      <color rgb="FF333333"/>
      <name val="Arial"/>
      <family val="2"/>
    </font>
    <font>
      <sz val="11"/>
      <color indexed="8"/>
      <name val="Calibri"/>
      <family val="2"/>
      <scheme val="minor"/>
    </font>
    <font>
      <b/>
      <sz val="12"/>
      <color rgb="FFFF0000"/>
      <name val="Calibri"/>
      <family val="2"/>
      <scheme val="minor"/>
    </font>
    <font>
      <sz val="11"/>
      <color rgb="FF333333"/>
      <name val="Aptos"/>
      <family val="2"/>
    </font>
    <font>
      <sz val="10"/>
      <color rgb="FF000000"/>
      <name val="Arial"/>
      <family val="2"/>
    </font>
    <font>
      <sz val="11"/>
      <color rgb="FF333333"/>
      <name val="Calibri"/>
      <family val="2"/>
    </font>
  </fonts>
  <fills count="11">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FF"/>
        <bgColor rgb="FFFFFFFF"/>
      </patternFill>
    </fill>
    <fill>
      <patternFill patternType="solid">
        <fgColor rgb="FFFF0000"/>
        <bgColor indexed="64"/>
      </patternFill>
    </fill>
    <fill>
      <patternFill patternType="solid">
        <fgColor rgb="FFFFC7CE"/>
      </patternFill>
    </fill>
  </fills>
  <borders count="14">
    <border>
      <left/>
      <right/>
      <top/>
      <bottom/>
      <diagonal/>
    </border>
    <border>
      <left/>
      <right/>
      <top/>
      <bottom style="medium">
        <color rgb="FF00B0F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00B0F0"/>
      </right>
      <top/>
      <bottom/>
      <diagonal/>
    </border>
  </borders>
  <cellStyleXfs count="15">
    <xf numFmtId="0" fontId="0" fillId="0" borderId="0"/>
    <xf numFmtId="0" fontId="1" fillId="0" borderId="0"/>
    <xf numFmtId="0" fontId="16" fillId="0" borderId="0"/>
    <xf numFmtId="0" fontId="27" fillId="0" borderId="0"/>
    <xf numFmtId="0" fontId="10" fillId="0" borderId="0"/>
    <xf numFmtId="164" fontId="1" fillId="0" borderId="0" applyFont="0" applyFill="0" applyBorder="0" applyAlignment="0" applyProtection="0"/>
    <xf numFmtId="0" fontId="30" fillId="0" borderId="0"/>
    <xf numFmtId="0" fontId="31" fillId="0" borderId="0"/>
    <xf numFmtId="0" fontId="36" fillId="0" borderId="0" applyNumberFormat="0" applyFill="0" applyBorder="0" applyAlignment="0" applyProtection="0"/>
    <xf numFmtId="0" fontId="37" fillId="0" borderId="0"/>
    <xf numFmtId="9" fontId="1" fillId="0" borderId="0" applyFont="0" applyFill="0" applyBorder="0" applyAlignment="0" applyProtection="0"/>
    <xf numFmtId="0" fontId="52" fillId="10" borderId="0" applyNumberFormat="0" applyBorder="0" applyAlignment="0" applyProtection="0"/>
    <xf numFmtId="0" fontId="48" fillId="0" borderId="0"/>
    <xf numFmtId="0" fontId="63" fillId="0" borderId="0"/>
    <xf numFmtId="0" fontId="66" fillId="0" borderId="0"/>
  </cellStyleXfs>
  <cellXfs count="358">
    <xf numFmtId="0" fontId="0" fillId="0" borderId="0" xfId="0"/>
    <xf numFmtId="0" fontId="4" fillId="0" borderId="0" xfId="0" applyFont="1"/>
    <xf numFmtId="20" fontId="0" fillId="0" borderId="0" xfId="0" applyNumberFormat="1"/>
    <xf numFmtId="0" fontId="5" fillId="0" borderId="0" xfId="0" applyFont="1"/>
    <xf numFmtId="0" fontId="7" fillId="0" borderId="1" xfId="0" applyFont="1" applyBorder="1"/>
    <xf numFmtId="0" fontId="9" fillId="0" borderId="0" xfId="0" applyFont="1"/>
    <xf numFmtId="0" fontId="4" fillId="0" borderId="0" xfId="0" applyFont="1" applyAlignment="1">
      <alignment horizontal="left"/>
    </xf>
    <xf numFmtId="1" fontId="7" fillId="0" borderId="0" xfId="0" applyNumberFormat="1" applyFont="1" applyAlignment="1">
      <alignment horizontal="left"/>
    </xf>
    <xf numFmtId="1" fontId="0" fillId="0" borderId="0" xfId="0" applyNumberFormat="1"/>
    <xf numFmtId="1" fontId="11" fillId="0" borderId="0" xfId="1" applyNumberFormat="1" applyFont="1" applyAlignment="1">
      <alignment horizontal="left"/>
    </xf>
    <xf numFmtId="0" fontId="14" fillId="0" borderId="0" xfId="0" applyFont="1"/>
    <xf numFmtId="0" fontId="15" fillId="0" borderId="0" xfId="0" applyFont="1"/>
    <xf numFmtId="0" fontId="2" fillId="0" borderId="0" xfId="0" applyFont="1"/>
    <xf numFmtId="0" fontId="0" fillId="0" borderId="0" xfId="0" applyAlignment="1">
      <alignment horizontal="left"/>
    </xf>
    <xf numFmtId="0" fontId="17" fillId="0" borderId="0" xfId="0" applyFont="1"/>
    <xf numFmtId="0" fontId="17" fillId="0" borderId="0" xfId="0" applyFont="1" applyAlignment="1">
      <alignment horizontal="left"/>
    </xf>
    <xf numFmtId="0" fontId="13" fillId="0" borderId="0" xfId="0" applyFont="1"/>
    <xf numFmtId="0" fontId="7" fillId="0" borderId="2" xfId="0" applyFont="1" applyBorder="1"/>
    <xf numFmtId="0" fontId="5" fillId="0" borderId="0" xfId="0" quotePrefix="1" applyFont="1"/>
    <xf numFmtId="1" fontId="18" fillId="0" borderId="0" xfId="0" applyNumberFormat="1" applyFont="1"/>
    <xf numFmtId="0" fontId="0" fillId="0" borderId="0" xfId="0" applyAlignment="1">
      <alignment horizontal="left" vertical="center"/>
    </xf>
    <xf numFmtId="0" fontId="0" fillId="0" borderId="0" xfId="0" applyAlignment="1">
      <alignment vertical="center"/>
    </xf>
    <xf numFmtId="2" fontId="5" fillId="0" borderId="0" xfId="0" applyNumberFormat="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20" fillId="0" borderId="0" xfId="0" applyFont="1"/>
    <xf numFmtId="0" fontId="1" fillId="0" borderId="0" xfId="1"/>
    <xf numFmtId="0" fontId="21" fillId="0" borderId="0" xfId="0" applyFont="1"/>
    <xf numFmtId="0" fontId="22" fillId="0" borderId="0" xfId="0" quotePrefix="1"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xf numFmtId="1" fontId="5" fillId="0" borderId="0" xfId="0" applyNumberFormat="1" applyFont="1" applyAlignment="1">
      <alignment horizontal="right"/>
    </xf>
    <xf numFmtId="0" fontId="5" fillId="0" borderId="0" xfId="0" applyFont="1" applyAlignment="1">
      <alignment vertical="center" wrapText="1"/>
    </xf>
    <xf numFmtId="0" fontId="5" fillId="0" borderId="0" xfId="0" applyFont="1" applyAlignment="1">
      <alignment horizontal="left"/>
    </xf>
    <xf numFmtId="0" fontId="0" fillId="0" borderId="0" xfId="0" applyAlignment="1">
      <alignment vertical="center" wrapText="1"/>
    </xf>
    <xf numFmtId="2" fontId="0" fillId="0" borderId="0" xfId="0" applyNumberFormat="1"/>
    <xf numFmtId="0" fontId="19" fillId="0" borderId="0" xfId="0" applyFont="1"/>
    <xf numFmtId="1" fontId="5" fillId="0" borderId="0" xfId="0" quotePrefix="1" applyNumberFormat="1" applyFont="1" applyAlignment="1">
      <alignment horizontal="left"/>
    </xf>
    <xf numFmtId="0" fontId="0" fillId="0" borderId="0" xfId="0" applyAlignment="1">
      <alignment horizontal="right"/>
    </xf>
    <xf numFmtId="0" fontId="4" fillId="3" borderId="0" xfId="0" applyFont="1" applyFill="1"/>
    <xf numFmtId="0" fontId="6" fillId="4" borderId="0" xfId="0" applyFont="1" applyFill="1"/>
    <xf numFmtId="0" fontId="5" fillId="0" borderId="0" xfId="0" applyFont="1" applyAlignment="1">
      <alignment horizontal="left" vertical="center" wrapText="1"/>
    </xf>
    <xf numFmtId="0" fontId="7" fillId="0" borderId="0" xfId="0" applyFont="1"/>
    <xf numFmtId="0" fontId="4" fillId="5" borderId="0" xfId="0" applyFont="1" applyFill="1" applyAlignment="1">
      <alignment horizontal="center"/>
    </xf>
    <xf numFmtId="0" fontId="4" fillId="6" borderId="0" xfId="0" applyFont="1" applyFill="1" applyAlignment="1">
      <alignment horizontal="center"/>
    </xf>
    <xf numFmtId="2" fontId="7" fillId="0" borderId="0" xfId="0" applyNumberFormat="1" applyFont="1" applyAlignment="1">
      <alignment horizontal="left"/>
    </xf>
    <xf numFmtId="0" fontId="4" fillId="7" borderId="0" xfId="0" applyFont="1" applyFill="1" applyAlignment="1">
      <alignment horizontal="center"/>
    </xf>
    <xf numFmtId="0" fontId="0" fillId="7" borderId="0" xfId="0" applyFill="1" applyAlignment="1">
      <alignment horizontal="center"/>
    </xf>
    <xf numFmtId="0" fontId="3" fillId="7" borderId="4" xfId="0" applyFont="1"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0" fillId="7" borderId="7" xfId="0" applyFill="1" applyBorder="1" applyAlignment="1">
      <alignment horizontal="center"/>
    </xf>
    <xf numFmtId="0" fontId="7" fillId="7" borderId="9" xfId="0" applyFont="1" applyFill="1" applyBorder="1" applyAlignment="1">
      <alignment horizontal="center"/>
    </xf>
    <xf numFmtId="0" fontId="7" fillId="7" borderId="10" xfId="0" applyFont="1" applyFill="1" applyBorder="1" applyAlignment="1">
      <alignment horizontal="center"/>
    </xf>
    <xf numFmtId="0" fontId="0" fillId="6" borderId="4" xfId="0" applyFill="1" applyBorder="1" applyAlignment="1">
      <alignment horizontal="center"/>
    </xf>
    <xf numFmtId="0" fontId="3" fillId="6" borderId="4" xfId="0" applyFont="1" applyFill="1" applyBorder="1" applyAlignment="1">
      <alignment horizontal="center"/>
    </xf>
    <xf numFmtId="0" fontId="0" fillId="6" borderId="5" xfId="0" applyFill="1" applyBorder="1" applyAlignment="1">
      <alignment horizontal="center"/>
    </xf>
    <xf numFmtId="0" fontId="0" fillId="6" borderId="7" xfId="0" applyFill="1" applyBorder="1" applyAlignment="1">
      <alignment horizontal="center"/>
    </xf>
    <xf numFmtId="0" fontId="7" fillId="6" borderId="9" xfId="0" applyFont="1" applyFill="1" applyBorder="1" applyAlignment="1">
      <alignment horizontal="center"/>
    </xf>
    <xf numFmtId="0" fontId="7" fillId="6" borderId="10"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3" fillId="5" borderId="4" xfId="0" applyFont="1" applyFill="1" applyBorder="1" applyAlignment="1">
      <alignment horizontal="center"/>
    </xf>
    <xf numFmtId="0" fontId="0" fillId="5" borderId="5" xfId="0" applyFill="1" applyBorder="1" applyAlignment="1">
      <alignment horizontal="center"/>
    </xf>
    <xf numFmtId="0" fontId="4" fillId="5" borderId="6" xfId="0" applyFont="1" applyFill="1" applyBorder="1" applyAlignment="1">
      <alignment horizontal="center"/>
    </xf>
    <xf numFmtId="0" fontId="0" fillId="5" borderId="7" xfId="0"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7" fillId="5" borderId="10" xfId="0" applyFont="1"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7" fillId="3" borderId="10" xfId="0" applyFont="1" applyFill="1" applyBorder="1" applyAlignment="1">
      <alignment horizontal="center"/>
    </xf>
    <xf numFmtId="0" fontId="3" fillId="3" borderId="4" xfId="0" applyFont="1" applyFill="1" applyBorder="1" applyAlignment="1">
      <alignment horizontal="center"/>
    </xf>
    <xf numFmtId="0" fontId="0" fillId="4" borderId="0" xfId="0" applyFill="1"/>
    <xf numFmtId="0" fontId="7" fillId="4" borderId="1" xfId="0" applyFont="1" applyFill="1" applyBorder="1"/>
    <xf numFmtId="0" fontId="8" fillId="4" borderId="1" xfId="0" applyFont="1" applyFill="1" applyBorder="1"/>
    <xf numFmtId="1" fontId="5" fillId="0" borderId="0" xfId="0" applyNumberFormat="1" applyFont="1" applyAlignment="1">
      <alignment horizontal="left" vertical="center"/>
    </xf>
    <xf numFmtId="0" fontId="4" fillId="5" borderId="0" xfId="0" applyFont="1" applyFill="1" applyAlignment="1">
      <alignment horizontal="right"/>
    </xf>
    <xf numFmtId="1" fontId="7" fillId="0" borderId="0" xfId="0" applyNumberFormat="1" applyFont="1" applyAlignment="1">
      <alignment horizontal="right"/>
    </xf>
    <xf numFmtId="0" fontId="4" fillId="0" borderId="0" xfId="0" applyFont="1" applyAlignment="1">
      <alignment horizontal="right"/>
    </xf>
    <xf numFmtId="1" fontId="18" fillId="0" borderId="0" xfId="0" applyNumberFormat="1" applyFont="1" applyAlignment="1">
      <alignment horizontal="right"/>
    </xf>
    <xf numFmtId="0" fontId="5" fillId="0" borderId="0" xfId="0" applyFont="1" applyAlignment="1">
      <alignment horizontal="right"/>
    </xf>
    <xf numFmtId="165" fontId="0" fillId="0" borderId="0" xfId="0" applyNumberFormat="1" applyAlignment="1">
      <alignment horizontal="right"/>
    </xf>
    <xf numFmtId="165" fontId="3" fillId="5" borderId="4" xfId="0" applyNumberFormat="1" applyFont="1" applyFill="1" applyBorder="1" applyAlignment="1">
      <alignment horizontal="right"/>
    </xf>
    <xf numFmtId="165" fontId="4" fillId="5" borderId="0" xfId="0" applyNumberFormat="1" applyFont="1" applyFill="1" applyAlignment="1">
      <alignment horizontal="right"/>
    </xf>
    <xf numFmtId="165" fontId="7" fillId="0" borderId="0" xfId="0" applyNumberFormat="1" applyFont="1" applyAlignment="1">
      <alignment horizontal="right"/>
    </xf>
    <xf numFmtId="165" fontId="4" fillId="0" borderId="0" xfId="0" applyNumberFormat="1" applyFont="1" applyAlignment="1">
      <alignment horizontal="right"/>
    </xf>
    <xf numFmtId="165" fontId="18" fillId="0" borderId="0" xfId="0" applyNumberFormat="1" applyFont="1" applyAlignment="1">
      <alignment horizontal="right"/>
    </xf>
    <xf numFmtId="165" fontId="5" fillId="0" borderId="0" xfId="0" applyNumberFormat="1" applyFont="1" applyAlignment="1">
      <alignment horizontal="right"/>
    </xf>
    <xf numFmtId="165" fontId="4" fillId="6" borderId="0" xfId="0" applyNumberFormat="1" applyFont="1" applyFill="1" applyAlignment="1">
      <alignment horizontal="right"/>
    </xf>
    <xf numFmtId="165" fontId="0" fillId="6" borderId="4" xfId="0" applyNumberFormat="1" applyFill="1" applyBorder="1" applyAlignment="1">
      <alignment horizontal="right"/>
    </xf>
    <xf numFmtId="165" fontId="0" fillId="0" borderId="0" xfId="0" applyNumberFormat="1"/>
    <xf numFmtId="165" fontId="0" fillId="5" borderId="4" xfId="0" applyNumberFormat="1" applyFill="1" applyBorder="1"/>
    <xf numFmtId="165" fontId="4" fillId="5" borderId="0" xfId="0" applyNumberFormat="1" applyFont="1" applyFill="1"/>
    <xf numFmtId="165" fontId="4" fillId="0" borderId="0" xfId="0" applyNumberFormat="1" applyFont="1"/>
    <xf numFmtId="165" fontId="5" fillId="0" borderId="0" xfId="0" applyNumberFormat="1" applyFont="1"/>
    <xf numFmtId="0" fontId="0" fillId="5" borderId="5" xfId="0" applyFill="1" applyBorder="1" applyAlignment="1">
      <alignment horizontal="right"/>
    </xf>
    <xf numFmtId="0" fontId="0" fillId="5" borderId="7" xfId="0" applyFill="1" applyBorder="1" applyAlignment="1">
      <alignment horizontal="right"/>
    </xf>
    <xf numFmtId="0" fontId="14" fillId="0" borderId="0" xfId="0" applyFont="1" applyAlignment="1">
      <alignment horizontal="right"/>
    </xf>
    <xf numFmtId="0" fontId="5" fillId="0" borderId="0" xfId="0" applyFont="1" applyAlignment="1">
      <alignment horizontal="right" vertical="center" wrapText="1"/>
    </xf>
    <xf numFmtId="0" fontId="0" fillId="5" borderId="4" xfId="0" applyFill="1" applyBorder="1" applyAlignment="1">
      <alignment horizontal="right"/>
    </xf>
    <xf numFmtId="1" fontId="4" fillId="0" borderId="0" xfId="0" applyNumberFormat="1" applyFont="1" applyAlignment="1">
      <alignment horizontal="right"/>
    </xf>
    <xf numFmtId="0" fontId="3" fillId="6" borderId="4" xfId="0" applyFont="1" applyFill="1" applyBorder="1" applyAlignment="1">
      <alignment horizontal="right"/>
    </xf>
    <xf numFmtId="0" fontId="4" fillId="6" borderId="0" xfId="0" applyFont="1" applyFill="1" applyAlignment="1">
      <alignment horizontal="right"/>
    </xf>
    <xf numFmtId="0" fontId="3" fillId="0" borderId="1" xfId="0" applyFont="1" applyBorder="1"/>
    <xf numFmtId="165" fontId="0" fillId="5" borderId="4" xfId="0" applyNumberFormat="1" applyFill="1" applyBorder="1" applyAlignment="1">
      <alignment horizontal="right"/>
    </xf>
    <xf numFmtId="0" fontId="7" fillId="5" borderId="9" xfId="0" applyFont="1" applyFill="1" applyBorder="1" applyAlignment="1">
      <alignment horizontal="right"/>
    </xf>
    <xf numFmtId="1" fontId="4" fillId="0" borderId="0" xfId="0" applyNumberFormat="1" applyFont="1" applyAlignment="1">
      <alignment horizontal="left"/>
    </xf>
    <xf numFmtId="165" fontId="7" fillId="5" borderId="9" xfId="0" applyNumberFormat="1" applyFont="1" applyFill="1" applyBorder="1" applyAlignment="1">
      <alignment horizontal="right"/>
    </xf>
    <xf numFmtId="165" fontId="3" fillId="6" borderId="4" xfId="0" applyNumberFormat="1" applyFont="1" applyFill="1" applyBorder="1" applyAlignment="1">
      <alignment horizontal="center"/>
    </xf>
    <xf numFmtId="165" fontId="4" fillId="6" borderId="0" xfId="0" applyNumberFormat="1" applyFont="1" applyFill="1" applyAlignment="1">
      <alignment horizontal="center"/>
    </xf>
    <xf numFmtId="165" fontId="7" fillId="6" borderId="9" xfId="0" applyNumberFormat="1" applyFont="1" applyFill="1" applyBorder="1" applyAlignment="1">
      <alignment horizontal="center"/>
    </xf>
    <xf numFmtId="165" fontId="7" fillId="0" borderId="0" xfId="0" applyNumberFormat="1" applyFont="1" applyAlignment="1">
      <alignment horizontal="left"/>
    </xf>
    <xf numFmtId="165" fontId="18" fillId="0" borderId="0" xfId="0" applyNumberFormat="1" applyFont="1"/>
    <xf numFmtId="2" fontId="3" fillId="6" borderId="4" xfId="0" applyNumberFormat="1" applyFont="1" applyFill="1" applyBorder="1" applyAlignment="1">
      <alignment horizontal="center"/>
    </xf>
    <xf numFmtId="2" fontId="4" fillId="6" borderId="0" xfId="0" applyNumberFormat="1" applyFont="1" applyFill="1" applyAlignment="1">
      <alignment horizontal="center"/>
    </xf>
    <xf numFmtId="2" fontId="7" fillId="6" borderId="9" xfId="0" applyNumberFormat="1" applyFont="1" applyFill="1" applyBorder="1" applyAlignment="1">
      <alignment horizontal="center"/>
    </xf>
    <xf numFmtId="2" fontId="4" fillId="0" borderId="0" xfId="0" applyNumberFormat="1" applyFont="1"/>
    <xf numFmtId="2" fontId="4" fillId="0" borderId="0" xfId="0" applyNumberFormat="1" applyFont="1" applyAlignment="1">
      <alignment horizontal="right"/>
    </xf>
    <xf numFmtId="2" fontId="18" fillId="0" borderId="0" xfId="0" applyNumberFormat="1" applyFont="1"/>
    <xf numFmtId="1" fontId="0" fillId="5" borderId="4" xfId="0" applyNumberFormat="1" applyFill="1" applyBorder="1" applyAlignment="1">
      <alignment horizontal="center"/>
    </xf>
    <xf numFmtId="1" fontId="4" fillId="5" borderId="0" xfId="0" applyNumberFormat="1" applyFont="1" applyFill="1" applyAlignment="1">
      <alignment horizontal="center"/>
    </xf>
    <xf numFmtId="1" fontId="7" fillId="5" borderId="9" xfId="0" applyNumberFormat="1" applyFont="1" applyFill="1" applyBorder="1" applyAlignment="1">
      <alignment horizontal="center"/>
    </xf>
    <xf numFmtId="1" fontId="4" fillId="0" borderId="0" xfId="0" applyNumberFormat="1" applyFont="1"/>
    <xf numFmtId="1" fontId="5" fillId="0" borderId="0" xfId="0" applyNumberFormat="1" applyFont="1"/>
    <xf numFmtId="1" fontId="0" fillId="5" borderId="5" xfId="0" applyNumberFormat="1" applyFill="1" applyBorder="1" applyAlignment="1">
      <alignment horizontal="center"/>
    </xf>
    <xf numFmtId="1" fontId="0" fillId="5" borderId="7" xfId="0" applyNumberFormat="1" applyFill="1" applyBorder="1" applyAlignment="1">
      <alignment horizontal="center"/>
    </xf>
    <xf numFmtId="1" fontId="7" fillId="5" borderId="10" xfId="0" applyNumberFormat="1" applyFont="1" applyFill="1" applyBorder="1" applyAlignment="1">
      <alignment horizontal="center"/>
    </xf>
    <xf numFmtId="165" fontId="3" fillId="5" borderId="4" xfId="0" applyNumberFormat="1" applyFont="1" applyFill="1" applyBorder="1" applyAlignment="1">
      <alignment horizontal="center"/>
    </xf>
    <xf numFmtId="165" fontId="4" fillId="5" borderId="0" xfId="0" applyNumberFormat="1" applyFont="1" applyFill="1" applyAlignment="1">
      <alignment horizontal="center"/>
    </xf>
    <xf numFmtId="165" fontId="7" fillId="5" borderId="9" xfId="0" applyNumberFormat="1" applyFont="1" applyFill="1" applyBorder="1" applyAlignment="1">
      <alignment horizontal="center"/>
    </xf>
    <xf numFmtId="1" fontId="12" fillId="0" borderId="0" xfId="0" applyNumberFormat="1" applyFont="1" applyAlignment="1">
      <alignment horizontal="right"/>
    </xf>
    <xf numFmtId="165" fontId="3" fillId="0" borderId="0" xfId="0" applyNumberFormat="1" applyFont="1"/>
    <xf numFmtId="165" fontId="7" fillId="5" borderId="0" xfId="0" applyNumberFormat="1" applyFont="1" applyFill="1" applyAlignment="1">
      <alignment horizontal="center"/>
    </xf>
    <xf numFmtId="165" fontId="12" fillId="0" borderId="0" xfId="0" applyNumberFormat="1" applyFont="1" applyAlignment="1">
      <alignment horizontal="right"/>
    </xf>
    <xf numFmtId="1" fontId="0" fillId="0" borderId="0" xfId="0" applyNumberFormat="1" applyAlignment="1">
      <alignment horizontal="right"/>
    </xf>
    <xf numFmtId="0" fontId="7" fillId="6" borderId="0" xfId="0" applyFont="1" applyFill="1" applyAlignment="1">
      <alignment horizontal="center"/>
    </xf>
    <xf numFmtId="2" fontId="7" fillId="0" borderId="0" xfId="0" applyNumberFormat="1" applyFont="1" applyAlignment="1">
      <alignment horizontal="right"/>
    </xf>
    <xf numFmtId="2" fontId="4" fillId="0" borderId="0" xfId="0" applyNumberFormat="1" applyFont="1" applyAlignment="1">
      <alignment horizontal="left"/>
    </xf>
    <xf numFmtId="0" fontId="15" fillId="0" borderId="0" xfId="0" applyFont="1" applyAlignment="1">
      <alignment horizontal="right"/>
    </xf>
    <xf numFmtId="0" fontId="7" fillId="0" borderId="9" xfId="0" applyFont="1" applyBorder="1"/>
    <xf numFmtId="0" fontId="7" fillId="6" borderId="9" xfId="0" applyFont="1" applyFill="1" applyBorder="1" applyAlignment="1">
      <alignment horizontal="right"/>
    </xf>
    <xf numFmtId="165" fontId="4" fillId="6" borderId="9" xfId="0" applyNumberFormat="1" applyFont="1" applyFill="1" applyBorder="1" applyAlignment="1">
      <alignment horizontal="right"/>
    </xf>
    <xf numFmtId="165" fontId="4" fillId="5" borderId="9" xfId="0" applyNumberFormat="1" applyFont="1" applyFill="1" applyBorder="1"/>
    <xf numFmtId="0" fontId="4" fillId="5" borderId="9" xfId="0" applyFont="1" applyFill="1" applyBorder="1" applyAlignment="1">
      <alignment horizontal="right"/>
    </xf>
    <xf numFmtId="0" fontId="4" fillId="5" borderId="10" xfId="0" applyFont="1" applyFill="1" applyBorder="1" applyAlignment="1">
      <alignment horizontal="right"/>
    </xf>
    <xf numFmtId="20" fontId="0" fillId="0" borderId="0" xfId="0" applyNumberFormat="1" applyAlignment="1">
      <alignment horizontal="right"/>
    </xf>
    <xf numFmtId="1" fontId="22" fillId="0" borderId="0" xfId="5" quotePrefix="1" applyNumberFormat="1" applyFont="1"/>
    <xf numFmtId="1" fontId="22" fillId="0" borderId="0" xfId="0" quotePrefix="1" applyNumberFormat="1" applyFont="1"/>
    <xf numFmtId="0" fontId="28" fillId="0" borderId="0" xfId="0" applyFont="1"/>
    <xf numFmtId="0" fontId="29" fillId="0" borderId="0" xfId="0" applyFont="1"/>
    <xf numFmtId="0" fontId="7" fillId="0" borderId="0" xfId="0" applyFont="1" applyAlignment="1">
      <alignment horizontal="left"/>
    </xf>
    <xf numFmtId="0" fontId="3" fillId="0" borderId="0" xfId="0" applyFont="1" applyAlignment="1">
      <alignment horizontal="left"/>
    </xf>
    <xf numFmtId="2" fontId="12" fillId="0" borderId="0" xfId="0" applyNumberFormat="1" applyFont="1"/>
    <xf numFmtId="1" fontId="17" fillId="0" borderId="0" xfId="0" applyNumberFormat="1" applyFont="1" applyAlignment="1">
      <alignment horizontal="left"/>
    </xf>
    <xf numFmtId="0" fontId="5" fillId="8" borderId="11" xfId="0" applyFont="1" applyFill="1" applyBorder="1" applyAlignment="1">
      <alignment horizontal="right" vertical="center"/>
    </xf>
    <xf numFmtId="49" fontId="5" fillId="0" borderId="0" xfId="0" applyNumberFormat="1" applyFont="1" applyAlignment="1">
      <alignment horizontal="right"/>
    </xf>
    <xf numFmtId="2" fontId="13" fillId="0" borderId="0" xfId="0" applyNumberFormat="1" applyFont="1" applyAlignment="1">
      <alignment horizontal="right"/>
    </xf>
    <xf numFmtId="165" fontId="5" fillId="0" borderId="0" xfId="0" applyNumberFormat="1" applyFont="1" applyAlignment="1">
      <alignment horizontal="right" vertical="center"/>
    </xf>
    <xf numFmtId="49" fontId="0" fillId="0" borderId="0" xfId="0" applyNumberFormat="1" applyAlignment="1">
      <alignment horizontal="right"/>
    </xf>
    <xf numFmtId="2" fontId="5" fillId="0" borderId="0" xfId="0" applyNumberFormat="1" applyFont="1"/>
    <xf numFmtId="0" fontId="32" fillId="0" borderId="0" xfId="0" applyFont="1"/>
    <xf numFmtId="2" fontId="2" fillId="0" borderId="0" xfId="0" applyNumberFormat="1" applyFont="1" applyAlignment="1">
      <alignment vertical="center"/>
    </xf>
    <xf numFmtId="1" fontId="33" fillId="0" borderId="0" xfId="0" applyNumberFormat="1" applyFont="1" applyAlignment="1">
      <alignment horizontal="left"/>
    </xf>
    <xf numFmtId="1" fontId="2" fillId="0" borderId="0" xfId="0" applyNumberFormat="1" applyFont="1"/>
    <xf numFmtId="165" fontId="2" fillId="0" borderId="0" xfId="0" applyNumberFormat="1" applyFont="1"/>
    <xf numFmtId="165" fontId="34" fillId="0" borderId="0" xfId="0" applyNumberFormat="1" applyFont="1" applyAlignment="1">
      <alignment horizontal="right"/>
    </xf>
    <xf numFmtId="1" fontId="34"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left"/>
    </xf>
    <xf numFmtId="0" fontId="2" fillId="0" borderId="0" xfId="0" applyFont="1" applyAlignment="1">
      <alignment horizontal="left" vertical="center"/>
    </xf>
    <xf numFmtId="1" fontId="2" fillId="0" borderId="0" xfId="0" applyNumberFormat="1" applyFont="1" applyAlignment="1">
      <alignment horizontal="right"/>
    </xf>
    <xf numFmtId="49" fontId="2" fillId="0" borderId="0" xfId="0" applyNumberFormat="1" applyFont="1" applyAlignment="1">
      <alignment horizontal="right"/>
    </xf>
    <xf numFmtId="0" fontId="4" fillId="0" borderId="0" xfId="0" applyFont="1" applyAlignment="1">
      <alignment horizontal="center"/>
    </xf>
    <xf numFmtId="2" fontId="2" fillId="0" borderId="0" xfId="0" applyNumberFormat="1" applyFont="1"/>
    <xf numFmtId="0" fontId="21" fillId="0" borderId="0" xfId="0" applyFont="1" applyAlignment="1">
      <alignment horizontal="left" vertical="center"/>
    </xf>
    <xf numFmtId="0" fontId="7" fillId="0" borderId="1" xfId="0" applyFont="1" applyBorder="1" applyAlignment="1">
      <alignment horizontal="left"/>
    </xf>
    <xf numFmtId="0" fontId="0" fillId="0" borderId="0" xfId="0" applyAlignment="1">
      <alignment horizontal="left" vertical="center" wrapText="1"/>
    </xf>
    <xf numFmtId="0" fontId="32" fillId="0" borderId="0" xfId="0" applyFont="1" applyAlignment="1">
      <alignment horizontal="left"/>
    </xf>
    <xf numFmtId="0" fontId="21" fillId="0" borderId="0" xfId="0" applyFont="1" applyAlignment="1">
      <alignment horizontal="right"/>
    </xf>
    <xf numFmtId="1" fontId="5" fillId="0" borderId="0" xfId="0" quotePrefix="1" applyNumberFormat="1" applyFont="1" applyAlignment="1">
      <alignment horizontal="right"/>
    </xf>
    <xf numFmtId="0" fontId="18" fillId="0" borderId="1" xfId="0" applyFont="1" applyBorder="1" applyAlignment="1">
      <alignment horizontal="right"/>
    </xf>
    <xf numFmtId="0" fontId="39"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1" fontId="40" fillId="0" borderId="0" xfId="0" applyNumberFormat="1" applyFont="1"/>
    <xf numFmtId="1" fontId="2" fillId="0" borderId="0" xfId="0" applyNumberFormat="1" applyFont="1" applyAlignment="1">
      <alignment horizontal="left" vertical="center"/>
    </xf>
    <xf numFmtId="0" fontId="2" fillId="0" borderId="0" xfId="0" quotePrefix="1"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165" fontId="40" fillId="0" borderId="0" xfId="0" applyNumberFormat="1" applyFont="1"/>
    <xf numFmtId="1" fontId="38" fillId="8" borderId="11" xfId="9" applyNumberFormat="1" applyFont="1" applyFill="1" applyBorder="1" applyAlignment="1">
      <alignment horizontal="right"/>
    </xf>
    <xf numFmtId="1" fontId="5" fillId="0" borderId="0" xfId="0" applyNumberFormat="1" applyFont="1" applyAlignment="1">
      <alignment horizontal="center" wrapText="1"/>
    </xf>
    <xf numFmtId="0" fontId="5" fillId="0" borderId="0" xfId="0" applyFont="1" applyAlignment="1">
      <alignment horizontal="center"/>
    </xf>
    <xf numFmtId="1" fontId="41" fillId="0" borderId="0" xfId="1" applyNumberFormat="1" applyFont="1" applyAlignment="1">
      <alignment horizontal="center" wrapText="1"/>
    </xf>
    <xf numFmtId="1" fontId="5" fillId="0" borderId="0" xfId="0" applyNumberFormat="1" applyFont="1" applyAlignment="1">
      <alignment horizontal="right" vertical="center"/>
    </xf>
    <xf numFmtId="49" fontId="5" fillId="8" borderId="11" xfId="9" applyNumberFormat="1" applyFont="1" applyFill="1" applyBorder="1" applyAlignment="1">
      <alignment horizontal="right"/>
    </xf>
    <xf numFmtId="1" fontId="5" fillId="8" borderId="11" xfId="9" applyNumberFormat="1" applyFont="1" applyFill="1" applyBorder="1" applyAlignment="1">
      <alignment horizontal="right"/>
    </xf>
    <xf numFmtId="1" fontId="5" fillId="0" borderId="0" xfId="0" applyNumberFormat="1" applyFont="1" applyAlignment="1">
      <alignment vertical="center"/>
    </xf>
    <xf numFmtId="0" fontId="5" fillId="5" borderId="0" xfId="0" applyFont="1" applyFill="1" applyAlignment="1">
      <alignment horizontal="right"/>
    </xf>
    <xf numFmtId="0" fontId="18" fillId="5" borderId="9" xfId="0" applyFont="1" applyFill="1" applyBorder="1" applyAlignment="1">
      <alignment horizontal="right"/>
    </xf>
    <xf numFmtId="49" fontId="5" fillId="8" borderId="0" xfId="4" applyNumberFormat="1" applyFont="1" applyFill="1" applyAlignment="1">
      <alignment horizontal="right"/>
    </xf>
    <xf numFmtId="49" fontId="38" fillId="8" borderId="0" xfId="9" applyNumberFormat="1" applyFont="1" applyFill="1" applyAlignment="1">
      <alignment horizontal="right"/>
    </xf>
    <xf numFmtId="1" fontId="38" fillId="8" borderId="0" xfId="9" applyNumberFormat="1" applyFont="1" applyFill="1" applyAlignment="1">
      <alignment horizontal="right"/>
    </xf>
    <xf numFmtId="49" fontId="5" fillId="8" borderId="0" xfId="9" applyNumberFormat="1" applyFont="1" applyFill="1" applyAlignment="1">
      <alignment horizontal="right"/>
    </xf>
    <xf numFmtId="1" fontId="5" fillId="8" borderId="0" xfId="9" applyNumberFormat="1" applyFont="1" applyFill="1" applyAlignment="1">
      <alignment horizontal="right"/>
    </xf>
    <xf numFmtId="49" fontId="5" fillId="8" borderId="0" xfId="0" applyNumberFormat="1" applyFont="1" applyFill="1" applyAlignment="1">
      <alignment horizontal="right"/>
    </xf>
    <xf numFmtId="49" fontId="2" fillId="8" borderId="0" xfId="0" applyNumberFormat="1" applyFont="1" applyFill="1" applyAlignment="1">
      <alignment horizontal="right"/>
    </xf>
    <xf numFmtId="0" fontId="5" fillId="8" borderId="0" xfId="0" applyFont="1" applyFill="1" applyAlignment="1">
      <alignment horizontal="right" vertical="center"/>
    </xf>
    <xf numFmtId="0" fontId="18" fillId="0" borderId="1" xfId="0" applyFont="1" applyBorder="1" applyAlignment="1">
      <alignment horizontal="center"/>
    </xf>
    <xf numFmtId="0" fontId="0" fillId="0" borderId="0" xfId="0" applyAlignment="1">
      <alignment horizontal="center"/>
    </xf>
    <xf numFmtId="1" fontId="2" fillId="8" borderId="11" xfId="9" applyNumberFormat="1" applyFont="1" applyFill="1" applyBorder="1" applyAlignment="1">
      <alignment horizontal="right"/>
    </xf>
    <xf numFmtId="2" fontId="34" fillId="0" borderId="0" xfId="0" applyNumberFormat="1" applyFont="1"/>
    <xf numFmtId="165" fontId="32" fillId="0" borderId="0" xfId="0" applyNumberFormat="1" applyFont="1"/>
    <xf numFmtId="165" fontId="32" fillId="0" borderId="0" xfId="0" applyNumberFormat="1" applyFont="1" applyAlignment="1">
      <alignment horizontal="right"/>
    </xf>
    <xf numFmtId="2" fontId="32" fillId="0" borderId="0" xfId="0" applyNumberFormat="1" applyFont="1" applyAlignment="1">
      <alignment horizontal="right"/>
    </xf>
    <xf numFmtId="1" fontId="32" fillId="0" borderId="0" xfId="0" applyNumberFormat="1" applyFont="1" applyAlignment="1">
      <alignment horizontal="right"/>
    </xf>
    <xf numFmtId="0" fontId="32" fillId="0" borderId="0" xfId="0" applyFont="1" applyAlignment="1">
      <alignment horizontal="right"/>
    </xf>
    <xf numFmtId="1" fontId="33" fillId="0" borderId="0" xfId="0" applyNumberFormat="1" applyFont="1" applyAlignment="1">
      <alignment horizontal="right"/>
    </xf>
    <xf numFmtId="1" fontId="43" fillId="0" borderId="0" xfId="1" applyNumberFormat="1" applyFont="1" applyAlignment="1">
      <alignment horizontal="left"/>
    </xf>
    <xf numFmtId="0" fontId="5" fillId="9" borderId="0" xfId="0" applyFont="1" applyFill="1"/>
    <xf numFmtId="0" fontId="5" fillId="9" borderId="0" xfId="0" applyFont="1" applyFill="1" applyAlignment="1">
      <alignment vertical="center"/>
    </xf>
    <xf numFmtId="0" fontId="44" fillId="0" borderId="0" xfId="0" applyFont="1"/>
    <xf numFmtId="166" fontId="3" fillId="0" borderId="0" xfId="0" applyNumberFormat="1" applyFont="1" applyAlignment="1">
      <alignment horizontal="right" wrapText="1"/>
    </xf>
    <xf numFmtId="0" fontId="5" fillId="6" borderId="3" xfId="0" applyFont="1" applyFill="1" applyBorder="1" applyAlignment="1">
      <alignment horizontal="center"/>
    </xf>
    <xf numFmtId="0" fontId="5" fillId="6" borderId="6" xfId="0" applyFont="1" applyFill="1" applyBorder="1" applyAlignment="1">
      <alignment horizontal="center"/>
    </xf>
    <xf numFmtId="0" fontId="7" fillId="0" borderId="1" xfId="0" applyFont="1" applyBorder="1" applyAlignment="1">
      <alignment horizontal="center"/>
    </xf>
    <xf numFmtId="1" fontId="42" fillId="0" borderId="0" xfId="0" applyNumberFormat="1" applyFont="1" applyAlignment="1">
      <alignment horizontal="center"/>
    </xf>
    <xf numFmtId="1" fontId="11" fillId="0" borderId="0" xfId="0" applyNumberFormat="1" applyFont="1" applyAlignment="1">
      <alignment horizontal="center"/>
    </xf>
    <xf numFmtId="167" fontId="42" fillId="0" borderId="0" xfId="0" applyNumberFormat="1" applyFont="1" applyAlignment="1">
      <alignment horizontal="center"/>
    </xf>
    <xf numFmtId="1" fontId="41" fillId="0" borderId="0" xfId="0" applyNumberFormat="1" applyFont="1" applyAlignment="1">
      <alignment horizontal="center"/>
    </xf>
    <xf numFmtId="1" fontId="45" fillId="0" borderId="0" xfId="0" applyNumberFormat="1" applyFont="1" applyAlignment="1">
      <alignment horizontal="center"/>
    </xf>
    <xf numFmtId="0" fontId="46" fillId="0" borderId="0" xfId="0" applyFont="1" applyAlignment="1">
      <alignment vertical="center"/>
    </xf>
    <xf numFmtId="0" fontId="5" fillId="6" borderId="0" xfId="0" applyFont="1" applyFill="1" applyAlignment="1">
      <alignment horizontal="center"/>
    </xf>
    <xf numFmtId="20" fontId="0" fillId="0" borderId="0" xfId="0" applyNumberFormat="1" applyAlignment="1">
      <alignment horizontal="left"/>
    </xf>
    <xf numFmtId="0" fontId="48" fillId="0" borderId="0" xfId="0" applyFont="1"/>
    <xf numFmtId="1" fontId="43" fillId="0" borderId="0" xfId="0" applyNumberFormat="1" applyFont="1" applyAlignment="1">
      <alignment horizontal="center"/>
    </xf>
    <xf numFmtId="0" fontId="3" fillId="0" borderId="0" xfId="0" applyFont="1"/>
    <xf numFmtId="0" fontId="49" fillId="0" borderId="0" xfId="0" applyFont="1"/>
    <xf numFmtId="0" fontId="51" fillId="0" borderId="0" xfId="0" applyFont="1"/>
    <xf numFmtId="0" fontId="0" fillId="3" borderId="0" xfId="0" applyFill="1"/>
    <xf numFmtId="0" fontId="0" fillId="3" borderId="0" xfId="0" applyFill="1" applyAlignment="1">
      <alignment horizontal="left" vertical="center"/>
    </xf>
    <xf numFmtId="2" fontId="0" fillId="3" borderId="0" xfId="0" applyNumberFormat="1" applyFill="1"/>
    <xf numFmtId="1" fontId="0" fillId="3" borderId="0" xfId="0" applyNumberFormat="1" applyFill="1"/>
    <xf numFmtId="0" fontId="5" fillId="0" borderId="0" xfId="11" applyFont="1" applyFill="1" applyAlignment="1">
      <alignment horizontal="left"/>
    </xf>
    <xf numFmtId="9" fontId="0" fillId="0" borderId="0" xfId="10" applyFont="1" applyFill="1"/>
    <xf numFmtId="0" fontId="53" fillId="0" borderId="0" xfId="0" applyFont="1"/>
    <xf numFmtId="2" fontId="11" fillId="0" borderId="0" xfId="1" applyNumberFormat="1" applyFont="1" applyAlignment="1">
      <alignment vertical="center"/>
    </xf>
    <xf numFmtId="49" fontId="38" fillId="0" borderId="0" xfId="0" applyNumberFormat="1" applyFont="1" applyAlignment="1">
      <alignment horizontal="right"/>
    </xf>
    <xf numFmtId="49" fontId="5" fillId="0" borderId="0" xfId="9" applyNumberFormat="1" applyFont="1" applyAlignment="1">
      <alignment horizontal="right"/>
    </xf>
    <xf numFmtId="1" fontId="2" fillId="0" borderId="0" xfId="9" applyNumberFormat="1" applyFont="1" applyAlignment="1">
      <alignment horizontal="right"/>
    </xf>
    <xf numFmtId="1" fontId="5" fillId="0" borderId="0" xfId="9" applyNumberFormat="1" applyFont="1" applyAlignment="1">
      <alignment horizontal="right"/>
    </xf>
    <xf numFmtId="49" fontId="0" fillId="0" borderId="0" xfId="0" applyNumberFormat="1"/>
    <xf numFmtId="0" fontId="11" fillId="0" borderId="0" xfId="0" applyFont="1"/>
    <xf numFmtId="0" fontId="54" fillId="0" borderId="0" xfId="8" applyFont="1"/>
    <xf numFmtId="1" fontId="43" fillId="0" borderId="0" xfId="2" applyNumberFormat="1" applyFont="1" applyAlignment="1">
      <alignment horizontal="left"/>
    </xf>
    <xf numFmtId="1" fontId="43" fillId="0" borderId="0" xfId="0" applyNumberFormat="1" applyFont="1" applyAlignment="1">
      <alignment horizontal="left"/>
    </xf>
    <xf numFmtId="0" fontId="55" fillId="0" borderId="0" xfId="0" applyFont="1"/>
    <xf numFmtId="1" fontId="42" fillId="0" borderId="0" xfId="1" applyNumberFormat="1" applyFont="1" applyAlignment="1">
      <alignment horizontal="left"/>
    </xf>
    <xf numFmtId="0" fontId="12" fillId="0" borderId="0" xfId="0" applyFont="1"/>
    <xf numFmtId="0" fontId="56" fillId="0" borderId="0" xfId="0" applyFont="1"/>
    <xf numFmtId="0" fontId="11" fillId="0" borderId="0" xfId="0" applyFont="1" applyAlignment="1">
      <alignment wrapText="1"/>
    </xf>
    <xf numFmtId="1" fontId="11" fillId="0" borderId="0" xfId="0" applyNumberFormat="1" applyFont="1" applyAlignment="1">
      <alignment horizontal="left" wrapText="1"/>
    </xf>
    <xf numFmtId="1" fontId="11" fillId="0" borderId="0" xfId="2" applyNumberFormat="1" applyFont="1" applyAlignment="1">
      <alignment horizontal="left"/>
    </xf>
    <xf numFmtId="0" fontId="57" fillId="0" borderId="0" xfId="0" applyFont="1"/>
    <xf numFmtId="0" fontId="58" fillId="0" borderId="0" xfId="0" applyFont="1" applyAlignment="1">
      <alignment horizontal="left"/>
    </xf>
    <xf numFmtId="0" fontId="18" fillId="0" borderId="0" xfId="0" applyFont="1" applyAlignment="1">
      <alignment horizontal="left"/>
    </xf>
    <xf numFmtId="0" fontId="54" fillId="0" borderId="0" xfId="8" applyFont="1" applyAlignment="1"/>
    <xf numFmtId="0" fontId="4" fillId="4" borderId="0" xfId="0" applyFont="1" applyFill="1"/>
    <xf numFmtId="0" fontId="10" fillId="0" borderId="0" xfId="0" applyFont="1" applyAlignment="1">
      <alignment wrapText="1"/>
    </xf>
    <xf numFmtId="49" fontId="0" fillId="0" borderId="0" xfId="0" applyNumberFormat="1" applyAlignment="1">
      <alignment horizontal="left"/>
    </xf>
    <xf numFmtId="0" fontId="12" fillId="0" borderId="0" xfId="0" applyFont="1" applyAlignment="1">
      <alignment horizontal="left"/>
    </xf>
    <xf numFmtId="1" fontId="0" fillId="5" borderId="3" xfId="0" applyNumberFormat="1" applyFill="1" applyBorder="1" applyAlignment="1">
      <alignment horizontal="right"/>
    </xf>
    <xf numFmtId="1" fontId="5" fillId="5" borderId="6" xfId="0" applyNumberFormat="1" applyFont="1" applyFill="1" applyBorder="1" applyAlignment="1">
      <alignment horizontal="right"/>
    </xf>
    <xf numFmtId="1" fontId="18" fillId="5" borderId="8" xfId="0" applyNumberFormat="1" applyFont="1" applyFill="1" applyBorder="1" applyAlignment="1">
      <alignment horizontal="right"/>
    </xf>
    <xf numFmtId="1" fontId="5" fillId="8" borderId="11" xfId="4" applyNumberFormat="1" applyFont="1" applyFill="1" applyBorder="1" applyAlignment="1">
      <alignment horizontal="right"/>
    </xf>
    <xf numFmtId="1" fontId="21" fillId="0" borderId="0" xfId="0" applyNumberFormat="1" applyFont="1" applyAlignment="1">
      <alignment horizontal="right"/>
    </xf>
    <xf numFmtId="1" fontId="38" fillId="8" borderId="12" xfId="0" applyNumberFormat="1" applyFont="1" applyFill="1" applyBorder="1" applyAlignment="1">
      <alignment horizontal="right"/>
    </xf>
    <xf numFmtId="1" fontId="38" fillId="8" borderId="11" xfId="0" applyNumberFormat="1" applyFont="1" applyFill="1" applyBorder="1" applyAlignment="1">
      <alignment horizontal="right"/>
    </xf>
    <xf numFmtId="1" fontId="5" fillId="8" borderId="11" xfId="0" applyNumberFormat="1" applyFont="1" applyFill="1" applyBorder="1" applyAlignment="1">
      <alignment horizontal="right"/>
    </xf>
    <xf numFmtId="1" fontId="0" fillId="0" borderId="11" xfId="0" applyNumberFormat="1" applyBorder="1" applyAlignment="1">
      <alignment horizontal="right"/>
    </xf>
    <xf numFmtId="1" fontId="38" fillId="8" borderId="0" xfId="0" applyNumberFormat="1" applyFont="1" applyFill="1" applyAlignment="1">
      <alignment horizontal="right"/>
    </xf>
    <xf numFmtId="1" fontId="2" fillId="8" borderId="11" xfId="0" applyNumberFormat="1" applyFont="1" applyFill="1" applyBorder="1" applyAlignment="1">
      <alignment horizontal="right"/>
    </xf>
    <xf numFmtId="1" fontId="11" fillId="4" borderId="0" xfId="1" applyNumberFormat="1" applyFont="1" applyFill="1" applyAlignment="1">
      <alignment horizontal="left"/>
    </xf>
    <xf numFmtId="1" fontId="0" fillId="4" borderId="0" xfId="0" applyNumberFormat="1" applyFill="1"/>
    <xf numFmtId="1" fontId="0" fillId="0" borderId="0" xfId="0" applyNumberFormat="1" applyAlignment="1">
      <alignment horizontal="left"/>
    </xf>
    <xf numFmtId="1" fontId="11" fillId="4" borderId="0" xfId="2" applyNumberFormat="1" applyFont="1" applyFill="1" applyAlignment="1">
      <alignment horizontal="left"/>
    </xf>
    <xf numFmtId="0" fontId="4" fillId="4" borderId="6" xfId="0" applyFont="1" applyFill="1" applyBorder="1" applyAlignment="1">
      <alignment horizontal="center"/>
    </xf>
    <xf numFmtId="0" fontId="4" fillId="4" borderId="0" xfId="0" applyFont="1" applyFill="1" applyAlignment="1">
      <alignment horizontal="center"/>
    </xf>
    <xf numFmtId="1" fontId="11" fillId="4" borderId="0" xfId="0" applyNumberFormat="1" applyFont="1" applyFill="1" applyAlignment="1">
      <alignment horizontal="left"/>
    </xf>
    <xf numFmtId="168" fontId="5" fillId="0" borderId="0" xfId="0" applyNumberFormat="1" applyFont="1" applyAlignment="1">
      <alignment vertical="center"/>
    </xf>
    <xf numFmtId="1" fontId="42" fillId="2" borderId="0" xfId="1" applyNumberFormat="1" applyFont="1" applyFill="1" applyAlignment="1">
      <alignment horizontal="left"/>
    </xf>
    <xf numFmtId="1" fontId="11" fillId="2" borderId="0" xfId="1" applyNumberFormat="1" applyFont="1" applyFill="1" applyAlignment="1">
      <alignment horizontal="left"/>
    </xf>
    <xf numFmtId="0" fontId="59" fillId="0" borderId="0" xfId="0" applyFont="1" applyAlignment="1">
      <alignment vertical="center"/>
    </xf>
    <xf numFmtId="0" fontId="33" fillId="0" borderId="0" xfId="0" applyFont="1"/>
    <xf numFmtId="2" fontId="2" fillId="4" borderId="0" xfId="0" applyNumberFormat="1" applyFont="1" applyFill="1" applyAlignment="1">
      <alignment vertical="center"/>
    </xf>
    <xf numFmtId="0" fontId="0" fillId="9" borderId="0" xfId="0" applyFill="1"/>
    <xf numFmtId="2" fontId="5" fillId="4" borderId="0" xfId="0" applyNumberFormat="1" applyFont="1" applyFill="1" applyAlignment="1">
      <alignment vertical="center"/>
    </xf>
    <xf numFmtId="2" fontId="48" fillId="4" borderId="0" xfId="0" applyNumberFormat="1" applyFont="1" applyFill="1"/>
    <xf numFmtId="2" fontId="2" fillId="4" borderId="0" xfId="0" applyNumberFormat="1" applyFont="1" applyFill="1"/>
    <xf numFmtId="0" fontId="36" fillId="0" borderId="0" xfId="8" applyAlignment="1">
      <alignment vertical="center"/>
    </xf>
    <xf numFmtId="2" fontId="5" fillId="4" borderId="0" xfId="0" applyNumberFormat="1" applyFont="1" applyFill="1"/>
    <xf numFmtId="2" fontId="12" fillId="0" borderId="0" xfId="0" applyNumberFormat="1" applyFont="1" applyAlignment="1">
      <alignment horizontal="right"/>
    </xf>
    <xf numFmtId="2" fontId="7" fillId="0" borderId="1" xfId="0" applyNumberFormat="1" applyFont="1" applyBorder="1"/>
    <xf numFmtId="2" fontId="48" fillId="0" borderId="0" xfId="0" applyNumberFormat="1" applyFont="1"/>
    <xf numFmtId="2" fontId="0" fillId="0" borderId="0" xfId="0" applyNumberFormat="1" applyAlignment="1">
      <alignment vertical="center"/>
    </xf>
    <xf numFmtId="2" fontId="11" fillId="0" borderId="0" xfId="2" applyNumberFormat="1" applyFont="1" applyAlignment="1">
      <alignment vertical="center"/>
    </xf>
    <xf numFmtId="0" fontId="3" fillId="4" borderId="1" xfId="0" applyFont="1" applyFill="1" applyBorder="1"/>
    <xf numFmtId="0" fontId="60" fillId="0" borderId="0" xfId="0" applyFont="1" applyAlignment="1">
      <alignment vertical="center"/>
    </xf>
    <xf numFmtId="0" fontId="15" fillId="4" borderId="1" xfId="0" applyFont="1" applyFill="1" applyBorder="1"/>
    <xf numFmtId="49" fontId="5" fillId="0" borderId="0" xfId="0" applyNumberFormat="1" applyFont="1" applyAlignment="1">
      <alignment horizontal="fill"/>
    </xf>
    <xf numFmtId="0" fontId="5" fillId="0" borderId="0" xfId="0" applyFont="1" applyAlignment="1">
      <alignment horizontal="fill"/>
    </xf>
    <xf numFmtId="0" fontId="0" fillId="0" borderId="0" xfId="0" applyAlignment="1">
      <alignment horizontal="fill"/>
    </xf>
    <xf numFmtId="0" fontId="5" fillId="0" borderId="0" xfId="0" applyFont="1" applyAlignment="1">
      <alignment horizontal="fill" vertical="center"/>
    </xf>
    <xf numFmtId="0" fontId="5" fillId="0" borderId="0" xfId="0" applyFont="1" applyAlignment="1">
      <alignment horizontal="fill" vertical="center" wrapText="1"/>
    </xf>
    <xf numFmtId="0" fontId="2" fillId="0" borderId="0" xfId="0" applyFont="1" applyAlignment="1">
      <alignment horizontal="fill"/>
    </xf>
    <xf numFmtId="0" fontId="0" fillId="0" borderId="0" xfId="0" applyAlignment="1">
      <alignment horizontal="fill" vertical="center"/>
    </xf>
    <xf numFmtId="0" fontId="61" fillId="0" borderId="0" xfId="0" applyFont="1" applyAlignment="1">
      <alignment horizontal="fill"/>
    </xf>
    <xf numFmtId="0" fontId="61" fillId="0" borderId="0" xfId="0" applyFont="1" applyAlignment="1">
      <alignment horizontal="fill" vertical="center"/>
    </xf>
    <xf numFmtId="0" fontId="1" fillId="0" borderId="0" xfId="0" applyFont="1" applyAlignment="1">
      <alignment horizontal="fill" vertical="center"/>
    </xf>
    <xf numFmtId="0" fontId="0" fillId="3" borderId="0" xfId="0" applyFill="1" applyAlignment="1">
      <alignment horizontal="fill"/>
    </xf>
    <xf numFmtId="49" fontId="62" fillId="8" borderId="11" xfId="0" applyNumberFormat="1" applyFont="1" applyFill="1" applyBorder="1" applyAlignment="1">
      <alignment horizontal="left"/>
    </xf>
    <xf numFmtId="1" fontId="11" fillId="4" borderId="0" xfId="12" applyNumberFormat="1" applyFont="1" applyFill="1" applyAlignment="1">
      <alignment horizontal="left"/>
    </xf>
    <xf numFmtId="1" fontId="11" fillId="0" borderId="0" xfId="12" applyNumberFormat="1" applyFont="1" applyAlignment="1">
      <alignment horizontal="left"/>
    </xf>
    <xf numFmtId="0" fontId="4" fillId="0" borderId="13" xfId="0" applyFont="1" applyBorder="1"/>
    <xf numFmtId="0" fontId="10" fillId="0" borderId="0" xfId="0" applyFont="1"/>
    <xf numFmtId="0" fontId="64" fillId="0" borderId="0" xfId="0" applyFont="1" applyAlignment="1">
      <alignment vertical="center"/>
    </xf>
    <xf numFmtId="0" fontId="65" fillId="0" borderId="0" xfId="0" applyFont="1"/>
    <xf numFmtId="49" fontId="67" fillId="8" borderId="11" xfId="14" applyNumberFormat="1" applyFont="1" applyFill="1" applyBorder="1" applyAlignment="1">
      <alignment horizontal="right"/>
    </xf>
    <xf numFmtId="0" fontId="36" fillId="0" borderId="0" xfId="8" applyFill="1" applyAlignment="1">
      <alignment vertical="center"/>
    </xf>
    <xf numFmtId="1" fontId="0" fillId="0" borderId="0" xfId="0" applyNumberFormat="1" applyAlignment="1">
      <alignment horizontal="center"/>
    </xf>
    <xf numFmtId="0" fontId="18" fillId="0" borderId="1" xfId="0" applyFont="1" applyBorder="1" applyAlignment="1">
      <alignment horizontal="left"/>
    </xf>
    <xf numFmtId="2" fontId="7" fillId="0" borderId="1" xfId="0" applyNumberFormat="1" applyFont="1" applyBorder="1" applyAlignment="1">
      <alignment horizontal="left"/>
    </xf>
    <xf numFmtId="1" fontId="18" fillId="5" borderId="8" xfId="0" applyNumberFormat="1" applyFont="1" applyFill="1" applyBorder="1" applyAlignment="1">
      <alignment horizontal="left"/>
    </xf>
    <xf numFmtId="165" fontId="7" fillId="5" borderId="9" xfId="0" applyNumberFormat="1" applyFont="1" applyFill="1" applyBorder="1" applyAlignment="1">
      <alignment horizontal="left"/>
    </xf>
    <xf numFmtId="0" fontId="7" fillId="5" borderId="9" xfId="0" applyFont="1" applyFill="1" applyBorder="1" applyAlignment="1">
      <alignment horizontal="left"/>
    </xf>
    <xf numFmtId="1" fontId="7" fillId="5" borderId="9" xfId="0" applyNumberFormat="1" applyFont="1" applyFill="1" applyBorder="1" applyAlignment="1">
      <alignment horizontal="left"/>
    </xf>
    <xf numFmtId="1" fontId="7" fillId="5" borderId="10" xfId="0" applyNumberFormat="1" applyFont="1" applyFill="1" applyBorder="1" applyAlignment="1">
      <alignment horizontal="left"/>
    </xf>
    <xf numFmtId="0" fontId="7" fillId="6" borderId="9" xfId="0" applyFont="1" applyFill="1" applyBorder="1" applyAlignment="1">
      <alignment horizontal="left"/>
    </xf>
    <xf numFmtId="0" fontId="7" fillId="6" borderId="10" xfId="0" applyFont="1" applyFill="1" applyBorder="1" applyAlignment="1">
      <alignment horizontal="left"/>
    </xf>
    <xf numFmtId="0" fontId="7" fillId="7" borderId="9" xfId="0" applyFont="1" applyFill="1" applyBorder="1" applyAlignment="1">
      <alignment horizontal="left"/>
    </xf>
    <xf numFmtId="0" fontId="7" fillId="7" borderId="10" xfId="0" applyFont="1" applyFill="1" applyBorder="1" applyAlignment="1">
      <alignment horizontal="left"/>
    </xf>
    <xf numFmtId="0" fontId="7" fillId="3" borderId="8" xfId="0" applyFont="1" applyFill="1" applyBorder="1" applyAlignment="1">
      <alignment horizontal="left"/>
    </xf>
    <xf numFmtId="0" fontId="7" fillId="3" borderId="9" xfId="0" applyFont="1" applyFill="1" applyBorder="1" applyAlignment="1">
      <alignment horizontal="left"/>
    </xf>
    <xf numFmtId="0" fontId="7" fillId="3" borderId="10" xfId="0" applyFont="1" applyFill="1" applyBorder="1" applyAlignment="1">
      <alignment horizontal="left"/>
    </xf>
    <xf numFmtId="0" fontId="7" fillId="4" borderId="1" xfId="0" applyFont="1" applyFill="1" applyBorder="1" applyAlignment="1">
      <alignment horizontal="left"/>
    </xf>
    <xf numFmtId="0" fontId="15" fillId="4" borderId="1" xfId="0" applyFont="1" applyFill="1" applyBorder="1" applyAlignment="1">
      <alignment horizontal="left"/>
    </xf>
    <xf numFmtId="169" fontId="0" fillId="0" borderId="0" xfId="0" applyNumberFormat="1"/>
    <xf numFmtId="3" fontId="0" fillId="0" borderId="0" xfId="0" applyNumberFormat="1" applyAlignment="1">
      <alignment horizontal="right"/>
    </xf>
  </cellXfs>
  <cellStyles count="15">
    <cellStyle name="Dålig" xfId="11" builtinId="27"/>
    <cellStyle name="Hyperlänk" xfId="8" builtinId="8"/>
    <cellStyle name="Normal" xfId="0" builtinId="0"/>
    <cellStyle name="Normal 2" xfId="1" xr:uid="{00000000-0005-0000-0000-000001000000}"/>
    <cellStyle name="Normal 2 2" xfId="12" xr:uid="{CC9F83D4-E6E8-419D-AE5B-8D3870B10D69}"/>
    <cellStyle name="Normal 3" xfId="2" xr:uid="{00000000-0005-0000-0000-000002000000}"/>
    <cellStyle name="Normal 3 2" xfId="13" xr:uid="{83B4C001-DF6A-4D61-BE75-1C54C224A6B4}"/>
    <cellStyle name="Normal 4" xfId="3" xr:uid="{00000000-0005-0000-0000-000003000000}"/>
    <cellStyle name="Normal 5" xfId="4" xr:uid="{00000000-0005-0000-0000-000004000000}"/>
    <cellStyle name="Normal 6" xfId="6" xr:uid="{00000000-0005-0000-0000-000005000000}"/>
    <cellStyle name="Normal 7" xfId="7" xr:uid="{00000000-0005-0000-0000-000006000000}"/>
    <cellStyle name="Normal 8" xfId="9" xr:uid="{78718B6E-D86F-491C-B65D-C6073CEEC40E}"/>
    <cellStyle name="Normal 9" xfId="14" xr:uid="{B2E23BEC-432D-442E-BDDC-BE0CA9D498F5}"/>
    <cellStyle name="Procent" xfId="10" builtinId="5"/>
    <cellStyle name="Tusental" xfId="5" builtinId="3"/>
  </cellStyles>
  <dxfs count="1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jpeg"/></Relationships>
</file>

<file path=xl/drawings/_rels/drawing2.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gif"/></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8</xdr:col>
      <xdr:colOff>420688</xdr:colOff>
      <xdr:row>1</xdr:row>
      <xdr:rowOff>165100</xdr:rowOff>
    </xdr:from>
    <xdr:to>
      <xdr:col>9</xdr:col>
      <xdr:colOff>12859</xdr:colOff>
      <xdr:row>5</xdr:row>
      <xdr:rowOff>168910</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7113" y="355600"/>
          <a:ext cx="723760" cy="798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382587</xdr:colOff>
      <xdr:row>2</xdr:row>
      <xdr:rowOff>19051</xdr:rowOff>
    </xdr:from>
    <xdr:to>
      <xdr:col>8</xdr:col>
      <xdr:colOff>264846</xdr:colOff>
      <xdr:row>5</xdr:row>
      <xdr:rowOff>59372</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12262" y="400051"/>
          <a:ext cx="549009" cy="655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253999</xdr:colOff>
      <xdr:row>0</xdr:row>
      <xdr:rowOff>111124</xdr:rowOff>
    </xdr:from>
    <xdr:to>
      <xdr:col>2</xdr:col>
      <xdr:colOff>975198</xdr:colOff>
      <xdr:row>5</xdr:row>
      <xdr:rowOff>130174</xdr:rowOff>
    </xdr:to>
    <xdr:pic>
      <xdr:nvPicPr>
        <xdr:cNvPr id="5" name="Bildobjekt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1874" y="111124"/>
          <a:ext cx="1995066" cy="993775"/>
        </a:xfrm>
        <a:prstGeom prst="rect">
          <a:avLst/>
        </a:prstGeom>
      </xdr:spPr>
    </xdr:pic>
    <xdr:clientData/>
  </xdr:twoCellAnchor>
  <xdr:twoCellAnchor editAs="oneCell">
    <xdr:from>
      <xdr:col>2</xdr:col>
      <xdr:colOff>1411433</xdr:colOff>
      <xdr:row>0</xdr:row>
      <xdr:rowOff>69272</xdr:rowOff>
    </xdr:from>
    <xdr:to>
      <xdr:col>3</xdr:col>
      <xdr:colOff>740353</xdr:colOff>
      <xdr:row>6</xdr:row>
      <xdr:rowOff>94557</xdr:rowOff>
    </xdr:to>
    <xdr:pic>
      <xdr:nvPicPr>
        <xdr:cNvPr id="9" name="Bildobjekt 8">
          <a:extLst>
            <a:ext uri="{FF2B5EF4-FFF2-40B4-BE49-F238E27FC236}">
              <a16:creationId xmlns:a16="http://schemas.microsoft.com/office/drawing/2014/main" id="{A3E8BD3D-FFE9-690C-C111-19FFB1B3DD9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84319" y="69272"/>
          <a:ext cx="1219200" cy="12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295276</xdr:colOff>
      <xdr:row>1</xdr:row>
      <xdr:rowOff>47625</xdr:rowOff>
    </xdr:from>
    <xdr:to>
      <xdr:col>1</xdr:col>
      <xdr:colOff>1355686</xdr:colOff>
      <xdr:row>5</xdr:row>
      <xdr:rowOff>104776</xdr:rowOff>
    </xdr:to>
    <xdr:pic>
      <xdr:nvPicPr>
        <xdr:cNvPr id="2" name="Bildobjek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6" y="238125"/>
          <a:ext cx="1841460" cy="866776"/>
        </a:xfrm>
        <a:prstGeom prst="rect">
          <a:avLst/>
        </a:prstGeom>
      </xdr:spPr>
    </xdr:pic>
    <xdr:clientData/>
  </xdr:twoCellAnchor>
  <xdr:twoCellAnchor editAs="oneCell">
    <xdr:from>
      <xdr:col>2</xdr:col>
      <xdr:colOff>66675</xdr:colOff>
      <xdr:row>1</xdr:row>
      <xdr:rowOff>190500</xdr:rowOff>
    </xdr:from>
    <xdr:to>
      <xdr:col>3</xdr:col>
      <xdr:colOff>180975</xdr:colOff>
      <xdr:row>4</xdr:row>
      <xdr:rowOff>9525</xdr:rowOff>
    </xdr:to>
    <xdr:pic>
      <xdr:nvPicPr>
        <xdr:cNvPr id="7" name="Bildobjekt 6">
          <a:extLst>
            <a:ext uri="{FF2B5EF4-FFF2-40B4-BE49-F238E27FC236}">
              <a16:creationId xmlns:a16="http://schemas.microsoft.com/office/drawing/2014/main" id="{DEF8A00A-BB70-09C3-734D-2CBDB4447F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r="73774" b="2584"/>
        <a:stretch/>
      </xdr:blipFill>
      <xdr:spPr>
        <a:xfrm>
          <a:off x="2533650" y="381000"/>
          <a:ext cx="2038350" cy="419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806595</xdr:colOff>
      <xdr:row>0</xdr:row>
      <xdr:rowOff>183862</xdr:rowOff>
    </xdr:from>
    <xdr:to>
      <xdr:col>1</xdr:col>
      <xdr:colOff>784752</xdr:colOff>
      <xdr:row>4</xdr:row>
      <xdr:rowOff>110678</xdr:rowOff>
    </xdr:to>
    <xdr:pic>
      <xdr:nvPicPr>
        <xdr:cNvPr id="2" name="Bildobjekt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6595" y="183862"/>
          <a:ext cx="1225066" cy="714793"/>
        </a:xfrm>
        <a:prstGeom prst="rect">
          <a:avLst/>
        </a:prstGeom>
      </xdr:spPr>
    </xdr:pic>
    <xdr:clientData/>
  </xdr:twoCellAnchor>
  <xdr:twoCellAnchor editAs="oneCell">
    <xdr:from>
      <xdr:col>3</xdr:col>
      <xdr:colOff>266700</xdr:colOff>
      <xdr:row>1</xdr:row>
      <xdr:rowOff>60325</xdr:rowOff>
    </xdr:from>
    <xdr:to>
      <xdr:col>4</xdr:col>
      <xdr:colOff>857380</xdr:colOff>
      <xdr:row>5</xdr:row>
      <xdr:rowOff>16590</xdr:rowOff>
    </xdr:to>
    <xdr:pic>
      <xdr:nvPicPr>
        <xdr:cNvPr id="3" name="Bildobjekt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59075" y="250825"/>
          <a:ext cx="1676530" cy="7465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571500</xdr:colOff>
      <xdr:row>71</xdr:row>
      <xdr:rowOff>28575</xdr:rowOff>
    </xdr:from>
    <xdr:ext cx="381000" cy="342900"/>
    <xdr:sp macro="" textlink="">
      <xdr:nvSpPr>
        <xdr:cNvPr id="2" name="Shape 3">
          <a:extLst>
            <a:ext uri="{FF2B5EF4-FFF2-40B4-BE49-F238E27FC236}">
              <a16:creationId xmlns:a16="http://schemas.microsoft.com/office/drawing/2014/main" id="{FAC516DE-CB28-4E84-BC9C-C32F59AF1EBE}"/>
            </a:ext>
          </a:extLst>
        </xdr:cNvPr>
        <xdr:cNvSpPr/>
      </xdr:nvSpPr>
      <xdr:spPr>
        <a:xfrm>
          <a:off x="15411450" y="12325350"/>
          <a:ext cx="3810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24</xdr:col>
      <xdr:colOff>0</xdr:colOff>
      <xdr:row>72</xdr:row>
      <xdr:rowOff>0</xdr:rowOff>
    </xdr:from>
    <xdr:ext cx="381000" cy="342900"/>
    <xdr:sp macro="" textlink="">
      <xdr:nvSpPr>
        <xdr:cNvPr id="3" name="Shape 3">
          <a:extLst>
            <a:ext uri="{FF2B5EF4-FFF2-40B4-BE49-F238E27FC236}">
              <a16:creationId xmlns:a16="http://schemas.microsoft.com/office/drawing/2014/main" id="{E530DCA7-A4A1-41A9-8013-2695CADF2EC9}"/>
            </a:ext>
          </a:extLst>
        </xdr:cNvPr>
        <xdr:cNvSpPr/>
      </xdr:nvSpPr>
      <xdr:spPr>
        <a:xfrm>
          <a:off x="23183850" y="12496800"/>
          <a:ext cx="3810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24</xdr:col>
      <xdr:colOff>523875</xdr:colOff>
      <xdr:row>68</xdr:row>
      <xdr:rowOff>9525</xdr:rowOff>
    </xdr:from>
    <xdr:ext cx="381000" cy="342900"/>
    <xdr:sp macro="" textlink="">
      <xdr:nvSpPr>
        <xdr:cNvPr id="4" name="Shape 3">
          <a:extLst>
            <a:ext uri="{FF2B5EF4-FFF2-40B4-BE49-F238E27FC236}">
              <a16:creationId xmlns:a16="http://schemas.microsoft.com/office/drawing/2014/main" id="{E021C666-0538-49D3-B112-1067D167DD7A}"/>
            </a:ext>
          </a:extLst>
        </xdr:cNvPr>
        <xdr:cNvSpPr/>
      </xdr:nvSpPr>
      <xdr:spPr>
        <a:xfrm>
          <a:off x="23031450" y="12506325"/>
          <a:ext cx="3810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editAs="oneCell">
    <xdr:from>
      <xdr:col>2</xdr:col>
      <xdr:colOff>923924</xdr:colOff>
      <xdr:row>0</xdr:row>
      <xdr:rowOff>95250</xdr:rowOff>
    </xdr:from>
    <xdr:to>
      <xdr:col>4</xdr:col>
      <xdr:colOff>642215</xdr:colOff>
      <xdr:row>2</xdr:row>
      <xdr:rowOff>85725</xdr:rowOff>
    </xdr:to>
    <xdr:pic>
      <xdr:nvPicPr>
        <xdr:cNvPr id="5" name="Bildobjekt 4">
          <a:extLst>
            <a:ext uri="{FF2B5EF4-FFF2-40B4-BE49-F238E27FC236}">
              <a16:creationId xmlns:a16="http://schemas.microsoft.com/office/drawing/2014/main" id="{024A25A8-2ECE-40FB-92DB-2738218C2E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199" y="95250"/>
          <a:ext cx="1473693" cy="619125"/>
        </a:xfrm>
        <a:prstGeom prst="rect">
          <a:avLst/>
        </a:prstGeom>
      </xdr:spPr>
    </xdr:pic>
    <xdr:clientData/>
  </xdr:twoCellAnchor>
  <xdr:twoCellAnchor editAs="oneCell">
    <xdr:from>
      <xdr:col>5</xdr:col>
      <xdr:colOff>676275</xdr:colOff>
      <xdr:row>0</xdr:row>
      <xdr:rowOff>19050</xdr:rowOff>
    </xdr:from>
    <xdr:to>
      <xdr:col>6</xdr:col>
      <xdr:colOff>612499</xdr:colOff>
      <xdr:row>2</xdr:row>
      <xdr:rowOff>114300</xdr:rowOff>
    </xdr:to>
    <xdr:pic>
      <xdr:nvPicPr>
        <xdr:cNvPr id="6" name="Bildobjekt 5">
          <a:extLst>
            <a:ext uri="{FF2B5EF4-FFF2-40B4-BE49-F238E27FC236}">
              <a16:creationId xmlns:a16="http://schemas.microsoft.com/office/drawing/2014/main" id="{513FEFB0-FEFF-49E3-B591-980C8293CE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05275" y="19050"/>
          <a:ext cx="755374" cy="723900"/>
        </a:xfrm>
        <a:prstGeom prst="rect">
          <a:avLst/>
        </a:prstGeom>
      </xdr:spPr>
    </xdr:pic>
    <xdr:clientData/>
  </xdr:twoCellAnchor>
  <xdr:twoCellAnchor editAs="oneCell">
    <xdr:from>
      <xdr:col>0</xdr:col>
      <xdr:colOff>93413</xdr:colOff>
      <xdr:row>0</xdr:row>
      <xdr:rowOff>28575</xdr:rowOff>
    </xdr:from>
    <xdr:to>
      <xdr:col>2</xdr:col>
      <xdr:colOff>392362</xdr:colOff>
      <xdr:row>2</xdr:row>
      <xdr:rowOff>94133</xdr:rowOff>
    </xdr:to>
    <xdr:pic>
      <xdr:nvPicPr>
        <xdr:cNvPr id="8" name="Bildobjekt 7">
          <a:extLst>
            <a:ext uri="{FF2B5EF4-FFF2-40B4-BE49-F238E27FC236}">
              <a16:creationId xmlns:a16="http://schemas.microsoft.com/office/drawing/2014/main" id="{76A9F65F-D4E6-4BEA-AEE2-C5ABE5A5A55C}"/>
            </a:ext>
          </a:extLst>
        </xdr:cNvPr>
        <xdr:cNvPicPr>
          <a:picLocks noChangeAspect="1"/>
        </xdr:cNvPicPr>
      </xdr:nvPicPr>
      <xdr:blipFill>
        <a:blip xmlns:r="http://schemas.openxmlformats.org/officeDocument/2006/relationships" r:embed="rId3"/>
        <a:stretch>
          <a:fillRect/>
        </a:stretch>
      </xdr:blipFill>
      <xdr:spPr>
        <a:xfrm>
          <a:off x="93413" y="28575"/>
          <a:ext cx="1449637" cy="694208"/>
        </a:xfrm>
        <a:prstGeom prst="rect">
          <a:avLst/>
        </a:prstGeom>
      </xdr:spPr>
    </xdr:pic>
    <xdr:clientData/>
  </xdr:twoCellAnchor>
  <xdr:oneCellAnchor>
    <xdr:from>
      <xdr:col>15</xdr:col>
      <xdr:colOff>571500</xdr:colOff>
      <xdr:row>71</xdr:row>
      <xdr:rowOff>28575</xdr:rowOff>
    </xdr:from>
    <xdr:ext cx="381000" cy="342900"/>
    <xdr:sp macro="" textlink="">
      <xdr:nvSpPr>
        <xdr:cNvPr id="7" name="Shape 3">
          <a:extLst>
            <a:ext uri="{FF2B5EF4-FFF2-40B4-BE49-F238E27FC236}">
              <a16:creationId xmlns:a16="http://schemas.microsoft.com/office/drawing/2014/main" id="{5072DCED-00E2-44E1-8880-3F6DFE7C8063}"/>
            </a:ext>
          </a:extLst>
        </xdr:cNvPr>
        <xdr:cNvSpPr/>
      </xdr:nvSpPr>
      <xdr:spPr>
        <a:xfrm>
          <a:off x="18364200" y="14020800"/>
          <a:ext cx="3810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3</xdr:col>
      <xdr:colOff>581026</xdr:colOff>
      <xdr:row>0</xdr:row>
      <xdr:rowOff>157037</xdr:rowOff>
    </xdr:from>
    <xdr:to>
      <xdr:col>5</xdr:col>
      <xdr:colOff>381001</xdr:colOff>
      <xdr:row>4</xdr:row>
      <xdr:rowOff>176044</xdr:rowOff>
    </xdr:to>
    <xdr:pic>
      <xdr:nvPicPr>
        <xdr:cNvPr id="2" name="Bildobjekt 1">
          <a:extLst>
            <a:ext uri="{FF2B5EF4-FFF2-40B4-BE49-F238E27FC236}">
              <a16:creationId xmlns:a16="http://schemas.microsoft.com/office/drawing/2014/main" id="{ED677E36-3AF4-4ED8-9AFC-41DEE8E3A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71851" y="157037"/>
          <a:ext cx="1733550" cy="781007"/>
        </a:xfrm>
        <a:prstGeom prst="rect">
          <a:avLst/>
        </a:prstGeom>
      </xdr:spPr>
    </xdr:pic>
    <xdr:clientData/>
  </xdr:twoCellAnchor>
  <xdr:twoCellAnchor editAs="oneCell">
    <xdr:from>
      <xdr:col>0</xdr:col>
      <xdr:colOff>0</xdr:colOff>
      <xdr:row>0</xdr:row>
      <xdr:rowOff>142692</xdr:rowOff>
    </xdr:from>
    <xdr:to>
      <xdr:col>3</xdr:col>
      <xdr:colOff>114300</xdr:colOff>
      <xdr:row>4</xdr:row>
      <xdr:rowOff>164976</xdr:rowOff>
    </xdr:to>
    <xdr:pic>
      <xdr:nvPicPr>
        <xdr:cNvPr id="3" name="Bildobjekt 2">
          <a:extLst>
            <a:ext uri="{FF2B5EF4-FFF2-40B4-BE49-F238E27FC236}">
              <a16:creationId xmlns:a16="http://schemas.microsoft.com/office/drawing/2014/main" id="{C46CB336-164E-45D1-A014-9347A242AF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42692"/>
          <a:ext cx="2905125" cy="7842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3</xdr:col>
      <xdr:colOff>304800</xdr:colOff>
      <xdr:row>22</xdr:row>
      <xdr:rowOff>104775</xdr:rowOff>
    </xdr:to>
    <xdr:sp macro="" textlink="">
      <xdr:nvSpPr>
        <xdr:cNvPr id="2" name="comp-k2ng1kdeimgimage" descr="ReCLAIM_Logo-Original.png">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xdr:row>
      <xdr:rowOff>0</xdr:rowOff>
    </xdr:from>
    <xdr:to>
      <xdr:col>3</xdr:col>
      <xdr:colOff>304800</xdr:colOff>
      <xdr:row>22</xdr:row>
      <xdr:rowOff>104775</xdr:rowOff>
    </xdr:to>
    <xdr:sp macro="" textlink="">
      <xdr:nvSpPr>
        <xdr:cNvPr id="3" name="comp-k2ng1kdeimgimage" descr="ReCLAIM_Logo-Original.png">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12192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4</xdr:col>
      <xdr:colOff>723900</xdr:colOff>
      <xdr:row>0</xdr:row>
      <xdr:rowOff>95250</xdr:rowOff>
    </xdr:from>
    <xdr:to>
      <xdr:col>6</xdr:col>
      <xdr:colOff>771525</xdr:colOff>
      <xdr:row>5</xdr:row>
      <xdr:rowOff>190500</xdr:rowOff>
    </xdr:to>
    <xdr:pic>
      <xdr:nvPicPr>
        <xdr:cNvPr id="5" name="Bildobjekt 4" descr="id:image001.png@01D3D7D1.9A42C480">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8825" y="95250"/>
          <a:ext cx="21526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133350</xdr:rowOff>
    </xdr:from>
    <xdr:to>
      <xdr:col>4</xdr:col>
      <xdr:colOff>552450</xdr:colOff>
      <xdr:row>5</xdr:row>
      <xdr:rowOff>59135</xdr:rowOff>
    </xdr:to>
    <xdr:pic>
      <xdr:nvPicPr>
        <xdr:cNvPr id="8" name="Bildobjekt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33350"/>
          <a:ext cx="1857375" cy="9163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152400</xdr:colOff>
      <xdr:row>0</xdr:row>
      <xdr:rowOff>161925</xdr:rowOff>
    </xdr:from>
    <xdr:to>
      <xdr:col>4</xdr:col>
      <xdr:colOff>676275</xdr:colOff>
      <xdr:row>5</xdr:row>
      <xdr:rowOff>125810</xdr:rowOff>
    </xdr:to>
    <xdr:pic>
      <xdr:nvPicPr>
        <xdr:cNvPr id="5" name="Bildobjekt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161925"/>
          <a:ext cx="1857375" cy="954485"/>
        </a:xfrm>
        <a:prstGeom prst="rect">
          <a:avLst/>
        </a:prstGeom>
      </xdr:spPr>
    </xdr:pic>
    <xdr:clientData/>
  </xdr:twoCellAnchor>
  <xdr:twoCellAnchor editAs="oneCell">
    <xdr:from>
      <xdr:col>4</xdr:col>
      <xdr:colOff>836083</xdr:colOff>
      <xdr:row>0</xdr:row>
      <xdr:rowOff>63500</xdr:rowOff>
    </xdr:from>
    <xdr:to>
      <xdr:col>4</xdr:col>
      <xdr:colOff>1830916</xdr:colOff>
      <xdr:row>5</xdr:row>
      <xdr:rowOff>63500</xdr:rowOff>
    </xdr:to>
    <xdr:pic>
      <xdr:nvPicPr>
        <xdr:cNvPr id="7" name="Bildobjekt 6">
          <a:extLst>
            <a:ext uri="{FF2B5EF4-FFF2-40B4-BE49-F238E27FC236}">
              <a16:creationId xmlns:a16="http://schemas.microsoft.com/office/drawing/2014/main" id="{7B20AF9A-9916-8EC4-D9EA-FBCB14C711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69583" y="63500"/>
          <a:ext cx="994833" cy="9948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504824</xdr:colOff>
      <xdr:row>2</xdr:row>
      <xdr:rowOff>9524</xdr:rowOff>
    </xdr:from>
    <xdr:to>
      <xdr:col>3</xdr:col>
      <xdr:colOff>228600</xdr:colOff>
      <xdr:row>6</xdr:row>
      <xdr:rowOff>146765</xdr:rowOff>
    </xdr:to>
    <xdr:pic>
      <xdr:nvPicPr>
        <xdr:cNvPr id="2" name="Bildobjekt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4" y="390524"/>
          <a:ext cx="2009776" cy="899241"/>
        </a:xfrm>
        <a:prstGeom prst="rect">
          <a:avLst/>
        </a:prstGeom>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naf-equine.eu/se/prestation/m-power" TargetMode="External"/><Relationship Id="rId117" Type="http://schemas.openxmlformats.org/officeDocument/2006/relationships/hyperlink" Target="https://www.naf-equine.eu/se/hastvard/naf-off-citronella-gel" TargetMode="External"/><Relationship Id="rId21" Type="http://schemas.openxmlformats.org/officeDocument/2006/relationships/hyperlink" Target="https://www.naf-equine.eu/se/prestation/energ" TargetMode="External"/><Relationship Id="rId42" Type="http://schemas.openxmlformats.org/officeDocument/2006/relationships/hyperlink" Target="https://www.naf-equine.eu/se/matsmaltning/slim" TargetMode="External"/><Relationship Id="rId47" Type="http://schemas.openxmlformats.org/officeDocument/2006/relationships/hyperlink" Target="https://www.naf-equine.eu/se/andning/respirator-boost" TargetMode="External"/><Relationship Id="rId63" Type="http://schemas.openxmlformats.org/officeDocument/2006/relationships/hyperlink" Target="https://www.naf-equine.eu/se/hudvard/ltshi-skin-wash" TargetMode="External"/><Relationship Id="rId68" Type="http://schemas.openxmlformats.org/officeDocument/2006/relationships/hyperlink" Target="https://www.naf-equine.eu/se/hastvard/silky-man-svans" TargetMode="External"/><Relationship Id="rId84" Type="http://schemas.openxmlformats.org/officeDocument/2006/relationships/hyperlink" Target="https://www.naf-equine.eu/se/halsa/appy-hastgodis" TargetMode="External"/><Relationship Id="rId89" Type="http://schemas.openxmlformats.org/officeDocument/2006/relationships/hyperlink" Target="https://www.naf-equine.eu/se/halsa/mint" TargetMode="External"/><Relationship Id="rId112" Type="http://schemas.openxmlformats.org/officeDocument/2006/relationships/hyperlink" Target="https://www.naf-equine.eu/se/sarvard-tillbehor/naturalintx-bomullsvadd" TargetMode="External"/><Relationship Id="rId16" Type="http://schemas.openxmlformats.org/officeDocument/2006/relationships/hyperlink" Target="https://www.naf-equine.eu/se/lugnande/oestress-pulver" TargetMode="External"/><Relationship Id="rId107" Type="http://schemas.openxmlformats.org/officeDocument/2006/relationships/hyperlink" Target="https://www.naf-equine.eu/se/sarvard-tillbehor/purple-spray" TargetMode="External"/><Relationship Id="rId11" Type="http://schemas.openxmlformats.org/officeDocument/2006/relationships/hyperlink" Target="https://www.naf-equine.eu/se/lugnande/magic-flytande" TargetMode="External"/><Relationship Id="rId32" Type="http://schemas.openxmlformats.org/officeDocument/2006/relationships/hyperlink" Target="https://www.naf-equine.eu/se/matsmaltning/in-the-pink-pulver" TargetMode="External"/><Relationship Id="rId37" Type="http://schemas.openxmlformats.org/officeDocument/2006/relationships/hyperlink" Target="https://www.naf-equine.eu/se/matsmaltning/haylage-balancer" TargetMode="External"/><Relationship Id="rId53" Type="http://schemas.openxmlformats.org/officeDocument/2006/relationships/hyperlink" Target="https://www.naf-equine.eu/se/hovar/profeet-pulver" TargetMode="External"/><Relationship Id="rId58" Type="http://schemas.openxmlformats.org/officeDocument/2006/relationships/hyperlink" Target="https://www.naf-equine.eu/se/hovar/profeet-farrier-solution" TargetMode="External"/><Relationship Id="rId74" Type="http://schemas.openxmlformats.org/officeDocument/2006/relationships/hyperlink" Target="https://www.naf-equine.eu/se/hastvard/show-off" TargetMode="External"/><Relationship Id="rId79" Type="http://schemas.openxmlformats.org/officeDocument/2006/relationships/hyperlink" Target="https://www.naf-equine.eu/se/hastvard/brighter-than-white" TargetMode="External"/><Relationship Id="rId102" Type="http://schemas.openxmlformats.org/officeDocument/2006/relationships/hyperlink" Target="https://www.naf-equine.eu/se/vitalitet/vitamin-mineral-bas" TargetMode="External"/><Relationship Id="rId123" Type="http://schemas.openxmlformats.org/officeDocument/2006/relationships/hyperlink" Target="https://www.naf-equine.eu/se/immun/b.l.k" TargetMode="External"/><Relationship Id="rId128" Type="http://schemas.openxmlformats.org/officeDocument/2006/relationships/hyperlink" Target="https://www.naf-equine.eu/se/veterinar-support/metazone-flytande" TargetMode="External"/><Relationship Id="rId5" Type="http://schemas.openxmlformats.org/officeDocument/2006/relationships/hyperlink" Target="https://www.naf-equine.eu/se/leder/devils-relief" TargetMode="External"/><Relationship Id="rId90" Type="http://schemas.openxmlformats.org/officeDocument/2006/relationships/hyperlink" Target="https://www.naf-equine.eu/se/ladervard/sheer-luxe-leather-balsam" TargetMode="External"/><Relationship Id="rId95" Type="http://schemas.openxmlformats.org/officeDocument/2006/relationships/hyperlink" Target="https://www.naf-equine.eu/se/ladervard/leather-soft-soap" TargetMode="External"/><Relationship Id="rId19" Type="http://schemas.openxmlformats.org/officeDocument/2006/relationships/hyperlink" Target="https://www.naf-equine.eu/se/prestation/energ-shot" TargetMode="External"/><Relationship Id="rId14" Type="http://schemas.openxmlformats.org/officeDocument/2006/relationships/hyperlink" Target="https://www.naf-equine.eu/se/lugnande/instant-magic" TargetMode="External"/><Relationship Id="rId22" Type="http://schemas.openxmlformats.org/officeDocument/2006/relationships/hyperlink" Target="https://www.naf-equine.eu/se/prestation/recover" TargetMode="External"/><Relationship Id="rId27" Type="http://schemas.openxmlformats.org/officeDocument/2006/relationships/hyperlink" Target="https://www.naf-equine.eu/se/prestation/m-power" TargetMode="External"/><Relationship Id="rId30" Type="http://schemas.openxmlformats.org/officeDocument/2006/relationships/hyperlink" Target="https://www.naf-equine.eu/se/prestation/hinderkram" TargetMode="External"/><Relationship Id="rId35" Type="http://schemas.openxmlformats.org/officeDocument/2006/relationships/hyperlink" Target="https://www.naf-equine.eu/se/matsmaltning/in-the-pink-senior" TargetMode="External"/><Relationship Id="rId43" Type="http://schemas.openxmlformats.org/officeDocument/2006/relationships/hyperlink" Target="https://www.naf-equine.eu/se/veterinar-support/gastrivet-pellets" TargetMode="External"/><Relationship Id="rId48" Type="http://schemas.openxmlformats.org/officeDocument/2006/relationships/hyperlink" Target="https://www.naf-equine.eu/se/andning/respirator-boost" TargetMode="External"/><Relationship Id="rId56" Type="http://schemas.openxmlformats.org/officeDocument/2006/relationships/hyperlink" Target="https://www.naf-equine.eu/se/hovar/biotin-plus" TargetMode="External"/><Relationship Id="rId64" Type="http://schemas.openxmlformats.org/officeDocument/2006/relationships/hyperlink" Target="https://www.naf-equine.eu/se/hudvard/d-itch-hudspray" TargetMode="External"/><Relationship Id="rId69" Type="http://schemas.openxmlformats.org/officeDocument/2006/relationships/hyperlink" Target="https://www.naf-equine.eu/se/hastvard/silky-man-svans" TargetMode="External"/><Relationship Id="rId77" Type="http://schemas.openxmlformats.org/officeDocument/2006/relationships/hyperlink" Target="https://www.naf-equine.eu/se/hastvard/paint-it-black" TargetMode="External"/><Relationship Id="rId100" Type="http://schemas.openxmlformats.org/officeDocument/2006/relationships/hyperlink" Target="https://www.naf-equine.eu/se/vitalitet/vitamin-e-selen-plus" TargetMode="External"/><Relationship Id="rId105" Type="http://schemas.openxmlformats.org/officeDocument/2006/relationships/hyperlink" Target="https://www.naf-equine.eu/se/sarvard-tillbehor/naturalintx" TargetMode="External"/><Relationship Id="rId113" Type="http://schemas.openxmlformats.org/officeDocument/2006/relationships/hyperlink" Target="https://www.naf-equine.eu/se/sarvard-tillbehor/naturalintx-omslag" TargetMode="External"/><Relationship Id="rId118" Type="http://schemas.openxmlformats.org/officeDocument/2006/relationships/hyperlink" Target="https://www.naf-equine.eu/se/hastvard/naf-off-citronella-wash" TargetMode="External"/><Relationship Id="rId126" Type="http://schemas.openxmlformats.org/officeDocument/2006/relationships/hyperlink" Target="https://www.naf-equine.eu/se/veterinar-support/laminaze-pellets" TargetMode="External"/><Relationship Id="rId8" Type="http://schemas.openxmlformats.org/officeDocument/2006/relationships/hyperlink" Target="https://www.naf-equine.eu/se/leder/msm" TargetMode="External"/><Relationship Id="rId51" Type="http://schemas.openxmlformats.org/officeDocument/2006/relationships/hyperlink" Target="https://www.naf-equine.eu/se/hovar/profeet-flytande" TargetMode="External"/><Relationship Id="rId72" Type="http://schemas.openxmlformats.org/officeDocument/2006/relationships/hyperlink" Target="https://www.naf-equine.eu/se/hastvard/pimp-my-pony" TargetMode="External"/><Relationship Id="rId80" Type="http://schemas.openxmlformats.org/officeDocument/2006/relationships/hyperlink" Target="https://www.naf-equine.eu/se/hastvard/cooling-wash" TargetMode="External"/><Relationship Id="rId85" Type="http://schemas.openxmlformats.org/officeDocument/2006/relationships/hyperlink" Target="https://www.naf-equine.eu/se/halsa/minty-hastgodis" TargetMode="External"/><Relationship Id="rId93" Type="http://schemas.openxmlformats.org/officeDocument/2006/relationships/hyperlink" Target="https://www.naf-equine.eu/se/ladervard/leather-neatsfoot-oil" TargetMode="External"/><Relationship Id="rId98" Type="http://schemas.openxmlformats.org/officeDocument/2006/relationships/hyperlink" Target="https://www.naf-equine.eu/se/vitalitet/b-vitaminer" TargetMode="External"/><Relationship Id="rId121" Type="http://schemas.openxmlformats.org/officeDocument/2006/relationships/hyperlink" Target="https://www.naf-equine.eu/se/matsmaltning/sand-gard" TargetMode="External"/><Relationship Id="rId3" Type="http://schemas.openxmlformats.org/officeDocument/2006/relationships/hyperlink" Target="https://www.naf-equine.eu/se/leder/superflex-flytande" TargetMode="External"/><Relationship Id="rId12" Type="http://schemas.openxmlformats.org/officeDocument/2006/relationships/hyperlink" Target="https://www.naf-equine.eu/se/lugnande/magic-pulver" TargetMode="External"/><Relationship Id="rId17" Type="http://schemas.openxmlformats.org/officeDocument/2006/relationships/hyperlink" Target="https://www.naf-equine.eu/se/lugnande/magic-flytande" TargetMode="External"/><Relationship Id="rId25" Type="http://schemas.openxmlformats.org/officeDocument/2006/relationships/hyperlink" Target="https://www.naf-equine.eu/se/prestation/electro-lytes" TargetMode="External"/><Relationship Id="rId33" Type="http://schemas.openxmlformats.org/officeDocument/2006/relationships/hyperlink" Target="https://www.naf-equine.eu/se/matsmaltning/in-the-pink-pulver" TargetMode="External"/><Relationship Id="rId38" Type="http://schemas.openxmlformats.org/officeDocument/2006/relationships/hyperlink" Target="https://www.naf-equine.eu/se/matsmaltning/gastriaid" TargetMode="External"/><Relationship Id="rId46" Type="http://schemas.openxmlformats.org/officeDocument/2006/relationships/hyperlink" Target="https://www.naf-equine.eu/se/veterinar-support/immuforte" TargetMode="External"/><Relationship Id="rId59" Type="http://schemas.openxmlformats.org/officeDocument/2006/relationships/hyperlink" Target="https://www.naf-equine.eu/se/hovar/profeet-farrier-dressing" TargetMode="External"/><Relationship Id="rId67" Type="http://schemas.openxmlformats.org/officeDocument/2006/relationships/hyperlink" Target="https://www.naf-equine.eu/se/hudvard/mud-gard-barriarkram" TargetMode="External"/><Relationship Id="rId103" Type="http://schemas.openxmlformats.org/officeDocument/2006/relationships/hyperlink" Target="https://www.naf-equine.eu/se/vitalitet/vitamin-mineral-bas" TargetMode="External"/><Relationship Id="rId108" Type="http://schemas.openxmlformats.org/officeDocument/2006/relationships/hyperlink" Target="https://www.naf-equine.eu/se/sarvard-tillbehor/tea-tree-oil-schampo" TargetMode="External"/><Relationship Id="rId116" Type="http://schemas.openxmlformats.org/officeDocument/2006/relationships/hyperlink" Target="https://www.naf-equine.eu/se/hastvard/naf-off-citronella-spray" TargetMode="External"/><Relationship Id="rId124" Type="http://schemas.openxmlformats.org/officeDocument/2006/relationships/hyperlink" Target="https://www.naf-equine.eu/se/immun/d-tox" TargetMode="External"/><Relationship Id="rId129" Type="http://schemas.openxmlformats.org/officeDocument/2006/relationships/hyperlink" Target="https://www.naf-equine.eu/se/veterinar-support/metazone-flytande" TargetMode="External"/><Relationship Id="rId20" Type="http://schemas.openxmlformats.org/officeDocument/2006/relationships/hyperlink" Target="https://www.naf-equine.eu/se/prestation/energ" TargetMode="External"/><Relationship Id="rId41" Type="http://schemas.openxmlformats.org/officeDocument/2006/relationships/hyperlink" Target="https://www.naf-equine.eu/se/matsmaltning/biotics" TargetMode="External"/><Relationship Id="rId54" Type="http://schemas.openxmlformats.org/officeDocument/2006/relationships/hyperlink" Target="https://www.naf-equine.eu/se/hovar/profeet-pellets" TargetMode="External"/><Relationship Id="rId62" Type="http://schemas.openxmlformats.org/officeDocument/2006/relationships/hyperlink" Target="https://www.naf-equine.eu/se/hudvard/ltshi-hudsalva" TargetMode="External"/><Relationship Id="rId70" Type="http://schemas.openxmlformats.org/officeDocument/2006/relationships/hyperlink" Target="https://www.naf-equine.eu/se/hastvard/silky-serum" TargetMode="External"/><Relationship Id="rId75" Type="http://schemas.openxmlformats.org/officeDocument/2006/relationships/hyperlink" Target="https://www.naf-equine.eu/se/hastvard/show-off" TargetMode="External"/><Relationship Id="rId83" Type="http://schemas.openxmlformats.org/officeDocument/2006/relationships/hyperlink" Target="https://www.naf-equine.eu/se/hastvard/teatree-and-mint-schampo" TargetMode="External"/><Relationship Id="rId88" Type="http://schemas.openxmlformats.org/officeDocument/2006/relationships/hyperlink" Target="https://www.naf-equine.eu/se/halsa/sjogras-refill" TargetMode="External"/><Relationship Id="rId91" Type="http://schemas.openxmlformats.org/officeDocument/2006/relationships/hyperlink" Target="https://www.naf-equine.eu/se/ladervard/sheer-luxe-leather-cleanse-and-condition" TargetMode="External"/><Relationship Id="rId96" Type="http://schemas.openxmlformats.org/officeDocument/2006/relationships/hyperlink" Target="https://www.naf-equine.eu/se/ladervard/leather-quick-clean" TargetMode="External"/><Relationship Id="rId111" Type="http://schemas.openxmlformats.org/officeDocument/2006/relationships/hyperlink" Target="https://www.naf-equine.eu/se/sarvard-tillbehor/arnika-gel" TargetMode="External"/><Relationship Id="rId132" Type="http://schemas.openxmlformats.org/officeDocument/2006/relationships/drawing" Target="../drawings/drawing1.xml"/><Relationship Id="rId1" Type="http://schemas.openxmlformats.org/officeDocument/2006/relationships/hyperlink" Target="https://www.naf-equine.eu/se/leder/superflex" TargetMode="External"/><Relationship Id="rId6" Type="http://schemas.openxmlformats.org/officeDocument/2006/relationships/hyperlink" Target="https://www.naf-equine.eu/se/leder/pro-superflex" TargetMode="External"/><Relationship Id="rId15" Type="http://schemas.openxmlformats.org/officeDocument/2006/relationships/hyperlink" Target="https://www.naf-equine.eu/se/lugnande/oestress-pulver" TargetMode="External"/><Relationship Id="rId23" Type="http://schemas.openxmlformats.org/officeDocument/2006/relationships/hyperlink" Target="https://www.naf-equine.eu/se/prestation/electro-salter" TargetMode="External"/><Relationship Id="rId28" Type="http://schemas.openxmlformats.org/officeDocument/2006/relationships/hyperlink" Target="https://www.naf-equine.eu/se/prestation/m-fit" TargetMode="External"/><Relationship Id="rId36" Type="http://schemas.openxmlformats.org/officeDocument/2006/relationships/hyperlink" Target="https://www.naf-equine.eu/se/matsmaltning/haylage-balancer" TargetMode="External"/><Relationship Id="rId49" Type="http://schemas.openxmlformats.org/officeDocument/2006/relationships/hyperlink" Target="https://www.naf-equine.eu/se/andning/respirator" TargetMode="External"/><Relationship Id="rId57" Type="http://schemas.openxmlformats.org/officeDocument/2006/relationships/hyperlink" Target="https://www.naf-equine.eu/se/hovar/hovolja" TargetMode="External"/><Relationship Id="rId106" Type="http://schemas.openxmlformats.org/officeDocument/2006/relationships/hyperlink" Target="https://www.naf-equine.eu/se/sarvard-tillbehor/msm-salva" TargetMode="External"/><Relationship Id="rId114" Type="http://schemas.openxmlformats.org/officeDocument/2006/relationships/hyperlink" Target="https://www.naf-equine.eu/se/sarvard-tillbehor/naturalintx-sarkram" TargetMode="External"/><Relationship Id="rId119" Type="http://schemas.openxmlformats.org/officeDocument/2006/relationships/hyperlink" Target="https://www.naf-equine.eu/se/hastvard/naf-off-citronella-wash" TargetMode="External"/><Relationship Id="rId127" Type="http://schemas.openxmlformats.org/officeDocument/2006/relationships/hyperlink" Target="https://www.naf-equine.eu/se/veterinar-support/laminaze-pellets" TargetMode="External"/><Relationship Id="rId10" Type="http://schemas.openxmlformats.org/officeDocument/2006/relationships/hyperlink" Target="https://www.naf-equine.eu/se/lugnande/magic-flytande" TargetMode="External"/><Relationship Id="rId31" Type="http://schemas.openxmlformats.org/officeDocument/2006/relationships/hyperlink" Target="https://www.naf-equine.eu/se/prestation/ice-cool" TargetMode="External"/><Relationship Id="rId44" Type="http://schemas.openxmlformats.org/officeDocument/2006/relationships/hyperlink" Target="https://www.naf-equine.eu/se/support/cushinaze" TargetMode="External"/><Relationship Id="rId52" Type="http://schemas.openxmlformats.org/officeDocument/2006/relationships/hyperlink" Target="https://www.naf-equine.eu/se/hovar/profeet-flytande" TargetMode="External"/><Relationship Id="rId60" Type="http://schemas.openxmlformats.org/officeDocument/2006/relationships/hyperlink" Target="https://www.naf-equine.eu/se/hovar/profeet-farrier-dressing" TargetMode="External"/><Relationship Id="rId65" Type="http://schemas.openxmlformats.org/officeDocument/2006/relationships/hyperlink" Target="https://www.naf-equine.eu/se/hudvard/d-itch-fodertillskott" TargetMode="External"/><Relationship Id="rId73" Type="http://schemas.openxmlformats.org/officeDocument/2006/relationships/hyperlink" Target="https://www.naf-equine.eu/se/hastvard/shine-on" TargetMode="External"/><Relationship Id="rId78" Type="http://schemas.openxmlformats.org/officeDocument/2006/relationships/hyperlink" Target="https://www.naf-equine.eu/se/hastvard/paint-it-clear" TargetMode="External"/><Relationship Id="rId81" Type="http://schemas.openxmlformats.org/officeDocument/2006/relationships/hyperlink" Target="https://www.naf-equine.eu/se/hastvard/warming-wash" TargetMode="External"/><Relationship Id="rId86" Type="http://schemas.openxmlformats.org/officeDocument/2006/relationships/hyperlink" Target="https://www.naf-equine.eu/se/halsa/blueberry-banana-hastgodis" TargetMode="External"/><Relationship Id="rId94" Type="http://schemas.openxmlformats.org/officeDocument/2006/relationships/hyperlink" Target="https://www.naf-equine.eu/se/ladervard/leather-saddle-soap" TargetMode="External"/><Relationship Id="rId99" Type="http://schemas.openxmlformats.org/officeDocument/2006/relationships/hyperlink" Target="https://www.naf-equine.eu/se/vitalitet/sto-fol-unghast" TargetMode="External"/><Relationship Id="rId101" Type="http://schemas.openxmlformats.org/officeDocument/2006/relationships/hyperlink" Target="https://www.naf-equine.eu/se/vitalitet/vitamin-e-selen-plus" TargetMode="External"/><Relationship Id="rId122" Type="http://schemas.openxmlformats.org/officeDocument/2006/relationships/hyperlink" Target="https://www.naf-equine.eu/se/immun/echinacea" TargetMode="External"/><Relationship Id="rId130" Type="http://schemas.openxmlformats.org/officeDocument/2006/relationships/hyperlink" Target="https://www.naf-equine.eu/se/hastvard/braid-it-up" TargetMode="External"/><Relationship Id="rId4" Type="http://schemas.openxmlformats.org/officeDocument/2006/relationships/hyperlink" Target="https://www.naf-equine.eu/se/leder/superflex" TargetMode="External"/><Relationship Id="rId9" Type="http://schemas.openxmlformats.org/officeDocument/2006/relationships/hyperlink" Target="https://www.naf-equine.eu/se/leder/devils-relief" TargetMode="External"/><Relationship Id="rId13" Type="http://schemas.openxmlformats.org/officeDocument/2006/relationships/hyperlink" Target="https://www.naf-equine.eu/se/lugnande/magic-pulver" TargetMode="External"/><Relationship Id="rId18" Type="http://schemas.openxmlformats.org/officeDocument/2006/relationships/hyperlink" Target="https://www.naf-equine.eu/se/lugnande/magic-flytande" TargetMode="External"/><Relationship Id="rId39" Type="http://schemas.openxmlformats.org/officeDocument/2006/relationships/hyperlink" Target="https://www.naf-equine.eu/se/matsmaltning/gastriaid" TargetMode="External"/><Relationship Id="rId109" Type="http://schemas.openxmlformats.org/officeDocument/2006/relationships/hyperlink" Target="https://www.naf-equine.eu/se/sarvard-tillbehor/hoof-poultice" TargetMode="External"/><Relationship Id="rId34" Type="http://schemas.openxmlformats.org/officeDocument/2006/relationships/hyperlink" Target="https://www.naf-equine.eu/se/matsmaltning/in-the-pink-senior" TargetMode="External"/><Relationship Id="rId50" Type="http://schemas.openxmlformats.org/officeDocument/2006/relationships/hyperlink" Target="https://www.naf-equine.eu/se/andning/easy-breathing-flytande" TargetMode="External"/><Relationship Id="rId55" Type="http://schemas.openxmlformats.org/officeDocument/2006/relationships/hyperlink" Target="https://www.naf-equine.eu/se/hovar/biotin-plus" TargetMode="External"/><Relationship Id="rId76" Type="http://schemas.openxmlformats.org/officeDocument/2006/relationships/hyperlink" Target="https://www.naf-equine.eu/se/hastvard/braid-it-up" TargetMode="External"/><Relationship Id="rId97" Type="http://schemas.openxmlformats.org/officeDocument/2006/relationships/hyperlink" Target="https://www.naf-equine.eu/se/vitalitet/b-vitaminer" TargetMode="External"/><Relationship Id="rId104" Type="http://schemas.openxmlformats.org/officeDocument/2006/relationships/hyperlink" Target="https://www.naf-equine.eu/se/avel" TargetMode="External"/><Relationship Id="rId120" Type="http://schemas.openxmlformats.org/officeDocument/2006/relationships/hyperlink" Target="https://www.naf-equine.eu/se/veterinar-support/gastrivet-pellets" TargetMode="External"/><Relationship Id="rId125" Type="http://schemas.openxmlformats.org/officeDocument/2006/relationships/hyperlink" Target="https://www.naf-equine.eu/se/hovar/profeet-farrier-solution" TargetMode="External"/><Relationship Id="rId7" Type="http://schemas.openxmlformats.org/officeDocument/2006/relationships/hyperlink" Target="https://www.naf-equine.eu/se/leder/pro-superflex" TargetMode="External"/><Relationship Id="rId71" Type="http://schemas.openxmlformats.org/officeDocument/2006/relationships/hyperlink" Target="https://www.naf-equine.eu/se/hastvard/muck-off" TargetMode="External"/><Relationship Id="rId92" Type="http://schemas.openxmlformats.org/officeDocument/2006/relationships/hyperlink" Target="https://www.naf-equine.eu/se/ladervard/sheer-luxe-leather-food" TargetMode="External"/><Relationship Id="rId2" Type="http://schemas.openxmlformats.org/officeDocument/2006/relationships/hyperlink" Target="https://www.naf-equine.eu/se/leder/superflex" TargetMode="External"/><Relationship Id="rId29" Type="http://schemas.openxmlformats.org/officeDocument/2006/relationships/hyperlink" Target="https://www.naf-equine.eu/se/prestation/ice-cool-gel" TargetMode="External"/><Relationship Id="rId24" Type="http://schemas.openxmlformats.org/officeDocument/2006/relationships/hyperlink" Target="https://www.naf-equine.eu/se/prestation/electro-lytes" TargetMode="External"/><Relationship Id="rId40" Type="http://schemas.openxmlformats.org/officeDocument/2006/relationships/hyperlink" Target="https://www.naf-equine.eu/se/matsmaltning/instant-biotics" TargetMode="External"/><Relationship Id="rId45" Type="http://schemas.openxmlformats.org/officeDocument/2006/relationships/hyperlink" Target="https://www.naf-equine.eu/se/support/seasonaze" TargetMode="External"/><Relationship Id="rId66" Type="http://schemas.openxmlformats.org/officeDocument/2006/relationships/hyperlink" Target="https://www.naf-equine.eu/se/hudvard/mud-gard-fodertillskott" TargetMode="External"/><Relationship Id="rId87" Type="http://schemas.openxmlformats.org/officeDocument/2006/relationships/hyperlink" Target="https://www.naf-equine.eu/se/halsa/omega-olja" TargetMode="External"/><Relationship Id="rId110" Type="http://schemas.openxmlformats.org/officeDocument/2006/relationships/hyperlink" Target="https://www.naf-equine.eu/se/sarvard-tillbehor/equicleanse" TargetMode="External"/><Relationship Id="rId115" Type="http://schemas.openxmlformats.org/officeDocument/2006/relationships/hyperlink" Target="https://www.naf-equine.eu/se/sarvard-tillbehor/naturalintx-sjalvhaftande-linda" TargetMode="External"/><Relationship Id="rId131" Type="http://schemas.openxmlformats.org/officeDocument/2006/relationships/printerSettings" Target="../printerSettings/printerSettings1.bin"/><Relationship Id="rId61" Type="http://schemas.openxmlformats.org/officeDocument/2006/relationships/hyperlink" Target="https://www.naf-equine.eu/se/hovar/profeet-rock-hard" TargetMode="External"/><Relationship Id="rId82" Type="http://schemas.openxmlformats.org/officeDocument/2006/relationships/hyperlink" Target="https://www.naf-equine.eu/se/hastvard/lavendeltvat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shiresequestrian.com/pages/contact" TargetMode="External"/><Relationship Id="rId671" Type="http://schemas.openxmlformats.org/officeDocument/2006/relationships/hyperlink" Target="https://shiresequestrian.com/pages/contact" TargetMode="External"/><Relationship Id="rId769" Type="http://schemas.openxmlformats.org/officeDocument/2006/relationships/hyperlink" Target="https://shiresequestrian.com/pages/contact" TargetMode="External"/><Relationship Id="rId976" Type="http://schemas.openxmlformats.org/officeDocument/2006/relationships/hyperlink" Target="https://shiresequestrian.com/pages/contact" TargetMode="External"/><Relationship Id="rId21" Type="http://schemas.openxmlformats.org/officeDocument/2006/relationships/hyperlink" Target="https://shiresequestrian.com/pages/contact" TargetMode="External"/><Relationship Id="rId324" Type="http://schemas.openxmlformats.org/officeDocument/2006/relationships/hyperlink" Target="https://shiresequestrian.com/pages/contact" TargetMode="External"/><Relationship Id="rId531" Type="http://schemas.openxmlformats.org/officeDocument/2006/relationships/hyperlink" Target="https://shiresequestrian.com/pages/contact" TargetMode="External"/><Relationship Id="rId629" Type="http://schemas.openxmlformats.org/officeDocument/2006/relationships/hyperlink" Target="https://shiresequestrian.com/pages/contact" TargetMode="External"/><Relationship Id="rId1161" Type="http://schemas.openxmlformats.org/officeDocument/2006/relationships/hyperlink" Target="https://shiresequestrian.com/pages/contact" TargetMode="External"/><Relationship Id="rId1259" Type="http://schemas.openxmlformats.org/officeDocument/2006/relationships/hyperlink" Target="https://shiresequestrian.com/pages/contact" TargetMode="External"/><Relationship Id="rId170" Type="http://schemas.openxmlformats.org/officeDocument/2006/relationships/hyperlink" Target="https://shiresequestrian.com/pages/contact" TargetMode="External"/><Relationship Id="rId836" Type="http://schemas.openxmlformats.org/officeDocument/2006/relationships/hyperlink" Target="https://shiresequestrian.com/pages/contact" TargetMode="External"/><Relationship Id="rId1021" Type="http://schemas.openxmlformats.org/officeDocument/2006/relationships/hyperlink" Target="https://shiresequestrian.com/pages/contact" TargetMode="External"/><Relationship Id="rId1119" Type="http://schemas.openxmlformats.org/officeDocument/2006/relationships/hyperlink" Target="https://shiresequestrian.com/pages/contact" TargetMode="External"/><Relationship Id="rId268" Type="http://schemas.openxmlformats.org/officeDocument/2006/relationships/hyperlink" Target="https://shiresequestrian.com/pages/contact" TargetMode="External"/><Relationship Id="rId475" Type="http://schemas.openxmlformats.org/officeDocument/2006/relationships/hyperlink" Target="https://shiresequestrian.com/pages/contact" TargetMode="External"/><Relationship Id="rId682" Type="http://schemas.openxmlformats.org/officeDocument/2006/relationships/hyperlink" Target="https://shiresequestrian.com/pages/contact" TargetMode="External"/><Relationship Id="rId903" Type="http://schemas.openxmlformats.org/officeDocument/2006/relationships/hyperlink" Target="https://shiresequestrian.com/pages/contact" TargetMode="External"/><Relationship Id="rId1326" Type="http://schemas.openxmlformats.org/officeDocument/2006/relationships/hyperlink" Target="https://shiresequestrian.com/pages/contact" TargetMode="External"/><Relationship Id="rId32" Type="http://schemas.openxmlformats.org/officeDocument/2006/relationships/hyperlink" Target="https://shiresequestrian.com/pages/contact" TargetMode="External"/><Relationship Id="rId128" Type="http://schemas.openxmlformats.org/officeDocument/2006/relationships/hyperlink" Target="https://shiresequestrian.com/pages/contact" TargetMode="External"/><Relationship Id="rId335" Type="http://schemas.openxmlformats.org/officeDocument/2006/relationships/hyperlink" Target="https://shiresequestrian.com/pages/contact" TargetMode="External"/><Relationship Id="rId542" Type="http://schemas.openxmlformats.org/officeDocument/2006/relationships/hyperlink" Target="https://shiresequestrian.com/pages/contact" TargetMode="External"/><Relationship Id="rId987" Type="http://schemas.openxmlformats.org/officeDocument/2006/relationships/hyperlink" Target="https://shiresequestrian.com/pages/contact" TargetMode="External"/><Relationship Id="rId1172" Type="http://schemas.openxmlformats.org/officeDocument/2006/relationships/hyperlink" Target="https://shiresequestrian.com/pages/contact" TargetMode="External"/><Relationship Id="rId181" Type="http://schemas.openxmlformats.org/officeDocument/2006/relationships/hyperlink" Target="https://shiresequestrian.com/pages/contact" TargetMode="External"/><Relationship Id="rId402" Type="http://schemas.openxmlformats.org/officeDocument/2006/relationships/hyperlink" Target="https://shiresequestrian.com/pages/contact" TargetMode="External"/><Relationship Id="rId847" Type="http://schemas.openxmlformats.org/officeDocument/2006/relationships/hyperlink" Target="https://shiresequestrian.com/pages/contact" TargetMode="External"/><Relationship Id="rId1032" Type="http://schemas.openxmlformats.org/officeDocument/2006/relationships/hyperlink" Target="https://shiresequestrian.com/pages/contact" TargetMode="External"/><Relationship Id="rId279" Type="http://schemas.openxmlformats.org/officeDocument/2006/relationships/hyperlink" Target="https://shiresequestrian.com/pages/contact" TargetMode="External"/><Relationship Id="rId486" Type="http://schemas.openxmlformats.org/officeDocument/2006/relationships/hyperlink" Target="https://shiresequestrian.com/pages/contact" TargetMode="External"/><Relationship Id="rId693" Type="http://schemas.openxmlformats.org/officeDocument/2006/relationships/hyperlink" Target="https://shiresequestrian.com/pages/contact" TargetMode="External"/><Relationship Id="rId707" Type="http://schemas.openxmlformats.org/officeDocument/2006/relationships/hyperlink" Target="https://shiresequestrian.com/pages/contact" TargetMode="External"/><Relationship Id="rId914" Type="http://schemas.openxmlformats.org/officeDocument/2006/relationships/hyperlink" Target="https://shiresequestrian.com/pages/contact" TargetMode="External"/><Relationship Id="rId1337" Type="http://schemas.openxmlformats.org/officeDocument/2006/relationships/hyperlink" Target="https://shiresequestrian.com/pages/contact" TargetMode="External"/><Relationship Id="rId43" Type="http://schemas.openxmlformats.org/officeDocument/2006/relationships/hyperlink" Target="https://shiresequestrian.com/pages/contact" TargetMode="External"/><Relationship Id="rId139" Type="http://schemas.openxmlformats.org/officeDocument/2006/relationships/hyperlink" Target="https://shiresequestrian.com/pages/contact" TargetMode="External"/><Relationship Id="rId346" Type="http://schemas.openxmlformats.org/officeDocument/2006/relationships/hyperlink" Target="https://shiresequestrian.com/pages/contact" TargetMode="External"/><Relationship Id="rId553" Type="http://schemas.openxmlformats.org/officeDocument/2006/relationships/hyperlink" Target="https://shiresequestrian.com/pages/contact" TargetMode="External"/><Relationship Id="rId760" Type="http://schemas.openxmlformats.org/officeDocument/2006/relationships/hyperlink" Target="https://shiresequestrian.com/pages/contact" TargetMode="External"/><Relationship Id="rId998" Type="http://schemas.openxmlformats.org/officeDocument/2006/relationships/hyperlink" Target="https://shiresequestrian.com/pages/contact" TargetMode="External"/><Relationship Id="rId1183" Type="http://schemas.openxmlformats.org/officeDocument/2006/relationships/hyperlink" Target="https://shiresequestrian.com/pages/contact" TargetMode="External"/><Relationship Id="rId1390" Type="http://schemas.openxmlformats.org/officeDocument/2006/relationships/hyperlink" Target="https://shiresequestrian.com/pages/contact" TargetMode="External"/><Relationship Id="rId192" Type="http://schemas.openxmlformats.org/officeDocument/2006/relationships/hyperlink" Target="https://shiresequestrian.com/pages/contact" TargetMode="External"/><Relationship Id="rId206" Type="http://schemas.openxmlformats.org/officeDocument/2006/relationships/hyperlink" Target="https://shiresequestrian.com/pages/contact" TargetMode="External"/><Relationship Id="rId413" Type="http://schemas.openxmlformats.org/officeDocument/2006/relationships/hyperlink" Target="https://shiresequestrian.com/pages/contact" TargetMode="External"/><Relationship Id="rId858" Type="http://schemas.openxmlformats.org/officeDocument/2006/relationships/hyperlink" Target="https://shiresequestrian.com/pages/contact" TargetMode="External"/><Relationship Id="rId1043" Type="http://schemas.openxmlformats.org/officeDocument/2006/relationships/hyperlink" Target="https://shiresequestrian.com/pages/contact" TargetMode="External"/><Relationship Id="rId497" Type="http://schemas.openxmlformats.org/officeDocument/2006/relationships/hyperlink" Target="https://shiresequestrian.com/pages/contact" TargetMode="External"/><Relationship Id="rId620" Type="http://schemas.openxmlformats.org/officeDocument/2006/relationships/hyperlink" Target="https://shiresequestrian.com/pages/contact" TargetMode="External"/><Relationship Id="rId718" Type="http://schemas.openxmlformats.org/officeDocument/2006/relationships/hyperlink" Target="https://shiresequestrian.com/pages/contact" TargetMode="External"/><Relationship Id="rId925" Type="http://schemas.openxmlformats.org/officeDocument/2006/relationships/hyperlink" Target="https://shiresequestrian.com/pages/contact" TargetMode="External"/><Relationship Id="rId1250" Type="http://schemas.openxmlformats.org/officeDocument/2006/relationships/hyperlink" Target="https://shiresequestrian.com/pages/contact" TargetMode="External"/><Relationship Id="rId1348" Type="http://schemas.openxmlformats.org/officeDocument/2006/relationships/hyperlink" Target="https://shiresequestrian.com/pages/contact" TargetMode="External"/><Relationship Id="rId357" Type="http://schemas.openxmlformats.org/officeDocument/2006/relationships/hyperlink" Target="https://shiresequestrian.com/pages/contact" TargetMode="External"/><Relationship Id="rId1110" Type="http://schemas.openxmlformats.org/officeDocument/2006/relationships/hyperlink" Target="https://shiresequestrian.com/pages/contact" TargetMode="External"/><Relationship Id="rId1194" Type="http://schemas.openxmlformats.org/officeDocument/2006/relationships/hyperlink" Target="https://shiresequestrian.com/pages/contact" TargetMode="External"/><Relationship Id="rId1208" Type="http://schemas.openxmlformats.org/officeDocument/2006/relationships/hyperlink" Target="https://shiresequestrian.com/pages/contact" TargetMode="External"/><Relationship Id="rId54" Type="http://schemas.openxmlformats.org/officeDocument/2006/relationships/hyperlink" Target="https://shiresequestrian.com/pages/contact" TargetMode="External"/><Relationship Id="rId217" Type="http://schemas.openxmlformats.org/officeDocument/2006/relationships/hyperlink" Target="https://shiresequestrian.com/pages/contact" TargetMode="External"/><Relationship Id="rId564" Type="http://schemas.openxmlformats.org/officeDocument/2006/relationships/hyperlink" Target="https://shiresequestrian.com/pages/contact" TargetMode="External"/><Relationship Id="rId771" Type="http://schemas.openxmlformats.org/officeDocument/2006/relationships/hyperlink" Target="https://shiresequestrian.com/pages/contact" TargetMode="External"/><Relationship Id="rId869" Type="http://schemas.openxmlformats.org/officeDocument/2006/relationships/hyperlink" Target="https://shiresequestrian.com/pages/contact" TargetMode="External"/><Relationship Id="rId424" Type="http://schemas.openxmlformats.org/officeDocument/2006/relationships/hyperlink" Target="https://shiresequestrian.com/pages/contact" TargetMode="External"/><Relationship Id="rId631" Type="http://schemas.openxmlformats.org/officeDocument/2006/relationships/hyperlink" Target="https://shiresequestrian.com/pages/contact" TargetMode="External"/><Relationship Id="rId729" Type="http://schemas.openxmlformats.org/officeDocument/2006/relationships/hyperlink" Target="https://shiresequestrian.com/pages/contact" TargetMode="External"/><Relationship Id="rId1054" Type="http://schemas.openxmlformats.org/officeDocument/2006/relationships/hyperlink" Target="https://shiresequestrian.com/pages/contact" TargetMode="External"/><Relationship Id="rId1261" Type="http://schemas.openxmlformats.org/officeDocument/2006/relationships/hyperlink" Target="https://shiresequestrian.com/pages/contact" TargetMode="External"/><Relationship Id="rId1359" Type="http://schemas.openxmlformats.org/officeDocument/2006/relationships/hyperlink" Target="https://shiresequestrian.com/pages/contact" TargetMode="External"/><Relationship Id="rId270" Type="http://schemas.openxmlformats.org/officeDocument/2006/relationships/hyperlink" Target="https://shiresequestrian.com/pages/contact" TargetMode="External"/><Relationship Id="rId936" Type="http://schemas.openxmlformats.org/officeDocument/2006/relationships/hyperlink" Target="https://shiresequestrian.com/pages/contact" TargetMode="External"/><Relationship Id="rId1121" Type="http://schemas.openxmlformats.org/officeDocument/2006/relationships/hyperlink" Target="https://shiresequestrian.com/pages/contact" TargetMode="External"/><Relationship Id="rId1219" Type="http://schemas.openxmlformats.org/officeDocument/2006/relationships/hyperlink" Target="https://shiresequestrian.com/pages/contact" TargetMode="External"/><Relationship Id="rId65" Type="http://schemas.openxmlformats.org/officeDocument/2006/relationships/hyperlink" Target="https://shiresequestrian.com/pages/contact" TargetMode="External"/><Relationship Id="rId130" Type="http://schemas.openxmlformats.org/officeDocument/2006/relationships/hyperlink" Target="https://shiresequestrian.com/pages/contact" TargetMode="External"/><Relationship Id="rId368" Type="http://schemas.openxmlformats.org/officeDocument/2006/relationships/hyperlink" Target="https://shiresequestrian.com/pages/contact" TargetMode="External"/><Relationship Id="rId575" Type="http://schemas.openxmlformats.org/officeDocument/2006/relationships/hyperlink" Target="https://shiresequestrian.com/pages/contact" TargetMode="External"/><Relationship Id="rId782" Type="http://schemas.openxmlformats.org/officeDocument/2006/relationships/hyperlink" Target="https://shiresequestrian.com/pages/contact" TargetMode="External"/><Relationship Id="rId228" Type="http://schemas.openxmlformats.org/officeDocument/2006/relationships/hyperlink" Target="https://shiresequestrian.com/pages/contact" TargetMode="External"/><Relationship Id="rId435" Type="http://schemas.openxmlformats.org/officeDocument/2006/relationships/hyperlink" Target="https://shiresequestrian.com/pages/contact" TargetMode="External"/><Relationship Id="rId642" Type="http://schemas.openxmlformats.org/officeDocument/2006/relationships/hyperlink" Target="https://shiresequestrian.com/pages/contact" TargetMode="External"/><Relationship Id="rId1065" Type="http://schemas.openxmlformats.org/officeDocument/2006/relationships/hyperlink" Target="https://shiresequestrian.com/pages/contact" TargetMode="External"/><Relationship Id="rId1272" Type="http://schemas.openxmlformats.org/officeDocument/2006/relationships/hyperlink" Target="https://shiresequestrian.com/pages/contact" TargetMode="External"/><Relationship Id="rId281" Type="http://schemas.openxmlformats.org/officeDocument/2006/relationships/hyperlink" Target="https://shiresequestrian.com/pages/contact" TargetMode="External"/><Relationship Id="rId502" Type="http://schemas.openxmlformats.org/officeDocument/2006/relationships/hyperlink" Target="https://shiresequestrian.com/pages/contact" TargetMode="External"/><Relationship Id="rId947" Type="http://schemas.openxmlformats.org/officeDocument/2006/relationships/hyperlink" Target="https://shiresequestrian.com/pages/contact" TargetMode="External"/><Relationship Id="rId1132" Type="http://schemas.openxmlformats.org/officeDocument/2006/relationships/hyperlink" Target="https://shiresequestrian.com/pages/contact" TargetMode="External"/><Relationship Id="rId76" Type="http://schemas.openxmlformats.org/officeDocument/2006/relationships/hyperlink" Target="https://shiresequestrian.com/pages/contact" TargetMode="External"/><Relationship Id="rId141" Type="http://schemas.openxmlformats.org/officeDocument/2006/relationships/hyperlink" Target="https://shiresequestrian.com/pages/contact" TargetMode="External"/><Relationship Id="rId379" Type="http://schemas.openxmlformats.org/officeDocument/2006/relationships/hyperlink" Target="https://shiresequestrian.com/pages/contact" TargetMode="External"/><Relationship Id="rId586" Type="http://schemas.openxmlformats.org/officeDocument/2006/relationships/hyperlink" Target="https://shiresequestrian.com/pages/contact" TargetMode="External"/><Relationship Id="rId793" Type="http://schemas.openxmlformats.org/officeDocument/2006/relationships/hyperlink" Target="https://shiresequestrian.com/pages/contact" TargetMode="External"/><Relationship Id="rId807" Type="http://schemas.openxmlformats.org/officeDocument/2006/relationships/hyperlink" Target="https://shiresequestrian.com/pages/contact" TargetMode="External"/><Relationship Id="rId7" Type="http://schemas.openxmlformats.org/officeDocument/2006/relationships/hyperlink" Target="https://shiresequestrian.com/pages/contact" TargetMode="External"/><Relationship Id="rId239" Type="http://schemas.openxmlformats.org/officeDocument/2006/relationships/hyperlink" Target="https://shiresequestrian.com/pages/contact" TargetMode="External"/><Relationship Id="rId446" Type="http://schemas.openxmlformats.org/officeDocument/2006/relationships/hyperlink" Target="https://shiresequestrian.com/pages/contact" TargetMode="External"/><Relationship Id="rId653" Type="http://schemas.openxmlformats.org/officeDocument/2006/relationships/hyperlink" Target="https://shiresequestrian.com/pages/contact" TargetMode="External"/><Relationship Id="rId1076" Type="http://schemas.openxmlformats.org/officeDocument/2006/relationships/hyperlink" Target="https://shiresequestrian.com/pages/contact" TargetMode="External"/><Relationship Id="rId1283" Type="http://schemas.openxmlformats.org/officeDocument/2006/relationships/hyperlink" Target="https://shiresequestrian.com/pages/contact" TargetMode="External"/><Relationship Id="rId292" Type="http://schemas.openxmlformats.org/officeDocument/2006/relationships/hyperlink" Target="https://shiresequestrian.com/pages/contact" TargetMode="External"/><Relationship Id="rId306" Type="http://schemas.openxmlformats.org/officeDocument/2006/relationships/hyperlink" Target="https://shiresequestrian.com/pages/contact" TargetMode="External"/><Relationship Id="rId860" Type="http://schemas.openxmlformats.org/officeDocument/2006/relationships/hyperlink" Target="https://shiresequestrian.com/pages/contact" TargetMode="External"/><Relationship Id="rId958" Type="http://schemas.openxmlformats.org/officeDocument/2006/relationships/hyperlink" Target="https://shiresequestrian.com/pages/contact" TargetMode="External"/><Relationship Id="rId1143" Type="http://schemas.openxmlformats.org/officeDocument/2006/relationships/hyperlink" Target="https://shiresequestrian.com/pages/contact" TargetMode="External"/><Relationship Id="rId87" Type="http://schemas.openxmlformats.org/officeDocument/2006/relationships/hyperlink" Target="https://shiresequestrian.com/pages/contact" TargetMode="External"/><Relationship Id="rId513" Type="http://schemas.openxmlformats.org/officeDocument/2006/relationships/hyperlink" Target="https://shiresequestrian.com/pages/contact" TargetMode="External"/><Relationship Id="rId597" Type="http://schemas.openxmlformats.org/officeDocument/2006/relationships/hyperlink" Target="https://shiresequestrian.com/pages/contact" TargetMode="External"/><Relationship Id="rId720" Type="http://schemas.openxmlformats.org/officeDocument/2006/relationships/hyperlink" Target="https://shiresequestrian.com/pages/contact" TargetMode="External"/><Relationship Id="rId818" Type="http://schemas.openxmlformats.org/officeDocument/2006/relationships/hyperlink" Target="https://shiresequestrian.com/pages/contact" TargetMode="External"/><Relationship Id="rId1350" Type="http://schemas.openxmlformats.org/officeDocument/2006/relationships/hyperlink" Target="https://shiresequestrian.com/pages/contact" TargetMode="External"/><Relationship Id="rId152" Type="http://schemas.openxmlformats.org/officeDocument/2006/relationships/hyperlink" Target="https://shiresequestrian.com/pages/contact" TargetMode="External"/><Relationship Id="rId457" Type="http://schemas.openxmlformats.org/officeDocument/2006/relationships/hyperlink" Target="https://shiresequestrian.com/pages/contact" TargetMode="External"/><Relationship Id="rId1003" Type="http://schemas.openxmlformats.org/officeDocument/2006/relationships/hyperlink" Target="https://shiresequestrian.com/pages/contact" TargetMode="External"/><Relationship Id="rId1087" Type="http://schemas.openxmlformats.org/officeDocument/2006/relationships/hyperlink" Target="https://shiresequestrian.com/pages/contact" TargetMode="External"/><Relationship Id="rId1210" Type="http://schemas.openxmlformats.org/officeDocument/2006/relationships/hyperlink" Target="https://shiresequestrian.com/pages/contact" TargetMode="External"/><Relationship Id="rId1294" Type="http://schemas.openxmlformats.org/officeDocument/2006/relationships/hyperlink" Target="https://shiresequestrian.com/pages/contact" TargetMode="External"/><Relationship Id="rId1308" Type="http://schemas.openxmlformats.org/officeDocument/2006/relationships/hyperlink" Target="https://shiresequestrian.com/pages/contact" TargetMode="External"/><Relationship Id="rId664" Type="http://schemas.openxmlformats.org/officeDocument/2006/relationships/hyperlink" Target="https://shiresequestrian.com/pages/contact" TargetMode="External"/><Relationship Id="rId871" Type="http://schemas.openxmlformats.org/officeDocument/2006/relationships/hyperlink" Target="https://shiresequestrian.com/pages/contact" TargetMode="External"/><Relationship Id="rId969" Type="http://schemas.openxmlformats.org/officeDocument/2006/relationships/hyperlink" Target="https://shiresequestrian.com/pages/contact" TargetMode="External"/><Relationship Id="rId14" Type="http://schemas.openxmlformats.org/officeDocument/2006/relationships/hyperlink" Target="https://shiresequestrian.com/pages/contact" TargetMode="External"/><Relationship Id="rId317" Type="http://schemas.openxmlformats.org/officeDocument/2006/relationships/hyperlink" Target="https://shiresequestrian.com/pages/contact" TargetMode="External"/><Relationship Id="rId524" Type="http://schemas.openxmlformats.org/officeDocument/2006/relationships/hyperlink" Target="https://shiresequestrian.com/pages/contact" TargetMode="External"/><Relationship Id="rId731" Type="http://schemas.openxmlformats.org/officeDocument/2006/relationships/hyperlink" Target="https://shiresequestrian.com/pages/contact" TargetMode="External"/><Relationship Id="rId1154" Type="http://schemas.openxmlformats.org/officeDocument/2006/relationships/hyperlink" Target="https://shiresequestrian.com/pages/contact" TargetMode="External"/><Relationship Id="rId1361" Type="http://schemas.openxmlformats.org/officeDocument/2006/relationships/hyperlink" Target="https://shiresequestrian.com/pages/contact" TargetMode="External"/><Relationship Id="rId98" Type="http://schemas.openxmlformats.org/officeDocument/2006/relationships/hyperlink" Target="https://shiresequestrian.com/pages/contact" TargetMode="External"/><Relationship Id="rId163" Type="http://schemas.openxmlformats.org/officeDocument/2006/relationships/hyperlink" Target="https://shiresequestrian.com/pages/contact" TargetMode="External"/><Relationship Id="rId370" Type="http://schemas.openxmlformats.org/officeDocument/2006/relationships/hyperlink" Target="https://shiresequestrian.com/pages/contact" TargetMode="External"/><Relationship Id="rId829" Type="http://schemas.openxmlformats.org/officeDocument/2006/relationships/hyperlink" Target="https://shiresequestrian.com/pages/contact" TargetMode="External"/><Relationship Id="rId1014" Type="http://schemas.openxmlformats.org/officeDocument/2006/relationships/hyperlink" Target="https://shiresequestrian.com/pages/contact" TargetMode="External"/><Relationship Id="rId1221" Type="http://schemas.openxmlformats.org/officeDocument/2006/relationships/hyperlink" Target="https://shiresequestrian.com/pages/contact" TargetMode="External"/><Relationship Id="rId230" Type="http://schemas.openxmlformats.org/officeDocument/2006/relationships/hyperlink" Target="https://shiresequestrian.com/pages/contact" TargetMode="External"/><Relationship Id="rId468" Type="http://schemas.openxmlformats.org/officeDocument/2006/relationships/hyperlink" Target="https://shiresequestrian.com/pages/contact" TargetMode="External"/><Relationship Id="rId675" Type="http://schemas.openxmlformats.org/officeDocument/2006/relationships/hyperlink" Target="https://shiresequestrian.com/pages/contact" TargetMode="External"/><Relationship Id="rId882" Type="http://schemas.openxmlformats.org/officeDocument/2006/relationships/hyperlink" Target="https://shiresequestrian.com/pages/contact" TargetMode="External"/><Relationship Id="rId1098" Type="http://schemas.openxmlformats.org/officeDocument/2006/relationships/hyperlink" Target="https://shiresequestrian.com/pages/contact" TargetMode="External"/><Relationship Id="rId1319" Type="http://schemas.openxmlformats.org/officeDocument/2006/relationships/hyperlink" Target="https://shiresequestrian.com/pages/contact" TargetMode="External"/><Relationship Id="rId25" Type="http://schemas.openxmlformats.org/officeDocument/2006/relationships/hyperlink" Target="https://shiresequestrian.com/pages/contact" TargetMode="External"/><Relationship Id="rId328" Type="http://schemas.openxmlformats.org/officeDocument/2006/relationships/hyperlink" Target="https://shiresequestrian.com/pages/contact" TargetMode="External"/><Relationship Id="rId535" Type="http://schemas.openxmlformats.org/officeDocument/2006/relationships/hyperlink" Target="https://shiresequestrian.com/pages/contact" TargetMode="External"/><Relationship Id="rId742" Type="http://schemas.openxmlformats.org/officeDocument/2006/relationships/hyperlink" Target="https://shiresequestrian.com/pages/contact" TargetMode="External"/><Relationship Id="rId1165" Type="http://schemas.openxmlformats.org/officeDocument/2006/relationships/hyperlink" Target="https://shiresequestrian.com/pages/contact" TargetMode="External"/><Relationship Id="rId1372" Type="http://schemas.openxmlformats.org/officeDocument/2006/relationships/hyperlink" Target="https://shiresequestrian.com/pages/contact" TargetMode="External"/><Relationship Id="rId174" Type="http://schemas.openxmlformats.org/officeDocument/2006/relationships/hyperlink" Target="https://shiresequestrian.com/pages/contact" TargetMode="External"/><Relationship Id="rId381" Type="http://schemas.openxmlformats.org/officeDocument/2006/relationships/hyperlink" Target="https://shiresequestrian.com/pages/contact" TargetMode="External"/><Relationship Id="rId602" Type="http://schemas.openxmlformats.org/officeDocument/2006/relationships/hyperlink" Target="https://shiresequestrian.com/pages/contact" TargetMode="External"/><Relationship Id="rId1025" Type="http://schemas.openxmlformats.org/officeDocument/2006/relationships/hyperlink" Target="https://shiresequestrian.com/pages/contact" TargetMode="External"/><Relationship Id="rId1232" Type="http://schemas.openxmlformats.org/officeDocument/2006/relationships/hyperlink" Target="https://shiresequestrian.com/pages/contact" TargetMode="External"/><Relationship Id="rId241" Type="http://schemas.openxmlformats.org/officeDocument/2006/relationships/hyperlink" Target="https://shiresequestrian.com/pages/contact" TargetMode="External"/><Relationship Id="rId479" Type="http://schemas.openxmlformats.org/officeDocument/2006/relationships/hyperlink" Target="https://shiresequestrian.com/pages/contact" TargetMode="External"/><Relationship Id="rId686" Type="http://schemas.openxmlformats.org/officeDocument/2006/relationships/hyperlink" Target="https://shiresequestrian.com/pages/contact" TargetMode="External"/><Relationship Id="rId893" Type="http://schemas.openxmlformats.org/officeDocument/2006/relationships/hyperlink" Target="https://shiresequestrian.com/pages/contact" TargetMode="External"/><Relationship Id="rId907" Type="http://schemas.openxmlformats.org/officeDocument/2006/relationships/hyperlink" Target="https://shiresequestrian.com/pages/contact" TargetMode="External"/><Relationship Id="rId36" Type="http://schemas.openxmlformats.org/officeDocument/2006/relationships/hyperlink" Target="https://shiresequestrian.com/pages/contact" TargetMode="External"/><Relationship Id="rId339" Type="http://schemas.openxmlformats.org/officeDocument/2006/relationships/hyperlink" Target="https://shiresequestrian.com/pages/contact" TargetMode="External"/><Relationship Id="rId546" Type="http://schemas.openxmlformats.org/officeDocument/2006/relationships/hyperlink" Target="https://shiresequestrian.com/pages/contact" TargetMode="External"/><Relationship Id="rId753" Type="http://schemas.openxmlformats.org/officeDocument/2006/relationships/hyperlink" Target="https://shiresequestrian.com/pages/contact" TargetMode="External"/><Relationship Id="rId1176" Type="http://schemas.openxmlformats.org/officeDocument/2006/relationships/hyperlink" Target="https://shiresequestrian.com/pages/contact" TargetMode="External"/><Relationship Id="rId1383" Type="http://schemas.openxmlformats.org/officeDocument/2006/relationships/hyperlink" Target="https://shiresequestrian.com/pages/contact" TargetMode="External"/><Relationship Id="rId101" Type="http://schemas.openxmlformats.org/officeDocument/2006/relationships/hyperlink" Target="https://shiresequestrian.com/pages/contact" TargetMode="External"/><Relationship Id="rId185" Type="http://schemas.openxmlformats.org/officeDocument/2006/relationships/hyperlink" Target="https://shiresequestrian.com/pages/contact" TargetMode="External"/><Relationship Id="rId406" Type="http://schemas.openxmlformats.org/officeDocument/2006/relationships/hyperlink" Target="https://shiresequestrian.com/pages/contact" TargetMode="External"/><Relationship Id="rId960" Type="http://schemas.openxmlformats.org/officeDocument/2006/relationships/hyperlink" Target="https://shiresequestrian.com/pages/contact" TargetMode="External"/><Relationship Id="rId1036" Type="http://schemas.openxmlformats.org/officeDocument/2006/relationships/hyperlink" Target="https://shiresequestrian.com/pages/contact" TargetMode="External"/><Relationship Id="rId1243" Type="http://schemas.openxmlformats.org/officeDocument/2006/relationships/hyperlink" Target="https://shiresequestrian.com/pages/contact" TargetMode="External"/><Relationship Id="rId392" Type="http://schemas.openxmlformats.org/officeDocument/2006/relationships/hyperlink" Target="https://shiresequestrian.com/pages/contact" TargetMode="External"/><Relationship Id="rId613" Type="http://schemas.openxmlformats.org/officeDocument/2006/relationships/hyperlink" Target="https://shiresequestrian.com/pages/contact" TargetMode="External"/><Relationship Id="rId697" Type="http://schemas.openxmlformats.org/officeDocument/2006/relationships/hyperlink" Target="https://shiresequestrian.com/pages/contact" TargetMode="External"/><Relationship Id="rId820" Type="http://schemas.openxmlformats.org/officeDocument/2006/relationships/hyperlink" Target="https://shiresequestrian.com/pages/contact" TargetMode="External"/><Relationship Id="rId918" Type="http://schemas.openxmlformats.org/officeDocument/2006/relationships/hyperlink" Target="https://shiresequestrian.com/pages/contact" TargetMode="External"/><Relationship Id="rId252" Type="http://schemas.openxmlformats.org/officeDocument/2006/relationships/hyperlink" Target="https://shiresequestrian.com/pages/contact" TargetMode="External"/><Relationship Id="rId1103" Type="http://schemas.openxmlformats.org/officeDocument/2006/relationships/hyperlink" Target="https://shiresequestrian.com/pages/contact" TargetMode="External"/><Relationship Id="rId1187" Type="http://schemas.openxmlformats.org/officeDocument/2006/relationships/hyperlink" Target="https://shiresequestrian.com/pages/contact" TargetMode="External"/><Relationship Id="rId1310" Type="http://schemas.openxmlformats.org/officeDocument/2006/relationships/hyperlink" Target="https://shiresequestrian.com/pages/contact" TargetMode="External"/><Relationship Id="rId47" Type="http://schemas.openxmlformats.org/officeDocument/2006/relationships/hyperlink" Target="https://shiresequestrian.com/pages/contact" TargetMode="External"/><Relationship Id="rId112" Type="http://schemas.openxmlformats.org/officeDocument/2006/relationships/hyperlink" Target="https://shiresequestrian.com/pages/contact" TargetMode="External"/><Relationship Id="rId557" Type="http://schemas.openxmlformats.org/officeDocument/2006/relationships/hyperlink" Target="https://shiresequestrian.com/pages/contact" TargetMode="External"/><Relationship Id="rId764" Type="http://schemas.openxmlformats.org/officeDocument/2006/relationships/hyperlink" Target="https://shiresequestrian.com/pages/contact" TargetMode="External"/><Relationship Id="rId971" Type="http://schemas.openxmlformats.org/officeDocument/2006/relationships/hyperlink" Target="https://shiresequestrian.com/pages/contact" TargetMode="External"/><Relationship Id="rId196" Type="http://schemas.openxmlformats.org/officeDocument/2006/relationships/hyperlink" Target="https://shiresequestrian.com/pages/contact" TargetMode="External"/><Relationship Id="rId417" Type="http://schemas.openxmlformats.org/officeDocument/2006/relationships/hyperlink" Target="https://shiresequestrian.com/pages/contact" TargetMode="External"/><Relationship Id="rId624" Type="http://schemas.openxmlformats.org/officeDocument/2006/relationships/hyperlink" Target="https://shiresequestrian.com/pages/contact" TargetMode="External"/><Relationship Id="rId831" Type="http://schemas.openxmlformats.org/officeDocument/2006/relationships/hyperlink" Target="https://shiresequestrian.com/pages/contact" TargetMode="External"/><Relationship Id="rId1047" Type="http://schemas.openxmlformats.org/officeDocument/2006/relationships/hyperlink" Target="https://shiresequestrian.com/pages/contact" TargetMode="External"/><Relationship Id="rId1254" Type="http://schemas.openxmlformats.org/officeDocument/2006/relationships/hyperlink" Target="https://shiresequestrian.com/pages/contact" TargetMode="External"/><Relationship Id="rId263" Type="http://schemas.openxmlformats.org/officeDocument/2006/relationships/hyperlink" Target="https://shiresequestrian.com/pages/contact" TargetMode="External"/><Relationship Id="rId470" Type="http://schemas.openxmlformats.org/officeDocument/2006/relationships/hyperlink" Target="https://shiresequestrian.com/pages/contact" TargetMode="External"/><Relationship Id="rId929" Type="http://schemas.openxmlformats.org/officeDocument/2006/relationships/hyperlink" Target="https://shiresequestrian.com/pages/contact" TargetMode="External"/><Relationship Id="rId1114" Type="http://schemas.openxmlformats.org/officeDocument/2006/relationships/hyperlink" Target="https://shiresequestrian.com/pages/contact" TargetMode="External"/><Relationship Id="rId1321" Type="http://schemas.openxmlformats.org/officeDocument/2006/relationships/hyperlink" Target="https://shiresequestrian.com/pages/contact" TargetMode="External"/><Relationship Id="rId58" Type="http://schemas.openxmlformats.org/officeDocument/2006/relationships/hyperlink" Target="https://shiresequestrian.com/pages/contact" TargetMode="External"/><Relationship Id="rId123" Type="http://schemas.openxmlformats.org/officeDocument/2006/relationships/hyperlink" Target="https://shiresequestrian.com/pages/contact" TargetMode="External"/><Relationship Id="rId330" Type="http://schemas.openxmlformats.org/officeDocument/2006/relationships/hyperlink" Target="https://shiresequestrian.com/pages/contact" TargetMode="External"/><Relationship Id="rId568" Type="http://schemas.openxmlformats.org/officeDocument/2006/relationships/hyperlink" Target="https://shiresequestrian.com/pages/contact" TargetMode="External"/><Relationship Id="rId775" Type="http://schemas.openxmlformats.org/officeDocument/2006/relationships/hyperlink" Target="https://shiresequestrian.com/pages/contact" TargetMode="External"/><Relationship Id="rId982" Type="http://schemas.openxmlformats.org/officeDocument/2006/relationships/hyperlink" Target="https://shiresequestrian.com/pages/contact" TargetMode="External"/><Relationship Id="rId1198" Type="http://schemas.openxmlformats.org/officeDocument/2006/relationships/hyperlink" Target="https://shiresequestrian.com/pages/contact" TargetMode="External"/><Relationship Id="rId428" Type="http://schemas.openxmlformats.org/officeDocument/2006/relationships/hyperlink" Target="https://shiresequestrian.com/pages/contact" TargetMode="External"/><Relationship Id="rId635" Type="http://schemas.openxmlformats.org/officeDocument/2006/relationships/hyperlink" Target="https://shiresequestrian.com/pages/contact" TargetMode="External"/><Relationship Id="rId842" Type="http://schemas.openxmlformats.org/officeDocument/2006/relationships/hyperlink" Target="https://shiresequestrian.com/pages/contact" TargetMode="External"/><Relationship Id="rId1058" Type="http://schemas.openxmlformats.org/officeDocument/2006/relationships/hyperlink" Target="https://shiresequestrian.com/pages/contact" TargetMode="External"/><Relationship Id="rId1265" Type="http://schemas.openxmlformats.org/officeDocument/2006/relationships/hyperlink" Target="https://shiresequestrian.com/pages/contact" TargetMode="External"/><Relationship Id="rId274" Type="http://schemas.openxmlformats.org/officeDocument/2006/relationships/hyperlink" Target="https://shiresequestrian.com/pages/contact" TargetMode="External"/><Relationship Id="rId481" Type="http://schemas.openxmlformats.org/officeDocument/2006/relationships/hyperlink" Target="https://shiresequestrian.com/pages/contact" TargetMode="External"/><Relationship Id="rId702" Type="http://schemas.openxmlformats.org/officeDocument/2006/relationships/hyperlink" Target="https://shiresequestrian.com/pages/contact" TargetMode="External"/><Relationship Id="rId1125" Type="http://schemas.openxmlformats.org/officeDocument/2006/relationships/hyperlink" Target="https://shiresequestrian.com/pages/contact" TargetMode="External"/><Relationship Id="rId1332" Type="http://schemas.openxmlformats.org/officeDocument/2006/relationships/hyperlink" Target="https://shiresequestrian.com/pages/contact" TargetMode="External"/><Relationship Id="rId69" Type="http://schemas.openxmlformats.org/officeDocument/2006/relationships/hyperlink" Target="https://shiresequestrian.com/pages/contact" TargetMode="External"/><Relationship Id="rId134" Type="http://schemas.openxmlformats.org/officeDocument/2006/relationships/hyperlink" Target="https://shiresequestrian.com/pages/contact" TargetMode="External"/><Relationship Id="rId579" Type="http://schemas.openxmlformats.org/officeDocument/2006/relationships/hyperlink" Target="https://shiresequestrian.com/pages/contact" TargetMode="External"/><Relationship Id="rId786" Type="http://schemas.openxmlformats.org/officeDocument/2006/relationships/hyperlink" Target="https://shiresequestrian.com/pages/contact" TargetMode="External"/><Relationship Id="rId993" Type="http://schemas.openxmlformats.org/officeDocument/2006/relationships/hyperlink" Target="https://shiresequestrian.com/pages/contact" TargetMode="External"/><Relationship Id="rId341" Type="http://schemas.openxmlformats.org/officeDocument/2006/relationships/hyperlink" Target="https://shiresequestrian.com/pages/contact" TargetMode="External"/><Relationship Id="rId439" Type="http://schemas.openxmlformats.org/officeDocument/2006/relationships/hyperlink" Target="https://shiresequestrian.com/pages/contact" TargetMode="External"/><Relationship Id="rId646" Type="http://schemas.openxmlformats.org/officeDocument/2006/relationships/hyperlink" Target="https://shiresequestrian.com/pages/contact" TargetMode="External"/><Relationship Id="rId1069" Type="http://schemas.openxmlformats.org/officeDocument/2006/relationships/hyperlink" Target="https://shiresequestrian.com/pages/contact" TargetMode="External"/><Relationship Id="rId1276" Type="http://schemas.openxmlformats.org/officeDocument/2006/relationships/hyperlink" Target="https://shiresequestrian.com/pages/contact" TargetMode="External"/><Relationship Id="rId201" Type="http://schemas.openxmlformats.org/officeDocument/2006/relationships/hyperlink" Target="https://shiresequestrian.com/pages/contact" TargetMode="External"/><Relationship Id="rId285" Type="http://schemas.openxmlformats.org/officeDocument/2006/relationships/hyperlink" Target="https://shiresequestrian.com/pages/contact" TargetMode="External"/><Relationship Id="rId506" Type="http://schemas.openxmlformats.org/officeDocument/2006/relationships/hyperlink" Target="https://shiresequestrian.com/pages/contact" TargetMode="External"/><Relationship Id="rId853" Type="http://schemas.openxmlformats.org/officeDocument/2006/relationships/hyperlink" Target="https://shiresequestrian.com/pages/contact" TargetMode="External"/><Relationship Id="rId1136" Type="http://schemas.openxmlformats.org/officeDocument/2006/relationships/hyperlink" Target="https://shiresequestrian.com/pages/contact" TargetMode="External"/><Relationship Id="rId492" Type="http://schemas.openxmlformats.org/officeDocument/2006/relationships/hyperlink" Target="https://shiresequestrian.com/pages/contact" TargetMode="External"/><Relationship Id="rId713" Type="http://schemas.openxmlformats.org/officeDocument/2006/relationships/hyperlink" Target="https://shiresequestrian.com/pages/contact" TargetMode="External"/><Relationship Id="rId797" Type="http://schemas.openxmlformats.org/officeDocument/2006/relationships/hyperlink" Target="https://shiresequestrian.com/pages/contact" TargetMode="External"/><Relationship Id="rId920" Type="http://schemas.openxmlformats.org/officeDocument/2006/relationships/hyperlink" Target="https://shiresequestrian.com/pages/contact" TargetMode="External"/><Relationship Id="rId1343" Type="http://schemas.openxmlformats.org/officeDocument/2006/relationships/hyperlink" Target="https://shiresequestrian.com/pages/contact" TargetMode="External"/><Relationship Id="rId145" Type="http://schemas.openxmlformats.org/officeDocument/2006/relationships/hyperlink" Target="https://shiresequestrian.com/pages/contact" TargetMode="External"/><Relationship Id="rId352" Type="http://schemas.openxmlformats.org/officeDocument/2006/relationships/hyperlink" Target="https://shiresequestrian.com/pages/contact" TargetMode="External"/><Relationship Id="rId1203" Type="http://schemas.openxmlformats.org/officeDocument/2006/relationships/hyperlink" Target="https://shiresequestrian.com/pages/contact" TargetMode="External"/><Relationship Id="rId1287" Type="http://schemas.openxmlformats.org/officeDocument/2006/relationships/hyperlink" Target="https://shiresequestrian.com/pages/contact" TargetMode="External"/><Relationship Id="rId212" Type="http://schemas.openxmlformats.org/officeDocument/2006/relationships/hyperlink" Target="https://shiresequestrian.com/pages/contact" TargetMode="External"/><Relationship Id="rId657" Type="http://schemas.openxmlformats.org/officeDocument/2006/relationships/hyperlink" Target="https://shiresequestrian.com/pages/contact" TargetMode="External"/><Relationship Id="rId864" Type="http://schemas.openxmlformats.org/officeDocument/2006/relationships/hyperlink" Target="https://shiresequestrian.com/pages/contact" TargetMode="External"/><Relationship Id="rId296" Type="http://schemas.openxmlformats.org/officeDocument/2006/relationships/hyperlink" Target="https://shiresequestrian.com/pages/contact" TargetMode="External"/><Relationship Id="rId517" Type="http://schemas.openxmlformats.org/officeDocument/2006/relationships/hyperlink" Target="https://shiresequestrian.com/pages/contact" TargetMode="External"/><Relationship Id="rId724" Type="http://schemas.openxmlformats.org/officeDocument/2006/relationships/hyperlink" Target="https://shiresequestrian.com/pages/contact" TargetMode="External"/><Relationship Id="rId931" Type="http://schemas.openxmlformats.org/officeDocument/2006/relationships/hyperlink" Target="https://shiresequestrian.com/pages/contact" TargetMode="External"/><Relationship Id="rId1147" Type="http://schemas.openxmlformats.org/officeDocument/2006/relationships/hyperlink" Target="https://shiresequestrian.com/pages/contact" TargetMode="External"/><Relationship Id="rId1354" Type="http://schemas.openxmlformats.org/officeDocument/2006/relationships/hyperlink" Target="https://shiresequestrian.com/pages/contact" TargetMode="External"/><Relationship Id="rId60" Type="http://schemas.openxmlformats.org/officeDocument/2006/relationships/hyperlink" Target="https://shiresequestrian.com/pages/contact" TargetMode="External"/><Relationship Id="rId156" Type="http://schemas.openxmlformats.org/officeDocument/2006/relationships/hyperlink" Target="https://shiresequestrian.com/pages/contact" TargetMode="External"/><Relationship Id="rId363" Type="http://schemas.openxmlformats.org/officeDocument/2006/relationships/hyperlink" Target="https://shiresequestrian.com/pages/contact" TargetMode="External"/><Relationship Id="rId570" Type="http://schemas.openxmlformats.org/officeDocument/2006/relationships/hyperlink" Target="https://shiresequestrian.com/pages/contact" TargetMode="External"/><Relationship Id="rId1007" Type="http://schemas.openxmlformats.org/officeDocument/2006/relationships/hyperlink" Target="https://shiresequestrian.com/pages/contact" TargetMode="External"/><Relationship Id="rId1214" Type="http://schemas.openxmlformats.org/officeDocument/2006/relationships/hyperlink" Target="https://shiresequestrian.com/pages/contact" TargetMode="External"/><Relationship Id="rId223" Type="http://schemas.openxmlformats.org/officeDocument/2006/relationships/hyperlink" Target="https://shiresequestrian.com/pages/contact" TargetMode="External"/><Relationship Id="rId430" Type="http://schemas.openxmlformats.org/officeDocument/2006/relationships/hyperlink" Target="https://shiresequestrian.com/pages/contact" TargetMode="External"/><Relationship Id="rId668" Type="http://schemas.openxmlformats.org/officeDocument/2006/relationships/hyperlink" Target="https://shiresequestrian.com/pages/contact" TargetMode="External"/><Relationship Id="rId875" Type="http://schemas.openxmlformats.org/officeDocument/2006/relationships/hyperlink" Target="https://shiresequestrian.com/pages/contact" TargetMode="External"/><Relationship Id="rId1060" Type="http://schemas.openxmlformats.org/officeDocument/2006/relationships/hyperlink" Target="https://shiresequestrian.com/pages/contact" TargetMode="External"/><Relationship Id="rId1298" Type="http://schemas.openxmlformats.org/officeDocument/2006/relationships/hyperlink" Target="https://shiresequestrian.com/pages/contact" TargetMode="External"/><Relationship Id="rId18" Type="http://schemas.openxmlformats.org/officeDocument/2006/relationships/hyperlink" Target="https://shiresequestrian.com/pages/contact" TargetMode="External"/><Relationship Id="rId528" Type="http://schemas.openxmlformats.org/officeDocument/2006/relationships/hyperlink" Target="https://shiresequestrian.com/pages/contact" TargetMode="External"/><Relationship Id="rId735" Type="http://schemas.openxmlformats.org/officeDocument/2006/relationships/hyperlink" Target="https://shiresequestrian.com/pages/contact" TargetMode="External"/><Relationship Id="rId942" Type="http://schemas.openxmlformats.org/officeDocument/2006/relationships/hyperlink" Target="https://shiresequestrian.com/pages/contact" TargetMode="External"/><Relationship Id="rId1158" Type="http://schemas.openxmlformats.org/officeDocument/2006/relationships/hyperlink" Target="https://shiresequestrian.com/pages/contact" TargetMode="External"/><Relationship Id="rId1365" Type="http://schemas.openxmlformats.org/officeDocument/2006/relationships/hyperlink" Target="https://shiresequestrian.com/pages/contact" TargetMode="External"/><Relationship Id="rId167" Type="http://schemas.openxmlformats.org/officeDocument/2006/relationships/hyperlink" Target="https://shiresequestrian.com/pages/contact" TargetMode="External"/><Relationship Id="rId374" Type="http://schemas.openxmlformats.org/officeDocument/2006/relationships/hyperlink" Target="https://shiresequestrian.com/pages/contact" TargetMode="External"/><Relationship Id="rId581" Type="http://schemas.openxmlformats.org/officeDocument/2006/relationships/hyperlink" Target="https://shiresequestrian.com/pages/contact" TargetMode="External"/><Relationship Id="rId1018" Type="http://schemas.openxmlformats.org/officeDocument/2006/relationships/hyperlink" Target="https://shiresequestrian.com/pages/contact" TargetMode="External"/><Relationship Id="rId1225" Type="http://schemas.openxmlformats.org/officeDocument/2006/relationships/hyperlink" Target="https://shiresequestrian.com/pages/contact" TargetMode="External"/><Relationship Id="rId71" Type="http://schemas.openxmlformats.org/officeDocument/2006/relationships/hyperlink" Target="https://shiresequestrian.com/pages/contact" TargetMode="External"/><Relationship Id="rId234" Type="http://schemas.openxmlformats.org/officeDocument/2006/relationships/hyperlink" Target="https://shiresequestrian.com/pages/contact" TargetMode="External"/><Relationship Id="rId679" Type="http://schemas.openxmlformats.org/officeDocument/2006/relationships/hyperlink" Target="https://shiresequestrian.com/pages/contact" TargetMode="External"/><Relationship Id="rId802" Type="http://schemas.openxmlformats.org/officeDocument/2006/relationships/hyperlink" Target="https://shiresequestrian.com/pages/contact" TargetMode="External"/><Relationship Id="rId886" Type="http://schemas.openxmlformats.org/officeDocument/2006/relationships/hyperlink" Target="https://shiresequestrian.com/pages/contact" TargetMode="External"/><Relationship Id="rId2" Type="http://schemas.openxmlformats.org/officeDocument/2006/relationships/hyperlink" Target="https://shiresequestrian.com/pages/contact" TargetMode="External"/><Relationship Id="rId29" Type="http://schemas.openxmlformats.org/officeDocument/2006/relationships/hyperlink" Target="https://shiresequestrian.com/pages/contact" TargetMode="External"/><Relationship Id="rId441" Type="http://schemas.openxmlformats.org/officeDocument/2006/relationships/hyperlink" Target="https://shiresequestrian.com/pages/contact" TargetMode="External"/><Relationship Id="rId539" Type="http://schemas.openxmlformats.org/officeDocument/2006/relationships/hyperlink" Target="https://shiresequestrian.com/pages/contact" TargetMode="External"/><Relationship Id="rId746" Type="http://schemas.openxmlformats.org/officeDocument/2006/relationships/hyperlink" Target="https://shiresequestrian.com/pages/contact" TargetMode="External"/><Relationship Id="rId1071" Type="http://schemas.openxmlformats.org/officeDocument/2006/relationships/hyperlink" Target="https://shiresequestrian.com/pages/contact" TargetMode="External"/><Relationship Id="rId1169" Type="http://schemas.openxmlformats.org/officeDocument/2006/relationships/hyperlink" Target="https://shiresequestrian.com/pages/contact" TargetMode="External"/><Relationship Id="rId1376" Type="http://schemas.openxmlformats.org/officeDocument/2006/relationships/hyperlink" Target="https://shiresequestrian.com/pages/contact" TargetMode="External"/><Relationship Id="rId178" Type="http://schemas.openxmlformats.org/officeDocument/2006/relationships/hyperlink" Target="https://shiresequestrian.com/pages/contact" TargetMode="External"/><Relationship Id="rId301" Type="http://schemas.openxmlformats.org/officeDocument/2006/relationships/hyperlink" Target="https://shiresequestrian.com/pages/contact" TargetMode="External"/><Relationship Id="rId953" Type="http://schemas.openxmlformats.org/officeDocument/2006/relationships/hyperlink" Target="https://shiresequestrian.com/pages/contact" TargetMode="External"/><Relationship Id="rId1029" Type="http://schemas.openxmlformats.org/officeDocument/2006/relationships/hyperlink" Target="https://shiresequestrian.com/pages/contact" TargetMode="External"/><Relationship Id="rId1236" Type="http://schemas.openxmlformats.org/officeDocument/2006/relationships/hyperlink" Target="https://shiresequestrian.com/pages/contact" TargetMode="External"/><Relationship Id="rId82" Type="http://schemas.openxmlformats.org/officeDocument/2006/relationships/hyperlink" Target="https://shiresequestrian.com/pages/contact" TargetMode="External"/><Relationship Id="rId385" Type="http://schemas.openxmlformats.org/officeDocument/2006/relationships/hyperlink" Target="https://shiresequestrian.com/pages/contact" TargetMode="External"/><Relationship Id="rId592" Type="http://schemas.openxmlformats.org/officeDocument/2006/relationships/hyperlink" Target="https://shiresequestrian.com/pages/contact" TargetMode="External"/><Relationship Id="rId606" Type="http://schemas.openxmlformats.org/officeDocument/2006/relationships/hyperlink" Target="https://shiresequestrian.com/pages/contact" TargetMode="External"/><Relationship Id="rId813" Type="http://schemas.openxmlformats.org/officeDocument/2006/relationships/hyperlink" Target="https://shiresequestrian.com/pages/contact" TargetMode="External"/><Relationship Id="rId245" Type="http://schemas.openxmlformats.org/officeDocument/2006/relationships/hyperlink" Target="https://shiresequestrian.com/pages/contact" TargetMode="External"/><Relationship Id="rId452" Type="http://schemas.openxmlformats.org/officeDocument/2006/relationships/hyperlink" Target="https://shiresequestrian.com/pages/contact" TargetMode="External"/><Relationship Id="rId897" Type="http://schemas.openxmlformats.org/officeDocument/2006/relationships/hyperlink" Target="https://shiresequestrian.com/pages/contact" TargetMode="External"/><Relationship Id="rId1082" Type="http://schemas.openxmlformats.org/officeDocument/2006/relationships/hyperlink" Target="https://shiresequestrian.com/pages/contact" TargetMode="External"/><Relationship Id="rId1303" Type="http://schemas.openxmlformats.org/officeDocument/2006/relationships/hyperlink" Target="https://shiresequestrian.com/pages/contact" TargetMode="External"/><Relationship Id="rId105" Type="http://schemas.openxmlformats.org/officeDocument/2006/relationships/hyperlink" Target="https://shiresequestrian.com/pages/contact" TargetMode="External"/><Relationship Id="rId312" Type="http://schemas.openxmlformats.org/officeDocument/2006/relationships/hyperlink" Target="https://shiresequestrian.com/pages/contact" TargetMode="External"/><Relationship Id="rId757" Type="http://schemas.openxmlformats.org/officeDocument/2006/relationships/hyperlink" Target="https://shiresequestrian.com/pages/contact" TargetMode="External"/><Relationship Id="rId964" Type="http://schemas.openxmlformats.org/officeDocument/2006/relationships/hyperlink" Target="https://shiresequestrian.com/pages/contact" TargetMode="External"/><Relationship Id="rId1387" Type="http://schemas.openxmlformats.org/officeDocument/2006/relationships/hyperlink" Target="https://shiresequestrian.com/pages/contact" TargetMode="External"/><Relationship Id="rId93" Type="http://schemas.openxmlformats.org/officeDocument/2006/relationships/hyperlink" Target="https://shiresequestrian.com/pages/contact" TargetMode="External"/><Relationship Id="rId189" Type="http://schemas.openxmlformats.org/officeDocument/2006/relationships/hyperlink" Target="https://shiresequestrian.com/pages/contact" TargetMode="External"/><Relationship Id="rId396" Type="http://schemas.openxmlformats.org/officeDocument/2006/relationships/hyperlink" Target="https://shiresequestrian.com/pages/contact" TargetMode="External"/><Relationship Id="rId617" Type="http://schemas.openxmlformats.org/officeDocument/2006/relationships/hyperlink" Target="https://shiresequestrian.com/pages/contact" TargetMode="External"/><Relationship Id="rId824" Type="http://schemas.openxmlformats.org/officeDocument/2006/relationships/hyperlink" Target="https://shiresequestrian.com/pages/contact" TargetMode="External"/><Relationship Id="rId1247" Type="http://schemas.openxmlformats.org/officeDocument/2006/relationships/hyperlink" Target="https://shiresequestrian.com/pages/contact" TargetMode="External"/><Relationship Id="rId256" Type="http://schemas.openxmlformats.org/officeDocument/2006/relationships/hyperlink" Target="https://shiresequestrian.com/pages/contact" TargetMode="External"/><Relationship Id="rId463" Type="http://schemas.openxmlformats.org/officeDocument/2006/relationships/hyperlink" Target="https://shiresequestrian.com/pages/contact" TargetMode="External"/><Relationship Id="rId670" Type="http://schemas.openxmlformats.org/officeDocument/2006/relationships/hyperlink" Target="https://shiresequestrian.com/pages/contact" TargetMode="External"/><Relationship Id="rId1093" Type="http://schemas.openxmlformats.org/officeDocument/2006/relationships/hyperlink" Target="https://shiresequestrian.com/pages/contact" TargetMode="External"/><Relationship Id="rId1107" Type="http://schemas.openxmlformats.org/officeDocument/2006/relationships/hyperlink" Target="https://shiresequestrian.com/pages/contact" TargetMode="External"/><Relationship Id="rId1314" Type="http://schemas.openxmlformats.org/officeDocument/2006/relationships/hyperlink" Target="https://shiresequestrian.com/pages/contact" TargetMode="External"/><Relationship Id="rId116" Type="http://schemas.openxmlformats.org/officeDocument/2006/relationships/hyperlink" Target="https://shiresequestrian.com/pages/contact" TargetMode="External"/><Relationship Id="rId323" Type="http://schemas.openxmlformats.org/officeDocument/2006/relationships/hyperlink" Target="https://shiresequestrian.com/pages/contact" TargetMode="External"/><Relationship Id="rId530" Type="http://schemas.openxmlformats.org/officeDocument/2006/relationships/hyperlink" Target="https://shiresequestrian.com/pages/contact" TargetMode="External"/><Relationship Id="rId768" Type="http://schemas.openxmlformats.org/officeDocument/2006/relationships/hyperlink" Target="https://shiresequestrian.com/pages/contact" TargetMode="External"/><Relationship Id="rId975" Type="http://schemas.openxmlformats.org/officeDocument/2006/relationships/hyperlink" Target="https://shiresequestrian.com/pages/contact" TargetMode="External"/><Relationship Id="rId1160" Type="http://schemas.openxmlformats.org/officeDocument/2006/relationships/hyperlink" Target="https://shiresequestrian.com/pages/contact" TargetMode="External"/><Relationship Id="rId20" Type="http://schemas.openxmlformats.org/officeDocument/2006/relationships/hyperlink" Target="https://shiresequestrian.com/pages/contact" TargetMode="External"/><Relationship Id="rId628" Type="http://schemas.openxmlformats.org/officeDocument/2006/relationships/hyperlink" Target="https://shiresequestrian.com/pages/contact" TargetMode="External"/><Relationship Id="rId835" Type="http://schemas.openxmlformats.org/officeDocument/2006/relationships/hyperlink" Target="https://shiresequestrian.com/pages/contact" TargetMode="External"/><Relationship Id="rId1258" Type="http://schemas.openxmlformats.org/officeDocument/2006/relationships/hyperlink" Target="https://shiresequestrian.com/pages/contact" TargetMode="External"/><Relationship Id="rId267" Type="http://schemas.openxmlformats.org/officeDocument/2006/relationships/hyperlink" Target="https://shiresequestrian.com/pages/contact" TargetMode="External"/><Relationship Id="rId474" Type="http://schemas.openxmlformats.org/officeDocument/2006/relationships/hyperlink" Target="https://shiresequestrian.com/pages/contact" TargetMode="External"/><Relationship Id="rId1020" Type="http://schemas.openxmlformats.org/officeDocument/2006/relationships/hyperlink" Target="https://shiresequestrian.com/pages/contact" TargetMode="External"/><Relationship Id="rId1118" Type="http://schemas.openxmlformats.org/officeDocument/2006/relationships/hyperlink" Target="https://shiresequestrian.com/pages/contact" TargetMode="External"/><Relationship Id="rId1325" Type="http://schemas.openxmlformats.org/officeDocument/2006/relationships/hyperlink" Target="https://shiresequestrian.com/pages/contact" TargetMode="External"/><Relationship Id="rId127" Type="http://schemas.openxmlformats.org/officeDocument/2006/relationships/hyperlink" Target="https://shiresequestrian.com/pages/contact" TargetMode="External"/><Relationship Id="rId681" Type="http://schemas.openxmlformats.org/officeDocument/2006/relationships/hyperlink" Target="https://shiresequestrian.com/pages/contact" TargetMode="External"/><Relationship Id="rId779" Type="http://schemas.openxmlformats.org/officeDocument/2006/relationships/hyperlink" Target="https://shiresequestrian.com/pages/contact" TargetMode="External"/><Relationship Id="rId902" Type="http://schemas.openxmlformats.org/officeDocument/2006/relationships/hyperlink" Target="https://shiresequestrian.com/pages/contact" TargetMode="External"/><Relationship Id="rId986" Type="http://schemas.openxmlformats.org/officeDocument/2006/relationships/hyperlink" Target="https://shiresequestrian.com/pages/contact" TargetMode="External"/><Relationship Id="rId31" Type="http://schemas.openxmlformats.org/officeDocument/2006/relationships/hyperlink" Target="https://shiresequestrian.com/pages/contact" TargetMode="External"/><Relationship Id="rId334" Type="http://schemas.openxmlformats.org/officeDocument/2006/relationships/hyperlink" Target="https://shiresequestrian.com/pages/contact" TargetMode="External"/><Relationship Id="rId541" Type="http://schemas.openxmlformats.org/officeDocument/2006/relationships/hyperlink" Target="https://shiresequestrian.com/pages/contact" TargetMode="External"/><Relationship Id="rId639" Type="http://schemas.openxmlformats.org/officeDocument/2006/relationships/hyperlink" Target="https://shiresequestrian.com/pages/contact" TargetMode="External"/><Relationship Id="rId1171" Type="http://schemas.openxmlformats.org/officeDocument/2006/relationships/hyperlink" Target="https://shiresequestrian.com/pages/contact" TargetMode="External"/><Relationship Id="rId1269" Type="http://schemas.openxmlformats.org/officeDocument/2006/relationships/hyperlink" Target="https://shiresequestrian.com/pages/contact" TargetMode="External"/><Relationship Id="rId180" Type="http://schemas.openxmlformats.org/officeDocument/2006/relationships/hyperlink" Target="https://shiresequestrian.com/pages/contact" TargetMode="External"/><Relationship Id="rId278" Type="http://schemas.openxmlformats.org/officeDocument/2006/relationships/hyperlink" Target="https://shiresequestrian.com/pages/contact" TargetMode="External"/><Relationship Id="rId401" Type="http://schemas.openxmlformats.org/officeDocument/2006/relationships/hyperlink" Target="https://shiresequestrian.com/pages/contact" TargetMode="External"/><Relationship Id="rId846" Type="http://schemas.openxmlformats.org/officeDocument/2006/relationships/hyperlink" Target="https://shiresequestrian.com/pages/contact" TargetMode="External"/><Relationship Id="rId1031" Type="http://schemas.openxmlformats.org/officeDocument/2006/relationships/hyperlink" Target="https://shiresequestrian.com/pages/contact" TargetMode="External"/><Relationship Id="rId1129" Type="http://schemas.openxmlformats.org/officeDocument/2006/relationships/hyperlink" Target="https://shiresequestrian.com/pages/contact" TargetMode="External"/><Relationship Id="rId485" Type="http://schemas.openxmlformats.org/officeDocument/2006/relationships/hyperlink" Target="https://shiresequestrian.com/pages/contact" TargetMode="External"/><Relationship Id="rId692" Type="http://schemas.openxmlformats.org/officeDocument/2006/relationships/hyperlink" Target="https://shiresequestrian.com/pages/contact" TargetMode="External"/><Relationship Id="rId706" Type="http://schemas.openxmlformats.org/officeDocument/2006/relationships/hyperlink" Target="https://shiresequestrian.com/pages/contact" TargetMode="External"/><Relationship Id="rId913" Type="http://schemas.openxmlformats.org/officeDocument/2006/relationships/hyperlink" Target="https://shiresequestrian.com/pages/contact" TargetMode="External"/><Relationship Id="rId1336" Type="http://schemas.openxmlformats.org/officeDocument/2006/relationships/hyperlink" Target="https://shiresequestrian.com/pages/contact" TargetMode="External"/><Relationship Id="rId42" Type="http://schemas.openxmlformats.org/officeDocument/2006/relationships/hyperlink" Target="https://shiresequestrian.com/pages/contact" TargetMode="External"/><Relationship Id="rId138" Type="http://schemas.openxmlformats.org/officeDocument/2006/relationships/hyperlink" Target="https://shiresequestrian.com/pages/contact" TargetMode="External"/><Relationship Id="rId345" Type="http://schemas.openxmlformats.org/officeDocument/2006/relationships/hyperlink" Target="https://shiresequestrian.com/pages/contact" TargetMode="External"/><Relationship Id="rId552" Type="http://schemas.openxmlformats.org/officeDocument/2006/relationships/hyperlink" Target="https://shiresequestrian.com/pages/contact" TargetMode="External"/><Relationship Id="rId997" Type="http://schemas.openxmlformats.org/officeDocument/2006/relationships/hyperlink" Target="https://shiresequestrian.com/pages/contact" TargetMode="External"/><Relationship Id="rId1182" Type="http://schemas.openxmlformats.org/officeDocument/2006/relationships/hyperlink" Target="https://shiresequestrian.com/pages/contact" TargetMode="External"/><Relationship Id="rId191" Type="http://schemas.openxmlformats.org/officeDocument/2006/relationships/hyperlink" Target="https://shiresequestrian.com/pages/contact" TargetMode="External"/><Relationship Id="rId205" Type="http://schemas.openxmlformats.org/officeDocument/2006/relationships/hyperlink" Target="https://shiresequestrian.com/pages/contact" TargetMode="External"/><Relationship Id="rId412" Type="http://schemas.openxmlformats.org/officeDocument/2006/relationships/hyperlink" Target="https://shiresequestrian.com/pages/contact" TargetMode="External"/><Relationship Id="rId857" Type="http://schemas.openxmlformats.org/officeDocument/2006/relationships/hyperlink" Target="https://shiresequestrian.com/pages/contact" TargetMode="External"/><Relationship Id="rId1042" Type="http://schemas.openxmlformats.org/officeDocument/2006/relationships/hyperlink" Target="https://shiresequestrian.com/pages/contact" TargetMode="External"/><Relationship Id="rId289" Type="http://schemas.openxmlformats.org/officeDocument/2006/relationships/hyperlink" Target="https://shiresequestrian.com/pages/contact" TargetMode="External"/><Relationship Id="rId496" Type="http://schemas.openxmlformats.org/officeDocument/2006/relationships/hyperlink" Target="https://shiresequestrian.com/pages/contact" TargetMode="External"/><Relationship Id="rId717" Type="http://schemas.openxmlformats.org/officeDocument/2006/relationships/hyperlink" Target="https://shiresequestrian.com/pages/contact" TargetMode="External"/><Relationship Id="rId924" Type="http://schemas.openxmlformats.org/officeDocument/2006/relationships/hyperlink" Target="https://shiresequestrian.com/pages/contact" TargetMode="External"/><Relationship Id="rId1347" Type="http://schemas.openxmlformats.org/officeDocument/2006/relationships/hyperlink" Target="https://shiresequestrian.com/pages/contact" TargetMode="External"/><Relationship Id="rId53" Type="http://schemas.openxmlformats.org/officeDocument/2006/relationships/hyperlink" Target="https://shiresequestrian.com/pages/contact" TargetMode="External"/><Relationship Id="rId149" Type="http://schemas.openxmlformats.org/officeDocument/2006/relationships/hyperlink" Target="https://shiresequestrian.com/pages/contact" TargetMode="External"/><Relationship Id="rId356" Type="http://schemas.openxmlformats.org/officeDocument/2006/relationships/hyperlink" Target="https://shiresequestrian.com/pages/contact" TargetMode="External"/><Relationship Id="rId563" Type="http://schemas.openxmlformats.org/officeDocument/2006/relationships/hyperlink" Target="https://shiresequestrian.com/pages/contact" TargetMode="External"/><Relationship Id="rId770" Type="http://schemas.openxmlformats.org/officeDocument/2006/relationships/hyperlink" Target="https://shiresequestrian.com/pages/contact" TargetMode="External"/><Relationship Id="rId1193" Type="http://schemas.openxmlformats.org/officeDocument/2006/relationships/hyperlink" Target="https://shiresequestrian.com/pages/contact" TargetMode="External"/><Relationship Id="rId1207" Type="http://schemas.openxmlformats.org/officeDocument/2006/relationships/hyperlink" Target="https://shiresequestrian.com/pages/contact" TargetMode="External"/><Relationship Id="rId216" Type="http://schemas.openxmlformats.org/officeDocument/2006/relationships/hyperlink" Target="https://shiresequestrian.com/pages/contact" TargetMode="External"/><Relationship Id="rId423" Type="http://schemas.openxmlformats.org/officeDocument/2006/relationships/hyperlink" Target="https://shiresequestrian.com/pages/contact" TargetMode="External"/><Relationship Id="rId868" Type="http://schemas.openxmlformats.org/officeDocument/2006/relationships/hyperlink" Target="https://shiresequestrian.com/pages/contact" TargetMode="External"/><Relationship Id="rId1053" Type="http://schemas.openxmlformats.org/officeDocument/2006/relationships/hyperlink" Target="https://shiresequestrian.com/pages/contact" TargetMode="External"/><Relationship Id="rId1260" Type="http://schemas.openxmlformats.org/officeDocument/2006/relationships/hyperlink" Target="https://shiresequestrian.com/pages/contact" TargetMode="External"/><Relationship Id="rId630" Type="http://schemas.openxmlformats.org/officeDocument/2006/relationships/hyperlink" Target="https://shiresequestrian.com/pages/contact" TargetMode="External"/><Relationship Id="rId728" Type="http://schemas.openxmlformats.org/officeDocument/2006/relationships/hyperlink" Target="https://shiresequestrian.com/pages/contact" TargetMode="External"/><Relationship Id="rId935" Type="http://schemas.openxmlformats.org/officeDocument/2006/relationships/hyperlink" Target="https://shiresequestrian.com/pages/contact" TargetMode="External"/><Relationship Id="rId1358" Type="http://schemas.openxmlformats.org/officeDocument/2006/relationships/hyperlink" Target="https://shiresequestrian.com/pages/contact" TargetMode="External"/><Relationship Id="rId64" Type="http://schemas.openxmlformats.org/officeDocument/2006/relationships/hyperlink" Target="https://shiresequestrian.com/pages/contact" TargetMode="External"/><Relationship Id="rId367" Type="http://schemas.openxmlformats.org/officeDocument/2006/relationships/hyperlink" Target="https://shiresequestrian.com/pages/contact" TargetMode="External"/><Relationship Id="rId574" Type="http://schemas.openxmlformats.org/officeDocument/2006/relationships/hyperlink" Target="https://shiresequestrian.com/pages/contact" TargetMode="External"/><Relationship Id="rId1120" Type="http://schemas.openxmlformats.org/officeDocument/2006/relationships/hyperlink" Target="https://shiresequestrian.com/pages/contact" TargetMode="External"/><Relationship Id="rId1218" Type="http://schemas.openxmlformats.org/officeDocument/2006/relationships/hyperlink" Target="https://shiresequestrian.com/pages/contact" TargetMode="External"/><Relationship Id="rId227" Type="http://schemas.openxmlformats.org/officeDocument/2006/relationships/hyperlink" Target="https://shiresequestrian.com/pages/contact" TargetMode="External"/><Relationship Id="rId781" Type="http://schemas.openxmlformats.org/officeDocument/2006/relationships/hyperlink" Target="https://shiresequestrian.com/pages/contact" TargetMode="External"/><Relationship Id="rId879" Type="http://schemas.openxmlformats.org/officeDocument/2006/relationships/hyperlink" Target="https://shiresequestrian.com/pages/contact" TargetMode="External"/><Relationship Id="rId434" Type="http://schemas.openxmlformats.org/officeDocument/2006/relationships/hyperlink" Target="https://shiresequestrian.com/pages/contact" TargetMode="External"/><Relationship Id="rId641" Type="http://schemas.openxmlformats.org/officeDocument/2006/relationships/hyperlink" Target="https://shiresequestrian.com/pages/contact" TargetMode="External"/><Relationship Id="rId739" Type="http://schemas.openxmlformats.org/officeDocument/2006/relationships/hyperlink" Target="https://shiresequestrian.com/pages/contact" TargetMode="External"/><Relationship Id="rId1064" Type="http://schemas.openxmlformats.org/officeDocument/2006/relationships/hyperlink" Target="https://shiresequestrian.com/pages/contact" TargetMode="External"/><Relationship Id="rId1271" Type="http://schemas.openxmlformats.org/officeDocument/2006/relationships/hyperlink" Target="https://shiresequestrian.com/pages/contact" TargetMode="External"/><Relationship Id="rId1369" Type="http://schemas.openxmlformats.org/officeDocument/2006/relationships/hyperlink" Target="https://shiresequestrian.com/pages/contact" TargetMode="External"/><Relationship Id="rId280" Type="http://schemas.openxmlformats.org/officeDocument/2006/relationships/hyperlink" Target="https://shiresequestrian.com/pages/contact" TargetMode="External"/><Relationship Id="rId501" Type="http://schemas.openxmlformats.org/officeDocument/2006/relationships/hyperlink" Target="https://shiresequestrian.com/pages/contact" TargetMode="External"/><Relationship Id="rId946" Type="http://schemas.openxmlformats.org/officeDocument/2006/relationships/hyperlink" Target="https://shiresequestrian.com/pages/contact" TargetMode="External"/><Relationship Id="rId1131" Type="http://schemas.openxmlformats.org/officeDocument/2006/relationships/hyperlink" Target="https://shiresequestrian.com/pages/contact" TargetMode="External"/><Relationship Id="rId1229" Type="http://schemas.openxmlformats.org/officeDocument/2006/relationships/hyperlink" Target="https://shiresequestrian.com/pages/contact" TargetMode="External"/><Relationship Id="rId75" Type="http://schemas.openxmlformats.org/officeDocument/2006/relationships/hyperlink" Target="https://shiresequestrian.com/pages/contact" TargetMode="External"/><Relationship Id="rId140" Type="http://schemas.openxmlformats.org/officeDocument/2006/relationships/hyperlink" Target="https://shiresequestrian.com/pages/contact" TargetMode="External"/><Relationship Id="rId378" Type="http://schemas.openxmlformats.org/officeDocument/2006/relationships/hyperlink" Target="https://shiresequestrian.com/pages/contact" TargetMode="External"/><Relationship Id="rId585" Type="http://schemas.openxmlformats.org/officeDocument/2006/relationships/hyperlink" Target="https://shiresequestrian.com/pages/contact" TargetMode="External"/><Relationship Id="rId792" Type="http://schemas.openxmlformats.org/officeDocument/2006/relationships/hyperlink" Target="https://shiresequestrian.com/pages/contact" TargetMode="External"/><Relationship Id="rId806" Type="http://schemas.openxmlformats.org/officeDocument/2006/relationships/hyperlink" Target="https://shiresequestrian.com/pages/contact" TargetMode="External"/><Relationship Id="rId6" Type="http://schemas.openxmlformats.org/officeDocument/2006/relationships/hyperlink" Target="https://shiresequestrian.com/pages/contact" TargetMode="External"/><Relationship Id="rId238" Type="http://schemas.openxmlformats.org/officeDocument/2006/relationships/hyperlink" Target="https://shiresequestrian.com/pages/contact" TargetMode="External"/><Relationship Id="rId445" Type="http://schemas.openxmlformats.org/officeDocument/2006/relationships/hyperlink" Target="https://shiresequestrian.com/pages/contact" TargetMode="External"/><Relationship Id="rId652" Type="http://schemas.openxmlformats.org/officeDocument/2006/relationships/hyperlink" Target="https://shiresequestrian.com/pages/contact" TargetMode="External"/><Relationship Id="rId1075" Type="http://schemas.openxmlformats.org/officeDocument/2006/relationships/hyperlink" Target="https://shiresequestrian.com/pages/contact" TargetMode="External"/><Relationship Id="rId1282" Type="http://schemas.openxmlformats.org/officeDocument/2006/relationships/hyperlink" Target="https://shiresequestrian.com/pages/contact" TargetMode="External"/><Relationship Id="rId291" Type="http://schemas.openxmlformats.org/officeDocument/2006/relationships/hyperlink" Target="https://shiresequestrian.com/pages/contact" TargetMode="External"/><Relationship Id="rId305" Type="http://schemas.openxmlformats.org/officeDocument/2006/relationships/hyperlink" Target="https://shiresequestrian.com/pages/contact" TargetMode="External"/><Relationship Id="rId512" Type="http://schemas.openxmlformats.org/officeDocument/2006/relationships/hyperlink" Target="https://shiresequestrian.com/pages/contact" TargetMode="External"/><Relationship Id="rId957" Type="http://schemas.openxmlformats.org/officeDocument/2006/relationships/hyperlink" Target="https://shiresequestrian.com/pages/contact" TargetMode="External"/><Relationship Id="rId1142" Type="http://schemas.openxmlformats.org/officeDocument/2006/relationships/hyperlink" Target="https://shiresequestrian.com/pages/contact" TargetMode="External"/><Relationship Id="rId86" Type="http://schemas.openxmlformats.org/officeDocument/2006/relationships/hyperlink" Target="https://shiresequestrian.com/pages/contact" TargetMode="External"/><Relationship Id="rId151" Type="http://schemas.openxmlformats.org/officeDocument/2006/relationships/hyperlink" Target="https://shiresequestrian.com/pages/contact" TargetMode="External"/><Relationship Id="rId389" Type="http://schemas.openxmlformats.org/officeDocument/2006/relationships/hyperlink" Target="https://shiresequestrian.com/pages/contact" TargetMode="External"/><Relationship Id="rId596" Type="http://schemas.openxmlformats.org/officeDocument/2006/relationships/hyperlink" Target="https://shiresequestrian.com/pages/contact" TargetMode="External"/><Relationship Id="rId817" Type="http://schemas.openxmlformats.org/officeDocument/2006/relationships/hyperlink" Target="https://shiresequestrian.com/pages/contact" TargetMode="External"/><Relationship Id="rId1002" Type="http://schemas.openxmlformats.org/officeDocument/2006/relationships/hyperlink" Target="https://shiresequestrian.com/pages/contact" TargetMode="External"/><Relationship Id="rId249" Type="http://schemas.openxmlformats.org/officeDocument/2006/relationships/hyperlink" Target="https://shiresequestrian.com/pages/contact" TargetMode="External"/><Relationship Id="rId456" Type="http://schemas.openxmlformats.org/officeDocument/2006/relationships/hyperlink" Target="https://shiresequestrian.com/pages/contact" TargetMode="External"/><Relationship Id="rId663" Type="http://schemas.openxmlformats.org/officeDocument/2006/relationships/hyperlink" Target="https://shiresequestrian.com/pages/contact" TargetMode="External"/><Relationship Id="rId870" Type="http://schemas.openxmlformats.org/officeDocument/2006/relationships/hyperlink" Target="https://shiresequestrian.com/pages/contact" TargetMode="External"/><Relationship Id="rId1086" Type="http://schemas.openxmlformats.org/officeDocument/2006/relationships/hyperlink" Target="https://shiresequestrian.com/pages/contact" TargetMode="External"/><Relationship Id="rId1293" Type="http://schemas.openxmlformats.org/officeDocument/2006/relationships/hyperlink" Target="https://shiresequestrian.com/pages/contact" TargetMode="External"/><Relationship Id="rId1307" Type="http://schemas.openxmlformats.org/officeDocument/2006/relationships/hyperlink" Target="https://shiresequestrian.com/pages/contact" TargetMode="External"/><Relationship Id="rId13" Type="http://schemas.openxmlformats.org/officeDocument/2006/relationships/hyperlink" Target="https://shiresequestrian.com/pages/contact" TargetMode="External"/><Relationship Id="rId109" Type="http://schemas.openxmlformats.org/officeDocument/2006/relationships/hyperlink" Target="https://shiresequestrian.com/pages/contact" TargetMode="External"/><Relationship Id="rId316" Type="http://schemas.openxmlformats.org/officeDocument/2006/relationships/hyperlink" Target="https://shiresequestrian.com/pages/contact" TargetMode="External"/><Relationship Id="rId523" Type="http://schemas.openxmlformats.org/officeDocument/2006/relationships/hyperlink" Target="https://shiresequestrian.com/pages/contact" TargetMode="External"/><Relationship Id="rId968" Type="http://schemas.openxmlformats.org/officeDocument/2006/relationships/hyperlink" Target="https://shiresequestrian.com/pages/contact" TargetMode="External"/><Relationship Id="rId1153" Type="http://schemas.openxmlformats.org/officeDocument/2006/relationships/hyperlink" Target="https://shiresequestrian.com/pages/contact" TargetMode="External"/><Relationship Id="rId97" Type="http://schemas.openxmlformats.org/officeDocument/2006/relationships/hyperlink" Target="https://shiresequestrian.com/pages/contact" TargetMode="External"/><Relationship Id="rId730" Type="http://schemas.openxmlformats.org/officeDocument/2006/relationships/hyperlink" Target="https://shiresequestrian.com/pages/contact" TargetMode="External"/><Relationship Id="rId828" Type="http://schemas.openxmlformats.org/officeDocument/2006/relationships/hyperlink" Target="https://shiresequestrian.com/pages/contact" TargetMode="External"/><Relationship Id="rId1013" Type="http://schemas.openxmlformats.org/officeDocument/2006/relationships/hyperlink" Target="https://shiresequestrian.com/pages/contact" TargetMode="External"/><Relationship Id="rId1360" Type="http://schemas.openxmlformats.org/officeDocument/2006/relationships/hyperlink" Target="https://shiresequestrian.com/pages/contact" TargetMode="External"/><Relationship Id="rId162" Type="http://schemas.openxmlformats.org/officeDocument/2006/relationships/hyperlink" Target="https://shiresequestrian.com/pages/contact" TargetMode="External"/><Relationship Id="rId467" Type="http://schemas.openxmlformats.org/officeDocument/2006/relationships/hyperlink" Target="https://shiresequestrian.com/pages/contact" TargetMode="External"/><Relationship Id="rId1097" Type="http://schemas.openxmlformats.org/officeDocument/2006/relationships/hyperlink" Target="https://shiresequestrian.com/pages/contact" TargetMode="External"/><Relationship Id="rId1220" Type="http://schemas.openxmlformats.org/officeDocument/2006/relationships/hyperlink" Target="https://shiresequestrian.com/pages/contact" TargetMode="External"/><Relationship Id="rId1318" Type="http://schemas.openxmlformats.org/officeDocument/2006/relationships/hyperlink" Target="https://shiresequestrian.com/pages/contact" TargetMode="External"/><Relationship Id="rId674" Type="http://schemas.openxmlformats.org/officeDocument/2006/relationships/hyperlink" Target="https://shiresequestrian.com/pages/contact" TargetMode="External"/><Relationship Id="rId881" Type="http://schemas.openxmlformats.org/officeDocument/2006/relationships/hyperlink" Target="https://shiresequestrian.com/pages/contact" TargetMode="External"/><Relationship Id="rId979" Type="http://schemas.openxmlformats.org/officeDocument/2006/relationships/hyperlink" Target="https://shiresequestrian.com/pages/contact" TargetMode="External"/><Relationship Id="rId24" Type="http://schemas.openxmlformats.org/officeDocument/2006/relationships/hyperlink" Target="https://shiresequestrian.com/pages/contact" TargetMode="External"/><Relationship Id="rId327" Type="http://schemas.openxmlformats.org/officeDocument/2006/relationships/hyperlink" Target="https://shiresequestrian.com/pages/contact" TargetMode="External"/><Relationship Id="rId534" Type="http://schemas.openxmlformats.org/officeDocument/2006/relationships/hyperlink" Target="https://shiresequestrian.com/pages/contact" TargetMode="External"/><Relationship Id="rId741" Type="http://schemas.openxmlformats.org/officeDocument/2006/relationships/hyperlink" Target="https://shiresequestrian.com/pages/contact" TargetMode="External"/><Relationship Id="rId839" Type="http://schemas.openxmlformats.org/officeDocument/2006/relationships/hyperlink" Target="https://shiresequestrian.com/pages/contact" TargetMode="External"/><Relationship Id="rId1164" Type="http://schemas.openxmlformats.org/officeDocument/2006/relationships/hyperlink" Target="https://shiresequestrian.com/pages/contact" TargetMode="External"/><Relationship Id="rId1371" Type="http://schemas.openxmlformats.org/officeDocument/2006/relationships/hyperlink" Target="https://shiresequestrian.com/pages/contact" TargetMode="External"/><Relationship Id="rId173" Type="http://schemas.openxmlformats.org/officeDocument/2006/relationships/hyperlink" Target="https://shiresequestrian.com/pages/contact" TargetMode="External"/><Relationship Id="rId380" Type="http://schemas.openxmlformats.org/officeDocument/2006/relationships/hyperlink" Target="https://shiresequestrian.com/pages/contact" TargetMode="External"/><Relationship Id="rId601" Type="http://schemas.openxmlformats.org/officeDocument/2006/relationships/hyperlink" Target="https://shiresequestrian.com/pages/contact" TargetMode="External"/><Relationship Id="rId1024" Type="http://schemas.openxmlformats.org/officeDocument/2006/relationships/hyperlink" Target="https://shiresequestrian.com/pages/contact" TargetMode="External"/><Relationship Id="rId1231" Type="http://schemas.openxmlformats.org/officeDocument/2006/relationships/hyperlink" Target="https://shiresequestrian.com/pages/contact" TargetMode="External"/><Relationship Id="rId240" Type="http://schemas.openxmlformats.org/officeDocument/2006/relationships/hyperlink" Target="https://shiresequestrian.com/pages/contact" TargetMode="External"/><Relationship Id="rId478" Type="http://schemas.openxmlformats.org/officeDocument/2006/relationships/hyperlink" Target="https://shiresequestrian.com/pages/contact" TargetMode="External"/><Relationship Id="rId685" Type="http://schemas.openxmlformats.org/officeDocument/2006/relationships/hyperlink" Target="https://shiresequestrian.com/pages/contact" TargetMode="External"/><Relationship Id="rId892" Type="http://schemas.openxmlformats.org/officeDocument/2006/relationships/hyperlink" Target="https://shiresequestrian.com/pages/contact" TargetMode="External"/><Relationship Id="rId906" Type="http://schemas.openxmlformats.org/officeDocument/2006/relationships/hyperlink" Target="https://shiresequestrian.com/pages/contact" TargetMode="External"/><Relationship Id="rId1329" Type="http://schemas.openxmlformats.org/officeDocument/2006/relationships/hyperlink" Target="https://shiresequestrian.com/pages/contact" TargetMode="External"/><Relationship Id="rId35" Type="http://schemas.openxmlformats.org/officeDocument/2006/relationships/hyperlink" Target="https://shiresequestrian.com/pages/contact" TargetMode="External"/><Relationship Id="rId100" Type="http://schemas.openxmlformats.org/officeDocument/2006/relationships/hyperlink" Target="https://shiresequestrian.com/pages/contact" TargetMode="External"/><Relationship Id="rId338" Type="http://schemas.openxmlformats.org/officeDocument/2006/relationships/hyperlink" Target="https://shiresequestrian.com/pages/contact" TargetMode="External"/><Relationship Id="rId545" Type="http://schemas.openxmlformats.org/officeDocument/2006/relationships/hyperlink" Target="https://shiresequestrian.com/pages/contact" TargetMode="External"/><Relationship Id="rId752" Type="http://schemas.openxmlformats.org/officeDocument/2006/relationships/hyperlink" Target="https://shiresequestrian.com/pages/contact" TargetMode="External"/><Relationship Id="rId1175" Type="http://schemas.openxmlformats.org/officeDocument/2006/relationships/hyperlink" Target="https://shiresequestrian.com/pages/contact" TargetMode="External"/><Relationship Id="rId1382" Type="http://schemas.openxmlformats.org/officeDocument/2006/relationships/hyperlink" Target="https://shiresequestrian.com/pages/contact" TargetMode="External"/><Relationship Id="rId184" Type="http://schemas.openxmlformats.org/officeDocument/2006/relationships/hyperlink" Target="https://shiresequestrian.com/pages/contact" TargetMode="External"/><Relationship Id="rId391" Type="http://schemas.openxmlformats.org/officeDocument/2006/relationships/hyperlink" Target="https://shiresequestrian.com/pages/contact" TargetMode="External"/><Relationship Id="rId405" Type="http://schemas.openxmlformats.org/officeDocument/2006/relationships/hyperlink" Target="https://shiresequestrian.com/pages/contact" TargetMode="External"/><Relationship Id="rId612" Type="http://schemas.openxmlformats.org/officeDocument/2006/relationships/hyperlink" Target="https://shiresequestrian.com/pages/contact" TargetMode="External"/><Relationship Id="rId1035" Type="http://schemas.openxmlformats.org/officeDocument/2006/relationships/hyperlink" Target="https://shiresequestrian.com/pages/contact" TargetMode="External"/><Relationship Id="rId1242" Type="http://schemas.openxmlformats.org/officeDocument/2006/relationships/hyperlink" Target="https://shiresequestrian.com/pages/contact" TargetMode="External"/><Relationship Id="rId251" Type="http://schemas.openxmlformats.org/officeDocument/2006/relationships/hyperlink" Target="https://shiresequestrian.com/pages/contact" TargetMode="External"/><Relationship Id="rId489" Type="http://schemas.openxmlformats.org/officeDocument/2006/relationships/hyperlink" Target="https://shiresequestrian.com/pages/contact" TargetMode="External"/><Relationship Id="rId696" Type="http://schemas.openxmlformats.org/officeDocument/2006/relationships/hyperlink" Target="https://shiresequestrian.com/pages/contact" TargetMode="External"/><Relationship Id="rId917" Type="http://schemas.openxmlformats.org/officeDocument/2006/relationships/hyperlink" Target="https://shiresequestrian.com/pages/contact" TargetMode="External"/><Relationship Id="rId1102" Type="http://schemas.openxmlformats.org/officeDocument/2006/relationships/hyperlink" Target="https://shiresequestrian.com/pages/contact" TargetMode="External"/><Relationship Id="rId46" Type="http://schemas.openxmlformats.org/officeDocument/2006/relationships/hyperlink" Target="https://shiresequestrian.com/pages/contact" TargetMode="External"/><Relationship Id="rId349" Type="http://schemas.openxmlformats.org/officeDocument/2006/relationships/hyperlink" Target="https://shiresequestrian.com/pages/contact" TargetMode="External"/><Relationship Id="rId556" Type="http://schemas.openxmlformats.org/officeDocument/2006/relationships/hyperlink" Target="https://shiresequestrian.com/pages/contact" TargetMode="External"/><Relationship Id="rId763" Type="http://schemas.openxmlformats.org/officeDocument/2006/relationships/hyperlink" Target="https://shiresequestrian.com/pages/contact" TargetMode="External"/><Relationship Id="rId1186" Type="http://schemas.openxmlformats.org/officeDocument/2006/relationships/hyperlink" Target="https://shiresequestrian.com/pages/contact" TargetMode="External"/><Relationship Id="rId1393" Type="http://schemas.openxmlformats.org/officeDocument/2006/relationships/drawing" Target="../drawings/drawing3.xml"/><Relationship Id="rId111" Type="http://schemas.openxmlformats.org/officeDocument/2006/relationships/hyperlink" Target="https://shiresequestrian.com/pages/contact" TargetMode="External"/><Relationship Id="rId195" Type="http://schemas.openxmlformats.org/officeDocument/2006/relationships/hyperlink" Target="https://shiresequestrian.com/pages/contact" TargetMode="External"/><Relationship Id="rId209" Type="http://schemas.openxmlformats.org/officeDocument/2006/relationships/hyperlink" Target="https://shiresequestrian.com/pages/contact" TargetMode="External"/><Relationship Id="rId416" Type="http://schemas.openxmlformats.org/officeDocument/2006/relationships/hyperlink" Target="https://shiresequestrian.com/pages/contact" TargetMode="External"/><Relationship Id="rId970" Type="http://schemas.openxmlformats.org/officeDocument/2006/relationships/hyperlink" Target="https://shiresequestrian.com/pages/contact" TargetMode="External"/><Relationship Id="rId1046" Type="http://schemas.openxmlformats.org/officeDocument/2006/relationships/hyperlink" Target="https://shiresequestrian.com/pages/contact" TargetMode="External"/><Relationship Id="rId1253" Type="http://schemas.openxmlformats.org/officeDocument/2006/relationships/hyperlink" Target="https://shiresequestrian.com/pages/contact" TargetMode="External"/><Relationship Id="rId623" Type="http://schemas.openxmlformats.org/officeDocument/2006/relationships/hyperlink" Target="https://shiresequestrian.com/pages/contact" TargetMode="External"/><Relationship Id="rId830" Type="http://schemas.openxmlformats.org/officeDocument/2006/relationships/hyperlink" Target="https://shiresequestrian.com/pages/contact" TargetMode="External"/><Relationship Id="rId928" Type="http://schemas.openxmlformats.org/officeDocument/2006/relationships/hyperlink" Target="https://shiresequestrian.com/pages/contact" TargetMode="External"/><Relationship Id="rId57" Type="http://schemas.openxmlformats.org/officeDocument/2006/relationships/hyperlink" Target="https://shiresequestrian.com/pages/contact" TargetMode="External"/><Relationship Id="rId262" Type="http://schemas.openxmlformats.org/officeDocument/2006/relationships/hyperlink" Target="https://shiresequestrian.com/pages/contact" TargetMode="External"/><Relationship Id="rId567" Type="http://schemas.openxmlformats.org/officeDocument/2006/relationships/hyperlink" Target="https://shiresequestrian.com/pages/contact" TargetMode="External"/><Relationship Id="rId1113" Type="http://schemas.openxmlformats.org/officeDocument/2006/relationships/hyperlink" Target="https://shiresequestrian.com/pages/contact" TargetMode="External"/><Relationship Id="rId1197" Type="http://schemas.openxmlformats.org/officeDocument/2006/relationships/hyperlink" Target="https://shiresequestrian.com/pages/contact" TargetMode="External"/><Relationship Id="rId1320" Type="http://schemas.openxmlformats.org/officeDocument/2006/relationships/hyperlink" Target="https://shiresequestrian.com/pages/contact" TargetMode="External"/><Relationship Id="rId122" Type="http://schemas.openxmlformats.org/officeDocument/2006/relationships/hyperlink" Target="https://shiresequestrian.com/pages/contact" TargetMode="External"/><Relationship Id="rId774" Type="http://schemas.openxmlformats.org/officeDocument/2006/relationships/hyperlink" Target="https://shiresequestrian.com/pages/contact" TargetMode="External"/><Relationship Id="rId981" Type="http://schemas.openxmlformats.org/officeDocument/2006/relationships/hyperlink" Target="https://shiresequestrian.com/pages/contact" TargetMode="External"/><Relationship Id="rId1057" Type="http://schemas.openxmlformats.org/officeDocument/2006/relationships/hyperlink" Target="https://shiresequestrian.com/pages/contact" TargetMode="External"/><Relationship Id="rId427" Type="http://schemas.openxmlformats.org/officeDocument/2006/relationships/hyperlink" Target="https://shiresequestrian.com/pages/contact" TargetMode="External"/><Relationship Id="rId634" Type="http://schemas.openxmlformats.org/officeDocument/2006/relationships/hyperlink" Target="https://shiresequestrian.com/pages/contact" TargetMode="External"/><Relationship Id="rId841" Type="http://schemas.openxmlformats.org/officeDocument/2006/relationships/hyperlink" Target="https://shiresequestrian.com/pages/contact" TargetMode="External"/><Relationship Id="rId1264" Type="http://schemas.openxmlformats.org/officeDocument/2006/relationships/hyperlink" Target="https://shiresequestrian.com/pages/contact" TargetMode="External"/><Relationship Id="rId273" Type="http://schemas.openxmlformats.org/officeDocument/2006/relationships/hyperlink" Target="https://shiresequestrian.com/pages/contact" TargetMode="External"/><Relationship Id="rId480" Type="http://schemas.openxmlformats.org/officeDocument/2006/relationships/hyperlink" Target="https://shiresequestrian.com/pages/contact" TargetMode="External"/><Relationship Id="rId701" Type="http://schemas.openxmlformats.org/officeDocument/2006/relationships/hyperlink" Target="https://shiresequestrian.com/pages/contact" TargetMode="External"/><Relationship Id="rId939" Type="http://schemas.openxmlformats.org/officeDocument/2006/relationships/hyperlink" Target="https://shiresequestrian.com/pages/contact" TargetMode="External"/><Relationship Id="rId1124" Type="http://schemas.openxmlformats.org/officeDocument/2006/relationships/hyperlink" Target="https://shiresequestrian.com/pages/contact" TargetMode="External"/><Relationship Id="rId1331" Type="http://schemas.openxmlformats.org/officeDocument/2006/relationships/hyperlink" Target="https://shiresequestrian.com/pages/contact" TargetMode="External"/><Relationship Id="rId68" Type="http://schemas.openxmlformats.org/officeDocument/2006/relationships/hyperlink" Target="https://shiresequestrian.com/pages/contact" TargetMode="External"/><Relationship Id="rId133" Type="http://schemas.openxmlformats.org/officeDocument/2006/relationships/hyperlink" Target="https://shiresequestrian.com/pages/contact" TargetMode="External"/><Relationship Id="rId340" Type="http://schemas.openxmlformats.org/officeDocument/2006/relationships/hyperlink" Target="https://shiresequestrian.com/pages/contact" TargetMode="External"/><Relationship Id="rId578" Type="http://schemas.openxmlformats.org/officeDocument/2006/relationships/hyperlink" Target="https://shiresequestrian.com/pages/contact" TargetMode="External"/><Relationship Id="rId785" Type="http://schemas.openxmlformats.org/officeDocument/2006/relationships/hyperlink" Target="https://shiresequestrian.com/pages/contact" TargetMode="External"/><Relationship Id="rId992" Type="http://schemas.openxmlformats.org/officeDocument/2006/relationships/hyperlink" Target="https://shiresequestrian.com/pages/contact" TargetMode="External"/><Relationship Id="rId200" Type="http://schemas.openxmlformats.org/officeDocument/2006/relationships/hyperlink" Target="https://shiresequestrian.com/pages/contact" TargetMode="External"/><Relationship Id="rId438" Type="http://schemas.openxmlformats.org/officeDocument/2006/relationships/hyperlink" Target="https://shiresequestrian.com/pages/contact" TargetMode="External"/><Relationship Id="rId645" Type="http://schemas.openxmlformats.org/officeDocument/2006/relationships/hyperlink" Target="https://shiresequestrian.com/pages/contact" TargetMode="External"/><Relationship Id="rId852" Type="http://schemas.openxmlformats.org/officeDocument/2006/relationships/hyperlink" Target="https://shiresequestrian.com/pages/contact" TargetMode="External"/><Relationship Id="rId1068" Type="http://schemas.openxmlformats.org/officeDocument/2006/relationships/hyperlink" Target="https://shiresequestrian.com/pages/contact" TargetMode="External"/><Relationship Id="rId1275" Type="http://schemas.openxmlformats.org/officeDocument/2006/relationships/hyperlink" Target="https://shiresequestrian.com/pages/contact" TargetMode="External"/><Relationship Id="rId284" Type="http://schemas.openxmlformats.org/officeDocument/2006/relationships/hyperlink" Target="https://shiresequestrian.com/pages/contact" TargetMode="External"/><Relationship Id="rId491" Type="http://schemas.openxmlformats.org/officeDocument/2006/relationships/hyperlink" Target="https://shiresequestrian.com/pages/contact" TargetMode="External"/><Relationship Id="rId505" Type="http://schemas.openxmlformats.org/officeDocument/2006/relationships/hyperlink" Target="https://shiresequestrian.com/pages/contact" TargetMode="External"/><Relationship Id="rId712" Type="http://schemas.openxmlformats.org/officeDocument/2006/relationships/hyperlink" Target="https://shiresequestrian.com/pages/contact" TargetMode="External"/><Relationship Id="rId1135" Type="http://schemas.openxmlformats.org/officeDocument/2006/relationships/hyperlink" Target="https://shiresequestrian.com/pages/contact" TargetMode="External"/><Relationship Id="rId1342" Type="http://schemas.openxmlformats.org/officeDocument/2006/relationships/hyperlink" Target="https://shiresequestrian.com/pages/contact" TargetMode="External"/><Relationship Id="rId79" Type="http://schemas.openxmlformats.org/officeDocument/2006/relationships/hyperlink" Target="https://shiresequestrian.com/pages/contact" TargetMode="External"/><Relationship Id="rId144" Type="http://schemas.openxmlformats.org/officeDocument/2006/relationships/hyperlink" Target="https://shiresequestrian.com/pages/contact" TargetMode="External"/><Relationship Id="rId589" Type="http://schemas.openxmlformats.org/officeDocument/2006/relationships/hyperlink" Target="https://shiresequestrian.com/pages/contact" TargetMode="External"/><Relationship Id="rId796" Type="http://schemas.openxmlformats.org/officeDocument/2006/relationships/hyperlink" Target="https://shiresequestrian.com/pages/contact" TargetMode="External"/><Relationship Id="rId1202" Type="http://schemas.openxmlformats.org/officeDocument/2006/relationships/hyperlink" Target="https://shiresequestrian.com/pages/contact" TargetMode="External"/><Relationship Id="rId351" Type="http://schemas.openxmlformats.org/officeDocument/2006/relationships/hyperlink" Target="https://shiresequestrian.com/pages/contact" TargetMode="External"/><Relationship Id="rId449" Type="http://schemas.openxmlformats.org/officeDocument/2006/relationships/hyperlink" Target="https://shiresequestrian.com/pages/contact" TargetMode="External"/><Relationship Id="rId656" Type="http://schemas.openxmlformats.org/officeDocument/2006/relationships/hyperlink" Target="https://shiresequestrian.com/pages/contact" TargetMode="External"/><Relationship Id="rId863" Type="http://schemas.openxmlformats.org/officeDocument/2006/relationships/hyperlink" Target="https://shiresequestrian.com/pages/contact" TargetMode="External"/><Relationship Id="rId1079" Type="http://schemas.openxmlformats.org/officeDocument/2006/relationships/hyperlink" Target="https://shiresequestrian.com/pages/contact" TargetMode="External"/><Relationship Id="rId1286" Type="http://schemas.openxmlformats.org/officeDocument/2006/relationships/hyperlink" Target="https://shiresequestrian.com/pages/contact" TargetMode="External"/><Relationship Id="rId211" Type="http://schemas.openxmlformats.org/officeDocument/2006/relationships/hyperlink" Target="https://shiresequestrian.com/pages/contact" TargetMode="External"/><Relationship Id="rId295" Type="http://schemas.openxmlformats.org/officeDocument/2006/relationships/hyperlink" Target="https://shiresequestrian.com/pages/contact" TargetMode="External"/><Relationship Id="rId309" Type="http://schemas.openxmlformats.org/officeDocument/2006/relationships/hyperlink" Target="https://shiresequestrian.com/pages/contact" TargetMode="External"/><Relationship Id="rId516" Type="http://schemas.openxmlformats.org/officeDocument/2006/relationships/hyperlink" Target="https://shiresequestrian.com/pages/contact" TargetMode="External"/><Relationship Id="rId1146" Type="http://schemas.openxmlformats.org/officeDocument/2006/relationships/hyperlink" Target="https://shiresequestrian.com/pages/contact" TargetMode="External"/><Relationship Id="rId723" Type="http://schemas.openxmlformats.org/officeDocument/2006/relationships/hyperlink" Target="https://shiresequestrian.com/pages/contact" TargetMode="External"/><Relationship Id="rId930" Type="http://schemas.openxmlformats.org/officeDocument/2006/relationships/hyperlink" Target="https://shiresequestrian.com/pages/contact" TargetMode="External"/><Relationship Id="rId1006" Type="http://schemas.openxmlformats.org/officeDocument/2006/relationships/hyperlink" Target="https://shiresequestrian.com/pages/contact" TargetMode="External"/><Relationship Id="rId1353" Type="http://schemas.openxmlformats.org/officeDocument/2006/relationships/hyperlink" Target="https://shiresequestrian.com/pages/contact" TargetMode="External"/><Relationship Id="rId155" Type="http://schemas.openxmlformats.org/officeDocument/2006/relationships/hyperlink" Target="https://shiresequestrian.com/pages/contact" TargetMode="External"/><Relationship Id="rId362" Type="http://schemas.openxmlformats.org/officeDocument/2006/relationships/hyperlink" Target="https://shiresequestrian.com/pages/contact" TargetMode="External"/><Relationship Id="rId1213" Type="http://schemas.openxmlformats.org/officeDocument/2006/relationships/hyperlink" Target="https://shiresequestrian.com/pages/contact" TargetMode="External"/><Relationship Id="rId1297" Type="http://schemas.openxmlformats.org/officeDocument/2006/relationships/hyperlink" Target="https://shiresequestrian.com/pages/contact" TargetMode="External"/><Relationship Id="rId222" Type="http://schemas.openxmlformats.org/officeDocument/2006/relationships/hyperlink" Target="https://shiresequestrian.com/pages/contact" TargetMode="External"/><Relationship Id="rId264" Type="http://schemas.openxmlformats.org/officeDocument/2006/relationships/hyperlink" Target="https://shiresequestrian.com/pages/contact" TargetMode="External"/><Relationship Id="rId471" Type="http://schemas.openxmlformats.org/officeDocument/2006/relationships/hyperlink" Target="https://shiresequestrian.com/pages/contact" TargetMode="External"/><Relationship Id="rId667" Type="http://schemas.openxmlformats.org/officeDocument/2006/relationships/hyperlink" Target="https://shiresequestrian.com/pages/contact" TargetMode="External"/><Relationship Id="rId874" Type="http://schemas.openxmlformats.org/officeDocument/2006/relationships/hyperlink" Target="https://shiresequestrian.com/pages/contact" TargetMode="External"/><Relationship Id="rId1115" Type="http://schemas.openxmlformats.org/officeDocument/2006/relationships/hyperlink" Target="https://shiresequestrian.com/pages/contact" TargetMode="External"/><Relationship Id="rId1322" Type="http://schemas.openxmlformats.org/officeDocument/2006/relationships/hyperlink" Target="https://shiresequestrian.com/pages/contact" TargetMode="External"/><Relationship Id="rId17" Type="http://schemas.openxmlformats.org/officeDocument/2006/relationships/hyperlink" Target="https://shiresequestrian.com/pages/contact" TargetMode="External"/><Relationship Id="rId59" Type="http://schemas.openxmlformats.org/officeDocument/2006/relationships/hyperlink" Target="https://shiresequestrian.com/pages/contact" TargetMode="External"/><Relationship Id="rId124" Type="http://schemas.openxmlformats.org/officeDocument/2006/relationships/hyperlink" Target="https://shiresequestrian.com/pages/contact" TargetMode="External"/><Relationship Id="rId527" Type="http://schemas.openxmlformats.org/officeDocument/2006/relationships/hyperlink" Target="https://shiresequestrian.com/pages/contact" TargetMode="External"/><Relationship Id="rId569" Type="http://schemas.openxmlformats.org/officeDocument/2006/relationships/hyperlink" Target="https://shiresequestrian.com/pages/contact" TargetMode="External"/><Relationship Id="rId734" Type="http://schemas.openxmlformats.org/officeDocument/2006/relationships/hyperlink" Target="https://shiresequestrian.com/pages/contact" TargetMode="External"/><Relationship Id="rId776" Type="http://schemas.openxmlformats.org/officeDocument/2006/relationships/hyperlink" Target="https://shiresequestrian.com/pages/contact" TargetMode="External"/><Relationship Id="rId941" Type="http://schemas.openxmlformats.org/officeDocument/2006/relationships/hyperlink" Target="https://shiresequestrian.com/pages/contact" TargetMode="External"/><Relationship Id="rId983" Type="http://schemas.openxmlformats.org/officeDocument/2006/relationships/hyperlink" Target="https://shiresequestrian.com/pages/contact" TargetMode="External"/><Relationship Id="rId1157" Type="http://schemas.openxmlformats.org/officeDocument/2006/relationships/hyperlink" Target="https://shiresequestrian.com/pages/contact" TargetMode="External"/><Relationship Id="rId1199" Type="http://schemas.openxmlformats.org/officeDocument/2006/relationships/hyperlink" Target="https://shiresequestrian.com/pages/contact" TargetMode="External"/><Relationship Id="rId1364" Type="http://schemas.openxmlformats.org/officeDocument/2006/relationships/hyperlink" Target="https://shiresequestrian.com/pages/contact" TargetMode="External"/><Relationship Id="rId70" Type="http://schemas.openxmlformats.org/officeDocument/2006/relationships/hyperlink" Target="https://shiresequestrian.com/pages/contact" TargetMode="External"/><Relationship Id="rId166" Type="http://schemas.openxmlformats.org/officeDocument/2006/relationships/hyperlink" Target="https://shiresequestrian.com/pages/contact" TargetMode="External"/><Relationship Id="rId331" Type="http://schemas.openxmlformats.org/officeDocument/2006/relationships/hyperlink" Target="https://shiresequestrian.com/pages/contact" TargetMode="External"/><Relationship Id="rId373" Type="http://schemas.openxmlformats.org/officeDocument/2006/relationships/hyperlink" Target="https://shiresequestrian.com/pages/contact" TargetMode="External"/><Relationship Id="rId429" Type="http://schemas.openxmlformats.org/officeDocument/2006/relationships/hyperlink" Target="https://shiresequestrian.com/pages/contact" TargetMode="External"/><Relationship Id="rId580" Type="http://schemas.openxmlformats.org/officeDocument/2006/relationships/hyperlink" Target="https://shiresequestrian.com/pages/contact" TargetMode="External"/><Relationship Id="rId636" Type="http://schemas.openxmlformats.org/officeDocument/2006/relationships/hyperlink" Target="https://shiresequestrian.com/pages/contact" TargetMode="External"/><Relationship Id="rId801" Type="http://schemas.openxmlformats.org/officeDocument/2006/relationships/hyperlink" Target="https://shiresequestrian.com/pages/contact" TargetMode="External"/><Relationship Id="rId1017" Type="http://schemas.openxmlformats.org/officeDocument/2006/relationships/hyperlink" Target="https://shiresequestrian.com/pages/contact" TargetMode="External"/><Relationship Id="rId1059" Type="http://schemas.openxmlformats.org/officeDocument/2006/relationships/hyperlink" Target="https://shiresequestrian.com/pages/contact" TargetMode="External"/><Relationship Id="rId1224" Type="http://schemas.openxmlformats.org/officeDocument/2006/relationships/hyperlink" Target="https://shiresequestrian.com/pages/contact" TargetMode="External"/><Relationship Id="rId1266" Type="http://schemas.openxmlformats.org/officeDocument/2006/relationships/hyperlink" Target="https://shiresequestrian.com/pages/contact" TargetMode="External"/><Relationship Id="rId1" Type="http://schemas.openxmlformats.org/officeDocument/2006/relationships/hyperlink" Target="https://shiresequestrian.com/pages/contact" TargetMode="External"/><Relationship Id="rId233" Type="http://schemas.openxmlformats.org/officeDocument/2006/relationships/hyperlink" Target="https://shiresequestrian.com/pages/contact" TargetMode="External"/><Relationship Id="rId440" Type="http://schemas.openxmlformats.org/officeDocument/2006/relationships/hyperlink" Target="https://shiresequestrian.com/pages/contact" TargetMode="External"/><Relationship Id="rId678" Type="http://schemas.openxmlformats.org/officeDocument/2006/relationships/hyperlink" Target="https://shiresequestrian.com/pages/contact" TargetMode="External"/><Relationship Id="rId843" Type="http://schemas.openxmlformats.org/officeDocument/2006/relationships/hyperlink" Target="https://shiresequestrian.com/pages/contact" TargetMode="External"/><Relationship Id="rId885" Type="http://schemas.openxmlformats.org/officeDocument/2006/relationships/hyperlink" Target="https://shiresequestrian.com/pages/contact" TargetMode="External"/><Relationship Id="rId1070" Type="http://schemas.openxmlformats.org/officeDocument/2006/relationships/hyperlink" Target="https://shiresequestrian.com/pages/contact" TargetMode="External"/><Relationship Id="rId1126" Type="http://schemas.openxmlformats.org/officeDocument/2006/relationships/hyperlink" Target="https://shiresequestrian.com/pages/contact" TargetMode="External"/><Relationship Id="rId28" Type="http://schemas.openxmlformats.org/officeDocument/2006/relationships/hyperlink" Target="https://shiresequestrian.com/pages/contact" TargetMode="External"/><Relationship Id="rId275" Type="http://schemas.openxmlformats.org/officeDocument/2006/relationships/hyperlink" Target="https://shiresequestrian.com/pages/contact" TargetMode="External"/><Relationship Id="rId300" Type="http://schemas.openxmlformats.org/officeDocument/2006/relationships/hyperlink" Target="https://shiresequestrian.com/pages/contact" TargetMode="External"/><Relationship Id="rId482" Type="http://schemas.openxmlformats.org/officeDocument/2006/relationships/hyperlink" Target="https://shiresequestrian.com/pages/contact" TargetMode="External"/><Relationship Id="rId538" Type="http://schemas.openxmlformats.org/officeDocument/2006/relationships/hyperlink" Target="https://shiresequestrian.com/pages/contact" TargetMode="External"/><Relationship Id="rId703" Type="http://schemas.openxmlformats.org/officeDocument/2006/relationships/hyperlink" Target="https://shiresequestrian.com/pages/contact" TargetMode="External"/><Relationship Id="rId745" Type="http://schemas.openxmlformats.org/officeDocument/2006/relationships/hyperlink" Target="https://shiresequestrian.com/pages/contact" TargetMode="External"/><Relationship Id="rId910" Type="http://schemas.openxmlformats.org/officeDocument/2006/relationships/hyperlink" Target="https://shiresequestrian.com/pages/contact" TargetMode="External"/><Relationship Id="rId952" Type="http://schemas.openxmlformats.org/officeDocument/2006/relationships/hyperlink" Target="https://shiresequestrian.com/pages/contact" TargetMode="External"/><Relationship Id="rId1168" Type="http://schemas.openxmlformats.org/officeDocument/2006/relationships/hyperlink" Target="https://shiresequestrian.com/pages/contact" TargetMode="External"/><Relationship Id="rId1333" Type="http://schemas.openxmlformats.org/officeDocument/2006/relationships/hyperlink" Target="https://shiresequestrian.com/pages/contact" TargetMode="External"/><Relationship Id="rId1375" Type="http://schemas.openxmlformats.org/officeDocument/2006/relationships/hyperlink" Target="https://shiresequestrian.com/pages/contact" TargetMode="External"/><Relationship Id="rId81" Type="http://schemas.openxmlformats.org/officeDocument/2006/relationships/hyperlink" Target="https://shiresequestrian.com/pages/contact" TargetMode="External"/><Relationship Id="rId135" Type="http://schemas.openxmlformats.org/officeDocument/2006/relationships/hyperlink" Target="https://shiresequestrian.com/pages/contact" TargetMode="External"/><Relationship Id="rId177" Type="http://schemas.openxmlformats.org/officeDocument/2006/relationships/hyperlink" Target="https://shiresequestrian.com/pages/contact" TargetMode="External"/><Relationship Id="rId342" Type="http://schemas.openxmlformats.org/officeDocument/2006/relationships/hyperlink" Target="https://shiresequestrian.com/pages/contact" TargetMode="External"/><Relationship Id="rId384" Type="http://schemas.openxmlformats.org/officeDocument/2006/relationships/hyperlink" Target="https://shiresequestrian.com/pages/contact" TargetMode="External"/><Relationship Id="rId591" Type="http://schemas.openxmlformats.org/officeDocument/2006/relationships/hyperlink" Target="https://shiresequestrian.com/pages/contact" TargetMode="External"/><Relationship Id="rId605" Type="http://schemas.openxmlformats.org/officeDocument/2006/relationships/hyperlink" Target="https://shiresequestrian.com/pages/contact" TargetMode="External"/><Relationship Id="rId787" Type="http://schemas.openxmlformats.org/officeDocument/2006/relationships/hyperlink" Target="https://shiresequestrian.com/pages/contact" TargetMode="External"/><Relationship Id="rId812" Type="http://schemas.openxmlformats.org/officeDocument/2006/relationships/hyperlink" Target="https://shiresequestrian.com/pages/contact" TargetMode="External"/><Relationship Id="rId994" Type="http://schemas.openxmlformats.org/officeDocument/2006/relationships/hyperlink" Target="https://shiresequestrian.com/pages/contact" TargetMode="External"/><Relationship Id="rId1028" Type="http://schemas.openxmlformats.org/officeDocument/2006/relationships/hyperlink" Target="https://shiresequestrian.com/pages/contact" TargetMode="External"/><Relationship Id="rId1235" Type="http://schemas.openxmlformats.org/officeDocument/2006/relationships/hyperlink" Target="https://shiresequestrian.com/pages/contact" TargetMode="External"/><Relationship Id="rId202" Type="http://schemas.openxmlformats.org/officeDocument/2006/relationships/hyperlink" Target="https://shiresequestrian.com/pages/contact" TargetMode="External"/><Relationship Id="rId244" Type="http://schemas.openxmlformats.org/officeDocument/2006/relationships/hyperlink" Target="https://shiresequestrian.com/pages/contact" TargetMode="External"/><Relationship Id="rId647" Type="http://schemas.openxmlformats.org/officeDocument/2006/relationships/hyperlink" Target="https://shiresequestrian.com/pages/contact" TargetMode="External"/><Relationship Id="rId689" Type="http://schemas.openxmlformats.org/officeDocument/2006/relationships/hyperlink" Target="https://shiresequestrian.com/pages/contact" TargetMode="External"/><Relationship Id="rId854" Type="http://schemas.openxmlformats.org/officeDocument/2006/relationships/hyperlink" Target="https://shiresequestrian.com/pages/contact" TargetMode="External"/><Relationship Id="rId896" Type="http://schemas.openxmlformats.org/officeDocument/2006/relationships/hyperlink" Target="https://shiresequestrian.com/pages/contact" TargetMode="External"/><Relationship Id="rId1081" Type="http://schemas.openxmlformats.org/officeDocument/2006/relationships/hyperlink" Target="https://shiresequestrian.com/pages/contact" TargetMode="External"/><Relationship Id="rId1277" Type="http://schemas.openxmlformats.org/officeDocument/2006/relationships/hyperlink" Target="https://shiresequestrian.com/pages/contact" TargetMode="External"/><Relationship Id="rId1302" Type="http://schemas.openxmlformats.org/officeDocument/2006/relationships/hyperlink" Target="https://shiresequestrian.com/pages/contact" TargetMode="External"/><Relationship Id="rId39" Type="http://schemas.openxmlformats.org/officeDocument/2006/relationships/hyperlink" Target="https://shiresequestrian.com/pages/contact" TargetMode="External"/><Relationship Id="rId286" Type="http://schemas.openxmlformats.org/officeDocument/2006/relationships/hyperlink" Target="https://shiresequestrian.com/pages/contact" TargetMode="External"/><Relationship Id="rId451" Type="http://schemas.openxmlformats.org/officeDocument/2006/relationships/hyperlink" Target="https://shiresequestrian.com/pages/contact" TargetMode="External"/><Relationship Id="rId493" Type="http://schemas.openxmlformats.org/officeDocument/2006/relationships/hyperlink" Target="https://shiresequestrian.com/pages/contact" TargetMode="External"/><Relationship Id="rId507" Type="http://schemas.openxmlformats.org/officeDocument/2006/relationships/hyperlink" Target="https://shiresequestrian.com/pages/contact" TargetMode="External"/><Relationship Id="rId549" Type="http://schemas.openxmlformats.org/officeDocument/2006/relationships/hyperlink" Target="https://shiresequestrian.com/pages/contact" TargetMode="External"/><Relationship Id="rId714" Type="http://schemas.openxmlformats.org/officeDocument/2006/relationships/hyperlink" Target="https://shiresequestrian.com/pages/contact" TargetMode="External"/><Relationship Id="rId756" Type="http://schemas.openxmlformats.org/officeDocument/2006/relationships/hyperlink" Target="https://shiresequestrian.com/pages/contact" TargetMode="External"/><Relationship Id="rId921" Type="http://schemas.openxmlformats.org/officeDocument/2006/relationships/hyperlink" Target="https://shiresequestrian.com/pages/contact" TargetMode="External"/><Relationship Id="rId1137" Type="http://schemas.openxmlformats.org/officeDocument/2006/relationships/hyperlink" Target="https://shiresequestrian.com/pages/contact" TargetMode="External"/><Relationship Id="rId1179" Type="http://schemas.openxmlformats.org/officeDocument/2006/relationships/hyperlink" Target="https://shiresequestrian.com/pages/contact" TargetMode="External"/><Relationship Id="rId1344" Type="http://schemas.openxmlformats.org/officeDocument/2006/relationships/hyperlink" Target="https://shiresequestrian.com/pages/contact" TargetMode="External"/><Relationship Id="rId1386" Type="http://schemas.openxmlformats.org/officeDocument/2006/relationships/hyperlink" Target="https://shiresequestrian.com/pages/contact" TargetMode="External"/><Relationship Id="rId50" Type="http://schemas.openxmlformats.org/officeDocument/2006/relationships/hyperlink" Target="https://shiresequestrian.com/pages/contact" TargetMode="External"/><Relationship Id="rId104" Type="http://schemas.openxmlformats.org/officeDocument/2006/relationships/hyperlink" Target="https://shiresequestrian.com/pages/contact" TargetMode="External"/><Relationship Id="rId146" Type="http://schemas.openxmlformats.org/officeDocument/2006/relationships/hyperlink" Target="https://shiresequestrian.com/pages/contact" TargetMode="External"/><Relationship Id="rId188" Type="http://schemas.openxmlformats.org/officeDocument/2006/relationships/hyperlink" Target="https://shiresequestrian.com/pages/contact" TargetMode="External"/><Relationship Id="rId311" Type="http://schemas.openxmlformats.org/officeDocument/2006/relationships/hyperlink" Target="https://shiresequestrian.com/pages/contact" TargetMode="External"/><Relationship Id="rId353" Type="http://schemas.openxmlformats.org/officeDocument/2006/relationships/hyperlink" Target="https://shiresequestrian.com/pages/contact" TargetMode="External"/><Relationship Id="rId395" Type="http://schemas.openxmlformats.org/officeDocument/2006/relationships/hyperlink" Target="https://shiresequestrian.com/pages/contact" TargetMode="External"/><Relationship Id="rId409" Type="http://schemas.openxmlformats.org/officeDocument/2006/relationships/hyperlink" Target="https://shiresequestrian.com/pages/contact" TargetMode="External"/><Relationship Id="rId560" Type="http://schemas.openxmlformats.org/officeDocument/2006/relationships/hyperlink" Target="https://shiresequestrian.com/pages/contact" TargetMode="External"/><Relationship Id="rId798" Type="http://schemas.openxmlformats.org/officeDocument/2006/relationships/hyperlink" Target="https://shiresequestrian.com/pages/contact" TargetMode="External"/><Relationship Id="rId963" Type="http://schemas.openxmlformats.org/officeDocument/2006/relationships/hyperlink" Target="https://shiresequestrian.com/pages/contact" TargetMode="External"/><Relationship Id="rId1039" Type="http://schemas.openxmlformats.org/officeDocument/2006/relationships/hyperlink" Target="https://shiresequestrian.com/pages/contact" TargetMode="External"/><Relationship Id="rId1190" Type="http://schemas.openxmlformats.org/officeDocument/2006/relationships/hyperlink" Target="https://shiresequestrian.com/pages/contact" TargetMode="External"/><Relationship Id="rId1204" Type="http://schemas.openxmlformats.org/officeDocument/2006/relationships/hyperlink" Target="https://shiresequestrian.com/pages/contact" TargetMode="External"/><Relationship Id="rId1246" Type="http://schemas.openxmlformats.org/officeDocument/2006/relationships/hyperlink" Target="https://shiresequestrian.com/pages/contact" TargetMode="External"/><Relationship Id="rId92" Type="http://schemas.openxmlformats.org/officeDocument/2006/relationships/hyperlink" Target="https://shiresequestrian.com/pages/contact" TargetMode="External"/><Relationship Id="rId213" Type="http://schemas.openxmlformats.org/officeDocument/2006/relationships/hyperlink" Target="https://shiresequestrian.com/pages/contact" TargetMode="External"/><Relationship Id="rId420" Type="http://schemas.openxmlformats.org/officeDocument/2006/relationships/hyperlink" Target="https://shiresequestrian.com/pages/contact" TargetMode="External"/><Relationship Id="rId616" Type="http://schemas.openxmlformats.org/officeDocument/2006/relationships/hyperlink" Target="https://shiresequestrian.com/pages/contact" TargetMode="External"/><Relationship Id="rId658" Type="http://schemas.openxmlformats.org/officeDocument/2006/relationships/hyperlink" Target="https://shiresequestrian.com/pages/contact" TargetMode="External"/><Relationship Id="rId823" Type="http://schemas.openxmlformats.org/officeDocument/2006/relationships/hyperlink" Target="https://shiresequestrian.com/pages/contact" TargetMode="External"/><Relationship Id="rId865" Type="http://schemas.openxmlformats.org/officeDocument/2006/relationships/hyperlink" Target="https://shiresequestrian.com/pages/contact" TargetMode="External"/><Relationship Id="rId1050" Type="http://schemas.openxmlformats.org/officeDocument/2006/relationships/hyperlink" Target="https://shiresequestrian.com/pages/contact" TargetMode="External"/><Relationship Id="rId1288" Type="http://schemas.openxmlformats.org/officeDocument/2006/relationships/hyperlink" Target="https://shiresequestrian.com/pages/contact" TargetMode="External"/><Relationship Id="rId255" Type="http://schemas.openxmlformats.org/officeDocument/2006/relationships/hyperlink" Target="https://shiresequestrian.com/pages/contact" TargetMode="External"/><Relationship Id="rId297" Type="http://schemas.openxmlformats.org/officeDocument/2006/relationships/hyperlink" Target="https://shiresequestrian.com/pages/contact" TargetMode="External"/><Relationship Id="rId462" Type="http://schemas.openxmlformats.org/officeDocument/2006/relationships/hyperlink" Target="https://shiresequestrian.com/pages/contact" TargetMode="External"/><Relationship Id="rId518" Type="http://schemas.openxmlformats.org/officeDocument/2006/relationships/hyperlink" Target="https://shiresequestrian.com/pages/contact" TargetMode="External"/><Relationship Id="rId725" Type="http://schemas.openxmlformats.org/officeDocument/2006/relationships/hyperlink" Target="https://shiresequestrian.com/pages/contact" TargetMode="External"/><Relationship Id="rId932" Type="http://schemas.openxmlformats.org/officeDocument/2006/relationships/hyperlink" Target="https://shiresequestrian.com/pages/contact" TargetMode="External"/><Relationship Id="rId1092" Type="http://schemas.openxmlformats.org/officeDocument/2006/relationships/hyperlink" Target="https://shiresequestrian.com/pages/contact" TargetMode="External"/><Relationship Id="rId1106" Type="http://schemas.openxmlformats.org/officeDocument/2006/relationships/hyperlink" Target="https://shiresequestrian.com/pages/contact" TargetMode="External"/><Relationship Id="rId1148" Type="http://schemas.openxmlformats.org/officeDocument/2006/relationships/hyperlink" Target="https://shiresequestrian.com/pages/contact" TargetMode="External"/><Relationship Id="rId1313" Type="http://schemas.openxmlformats.org/officeDocument/2006/relationships/hyperlink" Target="https://shiresequestrian.com/pages/contact" TargetMode="External"/><Relationship Id="rId1355" Type="http://schemas.openxmlformats.org/officeDocument/2006/relationships/hyperlink" Target="https://shiresequestrian.com/pages/contact" TargetMode="External"/><Relationship Id="rId115" Type="http://schemas.openxmlformats.org/officeDocument/2006/relationships/hyperlink" Target="https://shiresequestrian.com/pages/contact" TargetMode="External"/><Relationship Id="rId157" Type="http://schemas.openxmlformats.org/officeDocument/2006/relationships/hyperlink" Target="https://shiresequestrian.com/pages/contact" TargetMode="External"/><Relationship Id="rId322" Type="http://schemas.openxmlformats.org/officeDocument/2006/relationships/hyperlink" Target="https://shiresequestrian.com/pages/contact" TargetMode="External"/><Relationship Id="rId364" Type="http://schemas.openxmlformats.org/officeDocument/2006/relationships/hyperlink" Target="https://shiresequestrian.com/pages/contact" TargetMode="External"/><Relationship Id="rId767" Type="http://schemas.openxmlformats.org/officeDocument/2006/relationships/hyperlink" Target="https://shiresequestrian.com/pages/contact" TargetMode="External"/><Relationship Id="rId974" Type="http://schemas.openxmlformats.org/officeDocument/2006/relationships/hyperlink" Target="https://shiresequestrian.com/pages/contact" TargetMode="External"/><Relationship Id="rId1008" Type="http://schemas.openxmlformats.org/officeDocument/2006/relationships/hyperlink" Target="https://shiresequestrian.com/pages/contact" TargetMode="External"/><Relationship Id="rId1215" Type="http://schemas.openxmlformats.org/officeDocument/2006/relationships/hyperlink" Target="https://shiresequestrian.com/pages/contact" TargetMode="External"/><Relationship Id="rId61" Type="http://schemas.openxmlformats.org/officeDocument/2006/relationships/hyperlink" Target="https://shiresequestrian.com/pages/contact" TargetMode="External"/><Relationship Id="rId199" Type="http://schemas.openxmlformats.org/officeDocument/2006/relationships/hyperlink" Target="https://shiresequestrian.com/pages/contact" TargetMode="External"/><Relationship Id="rId571" Type="http://schemas.openxmlformats.org/officeDocument/2006/relationships/hyperlink" Target="https://shiresequestrian.com/pages/contact" TargetMode="External"/><Relationship Id="rId627" Type="http://schemas.openxmlformats.org/officeDocument/2006/relationships/hyperlink" Target="https://shiresequestrian.com/pages/contact" TargetMode="External"/><Relationship Id="rId669" Type="http://schemas.openxmlformats.org/officeDocument/2006/relationships/hyperlink" Target="https://shiresequestrian.com/pages/contact" TargetMode="External"/><Relationship Id="rId834" Type="http://schemas.openxmlformats.org/officeDocument/2006/relationships/hyperlink" Target="https://shiresequestrian.com/pages/contact" TargetMode="External"/><Relationship Id="rId876" Type="http://schemas.openxmlformats.org/officeDocument/2006/relationships/hyperlink" Target="https://shiresequestrian.com/pages/contact" TargetMode="External"/><Relationship Id="rId1257" Type="http://schemas.openxmlformats.org/officeDocument/2006/relationships/hyperlink" Target="https://shiresequestrian.com/pages/contact" TargetMode="External"/><Relationship Id="rId1299" Type="http://schemas.openxmlformats.org/officeDocument/2006/relationships/hyperlink" Target="https://shiresequestrian.com/pages/contact" TargetMode="External"/><Relationship Id="rId19" Type="http://schemas.openxmlformats.org/officeDocument/2006/relationships/hyperlink" Target="https://shiresequestrian.com/pages/contact" TargetMode="External"/><Relationship Id="rId224" Type="http://schemas.openxmlformats.org/officeDocument/2006/relationships/hyperlink" Target="https://shiresequestrian.com/pages/contact" TargetMode="External"/><Relationship Id="rId266" Type="http://schemas.openxmlformats.org/officeDocument/2006/relationships/hyperlink" Target="https://shiresequestrian.com/pages/contact" TargetMode="External"/><Relationship Id="rId431" Type="http://schemas.openxmlformats.org/officeDocument/2006/relationships/hyperlink" Target="https://shiresequestrian.com/pages/contact" TargetMode="External"/><Relationship Id="rId473" Type="http://schemas.openxmlformats.org/officeDocument/2006/relationships/hyperlink" Target="https://shiresequestrian.com/pages/contact" TargetMode="External"/><Relationship Id="rId529" Type="http://schemas.openxmlformats.org/officeDocument/2006/relationships/hyperlink" Target="https://shiresequestrian.com/pages/contact" TargetMode="External"/><Relationship Id="rId680" Type="http://schemas.openxmlformats.org/officeDocument/2006/relationships/hyperlink" Target="https://shiresequestrian.com/pages/contact" TargetMode="External"/><Relationship Id="rId736" Type="http://schemas.openxmlformats.org/officeDocument/2006/relationships/hyperlink" Target="https://shiresequestrian.com/pages/contact" TargetMode="External"/><Relationship Id="rId901" Type="http://schemas.openxmlformats.org/officeDocument/2006/relationships/hyperlink" Target="https://shiresequestrian.com/pages/contact" TargetMode="External"/><Relationship Id="rId1061" Type="http://schemas.openxmlformats.org/officeDocument/2006/relationships/hyperlink" Target="https://shiresequestrian.com/pages/contact" TargetMode="External"/><Relationship Id="rId1117" Type="http://schemas.openxmlformats.org/officeDocument/2006/relationships/hyperlink" Target="https://shiresequestrian.com/pages/contact" TargetMode="External"/><Relationship Id="rId1159" Type="http://schemas.openxmlformats.org/officeDocument/2006/relationships/hyperlink" Target="https://shiresequestrian.com/pages/contact" TargetMode="External"/><Relationship Id="rId1324" Type="http://schemas.openxmlformats.org/officeDocument/2006/relationships/hyperlink" Target="https://shiresequestrian.com/pages/contact" TargetMode="External"/><Relationship Id="rId1366" Type="http://schemas.openxmlformats.org/officeDocument/2006/relationships/hyperlink" Target="https://shiresequestrian.com/pages/contact" TargetMode="External"/><Relationship Id="rId30" Type="http://schemas.openxmlformats.org/officeDocument/2006/relationships/hyperlink" Target="https://shiresequestrian.com/pages/contact" TargetMode="External"/><Relationship Id="rId126" Type="http://schemas.openxmlformats.org/officeDocument/2006/relationships/hyperlink" Target="https://shiresequestrian.com/pages/contact" TargetMode="External"/><Relationship Id="rId168" Type="http://schemas.openxmlformats.org/officeDocument/2006/relationships/hyperlink" Target="https://shiresequestrian.com/pages/contact" TargetMode="External"/><Relationship Id="rId333" Type="http://schemas.openxmlformats.org/officeDocument/2006/relationships/hyperlink" Target="https://shiresequestrian.com/pages/contact" TargetMode="External"/><Relationship Id="rId540" Type="http://schemas.openxmlformats.org/officeDocument/2006/relationships/hyperlink" Target="https://shiresequestrian.com/pages/contact" TargetMode="External"/><Relationship Id="rId778" Type="http://schemas.openxmlformats.org/officeDocument/2006/relationships/hyperlink" Target="https://shiresequestrian.com/pages/contact" TargetMode="External"/><Relationship Id="rId943" Type="http://schemas.openxmlformats.org/officeDocument/2006/relationships/hyperlink" Target="https://shiresequestrian.com/pages/contact" TargetMode="External"/><Relationship Id="rId985" Type="http://schemas.openxmlformats.org/officeDocument/2006/relationships/hyperlink" Target="https://shiresequestrian.com/pages/contact" TargetMode="External"/><Relationship Id="rId1019" Type="http://schemas.openxmlformats.org/officeDocument/2006/relationships/hyperlink" Target="https://shiresequestrian.com/pages/contact" TargetMode="External"/><Relationship Id="rId1170" Type="http://schemas.openxmlformats.org/officeDocument/2006/relationships/hyperlink" Target="https://shiresequestrian.com/pages/contact" TargetMode="External"/><Relationship Id="rId72" Type="http://schemas.openxmlformats.org/officeDocument/2006/relationships/hyperlink" Target="https://shiresequestrian.com/pages/contact" TargetMode="External"/><Relationship Id="rId375" Type="http://schemas.openxmlformats.org/officeDocument/2006/relationships/hyperlink" Target="https://shiresequestrian.com/pages/contact" TargetMode="External"/><Relationship Id="rId582" Type="http://schemas.openxmlformats.org/officeDocument/2006/relationships/hyperlink" Target="https://shiresequestrian.com/pages/contact" TargetMode="External"/><Relationship Id="rId638" Type="http://schemas.openxmlformats.org/officeDocument/2006/relationships/hyperlink" Target="https://shiresequestrian.com/pages/contact" TargetMode="External"/><Relationship Id="rId803" Type="http://schemas.openxmlformats.org/officeDocument/2006/relationships/hyperlink" Target="https://shiresequestrian.com/pages/contact" TargetMode="External"/><Relationship Id="rId845" Type="http://schemas.openxmlformats.org/officeDocument/2006/relationships/hyperlink" Target="https://shiresequestrian.com/pages/contact" TargetMode="External"/><Relationship Id="rId1030" Type="http://schemas.openxmlformats.org/officeDocument/2006/relationships/hyperlink" Target="https://shiresequestrian.com/pages/contact" TargetMode="External"/><Relationship Id="rId1226" Type="http://schemas.openxmlformats.org/officeDocument/2006/relationships/hyperlink" Target="https://shiresequestrian.com/pages/contact" TargetMode="External"/><Relationship Id="rId1268" Type="http://schemas.openxmlformats.org/officeDocument/2006/relationships/hyperlink" Target="https://shiresequestrian.com/pages/contact" TargetMode="External"/><Relationship Id="rId3" Type="http://schemas.openxmlformats.org/officeDocument/2006/relationships/hyperlink" Target="https://shiresequestrian.com/pages/contact" TargetMode="External"/><Relationship Id="rId235" Type="http://schemas.openxmlformats.org/officeDocument/2006/relationships/hyperlink" Target="https://shiresequestrian.com/pages/contact" TargetMode="External"/><Relationship Id="rId277" Type="http://schemas.openxmlformats.org/officeDocument/2006/relationships/hyperlink" Target="https://shiresequestrian.com/pages/contact" TargetMode="External"/><Relationship Id="rId400" Type="http://schemas.openxmlformats.org/officeDocument/2006/relationships/hyperlink" Target="https://shiresequestrian.com/pages/contact" TargetMode="External"/><Relationship Id="rId442" Type="http://schemas.openxmlformats.org/officeDocument/2006/relationships/hyperlink" Target="https://shiresequestrian.com/pages/contact" TargetMode="External"/><Relationship Id="rId484" Type="http://schemas.openxmlformats.org/officeDocument/2006/relationships/hyperlink" Target="https://shiresequestrian.com/pages/contact" TargetMode="External"/><Relationship Id="rId705" Type="http://schemas.openxmlformats.org/officeDocument/2006/relationships/hyperlink" Target="https://shiresequestrian.com/pages/contact" TargetMode="External"/><Relationship Id="rId887" Type="http://schemas.openxmlformats.org/officeDocument/2006/relationships/hyperlink" Target="https://shiresequestrian.com/pages/contact" TargetMode="External"/><Relationship Id="rId1072" Type="http://schemas.openxmlformats.org/officeDocument/2006/relationships/hyperlink" Target="https://shiresequestrian.com/pages/contact" TargetMode="External"/><Relationship Id="rId1128" Type="http://schemas.openxmlformats.org/officeDocument/2006/relationships/hyperlink" Target="https://shiresequestrian.com/pages/contact" TargetMode="External"/><Relationship Id="rId1335" Type="http://schemas.openxmlformats.org/officeDocument/2006/relationships/hyperlink" Target="https://shiresequestrian.com/pages/contact" TargetMode="External"/><Relationship Id="rId137" Type="http://schemas.openxmlformats.org/officeDocument/2006/relationships/hyperlink" Target="https://shiresequestrian.com/pages/contact" TargetMode="External"/><Relationship Id="rId302" Type="http://schemas.openxmlformats.org/officeDocument/2006/relationships/hyperlink" Target="https://shiresequestrian.com/pages/contact" TargetMode="External"/><Relationship Id="rId344" Type="http://schemas.openxmlformats.org/officeDocument/2006/relationships/hyperlink" Target="https://shiresequestrian.com/pages/contact" TargetMode="External"/><Relationship Id="rId691" Type="http://schemas.openxmlformats.org/officeDocument/2006/relationships/hyperlink" Target="https://shiresequestrian.com/pages/contact" TargetMode="External"/><Relationship Id="rId747" Type="http://schemas.openxmlformats.org/officeDocument/2006/relationships/hyperlink" Target="https://shiresequestrian.com/pages/contact" TargetMode="External"/><Relationship Id="rId789" Type="http://schemas.openxmlformats.org/officeDocument/2006/relationships/hyperlink" Target="https://shiresequestrian.com/pages/contact" TargetMode="External"/><Relationship Id="rId912" Type="http://schemas.openxmlformats.org/officeDocument/2006/relationships/hyperlink" Target="https://shiresequestrian.com/pages/contact" TargetMode="External"/><Relationship Id="rId954" Type="http://schemas.openxmlformats.org/officeDocument/2006/relationships/hyperlink" Target="https://shiresequestrian.com/pages/contact" TargetMode="External"/><Relationship Id="rId996" Type="http://schemas.openxmlformats.org/officeDocument/2006/relationships/hyperlink" Target="https://shiresequestrian.com/pages/contact" TargetMode="External"/><Relationship Id="rId1377" Type="http://schemas.openxmlformats.org/officeDocument/2006/relationships/hyperlink" Target="https://shiresequestrian.com/pages/contact" TargetMode="External"/><Relationship Id="rId41" Type="http://schemas.openxmlformats.org/officeDocument/2006/relationships/hyperlink" Target="https://shiresequestrian.com/pages/contact" TargetMode="External"/><Relationship Id="rId83" Type="http://schemas.openxmlformats.org/officeDocument/2006/relationships/hyperlink" Target="https://shiresequestrian.com/pages/contact" TargetMode="External"/><Relationship Id="rId179" Type="http://schemas.openxmlformats.org/officeDocument/2006/relationships/hyperlink" Target="https://shiresequestrian.com/pages/contact" TargetMode="External"/><Relationship Id="rId386" Type="http://schemas.openxmlformats.org/officeDocument/2006/relationships/hyperlink" Target="https://shiresequestrian.com/pages/contact" TargetMode="External"/><Relationship Id="rId551" Type="http://schemas.openxmlformats.org/officeDocument/2006/relationships/hyperlink" Target="https://shiresequestrian.com/pages/contact" TargetMode="External"/><Relationship Id="rId593" Type="http://schemas.openxmlformats.org/officeDocument/2006/relationships/hyperlink" Target="https://shiresequestrian.com/pages/contact" TargetMode="External"/><Relationship Id="rId607" Type="http://schemas.openxmlformats.org/officeDocument/2006/relationships/hyperlink" Target="https://shiresequestrian.com/pages/contact" TargetMode="External"/><Relationship Id="rId649" Type="http://schemas.openxmlformats.org/officeDocument/2006/relationships/hyperlink" Target="https://shiresequestrian.com/pages/contact" TargetMode="External"/><Relationship Id="rId814" Type="http://schemas.openxmlformats.org/officeDocument/2006/relationships/hyperlink" Target="https://shiresequestrian.com/pages/contact" TargetMode="External"/><Relationship Id="rId856" Type="http://schemas.openxmlformats.org/officeDocument/2006/relationships/hyperlink" Target="https://shiresequestrian.com/pages/contact" TargetMode="External"/><Relationship Id="rId1181" Type="http://schemas.openxmlformats.org/officeDocument/2006/relationships/hyperlink" Target="https://shiresequestrian.com/pages/contact" TargetMode="External"/><Relationship Id="rId1237" Type="http://schemas.openxmlformats.org/officeDocument/2006/relationships/hyperlink" Target="https://shiresequestrian.com/pages/contact" TargetMode="External"/><Relationship Id="rId1279" Type="http://schemas.openxmlformats.org/officeDocument/2006/relationships/hyperlink" Target="https://shiresequestrian.com/pages/contact" TargetMode="External"/><Relationship Id="rId190" Type="http://schemas.openxmlformats.org/officeDocument/2006/relationships/hyperlink" Target="https://shiresequestrian.com/pages/contact" TargetMode="External"/><Relationship Id="rId204" Type="http://schemas.openxmlformats.org/officeDocument/2006/relationships/hyperlink" Target="https://shiresequestrian.com/pages/contact" TargetMode="External"/><Relationship Id="rId246" Type="http://schemas.openxmlformats.org/officeDocument/2006/relationships/hyperlink" Target="https://shiresequestrian.com/pages/contact" TargetMode="External"/><Relationship Id="rId288" Type="http://schemas.openxmlformats.org/officeDocument/2006/relationships/hyperlink" Target="https://shiresequestrian.com/pages/contact" TargetMode="External"/><Relationship Id="rId411" Type="http://schemas.openxmlformats.org/officeDocument/2006/relationships/hyperlink" Target="https://shiresequestrian.com/pages/contact" TargetMode="External"/><Relationship Id="rId453" Type="http://schemas.openxmlformats.org/officeDocument/2006/relationships/hyperlink" Target="https://shiresequestrian.com/pages/contact" TargetMode="External"/><Relationship Id="rId509" Type="http://schemas.openxmlformats.org/officeDocument/2006/relationships/hyperlink" Target="https://shiresequestrian.com/pages/contact" TargetMode="External"/><Relationship Id="rId660" Type="http://schemas.openxmlformats.org/officeDocument/2006/relationships/hyperlink" Target="https://shiresequestrian.com/pages/contact" TargetMode="External"/><Relationship Id="rId898" Type="http://schemas.openxmlformats.org/officeDocument/2006/relationships/hyperlink" Target="https://shiresequestrian.com/pages/contact" TargetMode="External"/><Relationship Id="rId1041" Type="http://schemas.openxmlformats.org/officeDocument/2006/relationships/hyperlink" Target="https://shiresequestrian.com/pages/contact" TargetMode="External"/><Relationship Id="rId1083" Type="http://schemas.openxmlformats.org/officeDocument/2006/relationships/hyperlink" Target="https://shiresequestrian.com/pages/contact" TargetMode="External"/><Relationship Id="rId1139" Type="http://schemas.openxmlformats.org/officeDocument/2006/relationships/hyperlink" Target="https://shiresequestrian.com/pages/contact" TargetMode="External"/><Relationship Id="rId1290" Type="http://schemas.openxmlformats.org/officeDocument/2006/relationships/hyperlink" Target="https://shiresequestrian.com/pages/contact" TargetMode="External"/><Relationship Id="rId1304" Type="http://schemas.openxmlformats.org/officeDocument/2006/relationships/hyperlink" Target="https://shiresequestrian.com/pages/contact" TargetMode="External"/><Relationship Id="rId1346" Type="http://schemas.openxmlformats.org/officeDocument/2006/relationships/hyperlink" Target="https://shiresequestrian.com/pages/contact" TargetMode="External"/><Relationship Id="rId106" Type="http://schemas.openxmlformats.org/officeDocument/2006/relationships/hyperlink" Target="https://shiresequestrian.com/pages/contact" TargetMode="External"/><Relationship Id="rId313" Type="http://schemas.openxmlformats.org/officeDocument/2006/relationships/hyperlink" Target="https://shiresequestrian.com/pages/contact" TargetMode="External"/><Relationship Id="rId495" Type="http://schemas.openxmlformats.org/officeDocument/2006/relationships/hyperlink" Target="https://shiresequestrian.com/pages/contact" TargetMode="External"/><Relationship Id="rId716" Type="http://schemas.openxmlformats.org/officeDocument/2006/relationships/hyperlink" Target="https://shiresequestrian.com/pages/contact" TargetMode="External"/><Relationship Id="rId758" Type="http://schemas.openxmlformats.org/officeDocument/2006/relationships/hyperlink" Target="https://shiresequestrian.com/pages/contact" TargetMode="External"/><Relationship Id="rId923" Type="http://schemas.openxmlformats.org/officeDocument/2006/relationships/hyperlink" Target="https://shiresequestrian.com/pages/contact" TargetMode="External"/><Relationship Id="rId965" Type="http://schemas.openxmlformats.org/officeDocument/2006/relationships/hyperlink" Target="https://shiresequestrian.com/pages/contact" TargetMode="External"/><Relationship Id="rId1150" Type="http://schemas.openxmlformats.org/officeDocument/2006/relationships/hyperlink" Target="https://shiresequestrian.com/pages/contact" TargetMode="External"/><Relationship Id="rId1388" Type="http://schemas.openxmlformats.org/officeDocument/2006/relationships/hyperlink" Target="https://shiresequestrian.com/pages/contact" TargetMode="External"/><Relationship Id="rId10" Type="http://schemas.openxmlformats.org/officeDocument/2006/relationships/hyperlink" Target="https://shiresequestrian.com/pages/contact" TargetMode="External"/><Relationship Id="rId52" Type="http://schemas.openxmlformats.org/officeDocument/2006/relationships/hyperlink" Target="https://shiresequestrian.com/pages/contact" TargetMode="External"/><Relationship Id="rId94" Type="http://schemas.openxmlformats.org/officeDocument/2006/relationships/hyperlink" Target="https://shiresequestrian.com/pages/contact" TargetMode="External"/><Relationship Id="rId148" Type="http://schemas.openxmlformats.org/officeDocument/2006/relationships/hyperlink" Target="https://shiresequestrian.com/pages/contact" TargetMode="External"/><Relationship Id="rId355" Type="http://schemas.openxmlformats.org/officeDocument/2006/relationships/hyperlink" Target="https://shiresequestrian.com/pages/contact" TargetMode="External"/><Relationship Id="rId397" Type="http://schemas.openxmlformats.org/officeDocument/2006/relationships/hyperlink" Target="https://shiresequestrian.com/pages/contact" TargetMode="External"/><Relationship Id="rId520" Type="http://schemas.openxmlformats.org/officeDocument/2006/relationships/hyperlink" Target="https://shiresequestrian.com/pages/contact" TargetMode="External"/><Relationship Id="rId562" Type="http://schemas.openxmlformats.org/officeDocument/2006/relationships/hyperlink" Target="https://shiresequestrian.com/pages/contact" TargetMode="External"/><Relationship Id="rId618" Type="http://schemas.openxmlformats.org/officeDocument/2006/relationships/hyperlink" Target="https://shiresequestrian.com/pages/contact" TargetMode="External"/><Relationship Id="rId825" Type="http://schemas.openxmlformats.org/officeDocument/2006/relationships/hyperlink" Target="https://shiresequestrian.com/pages/contact" TargetMode="External"/><Relationship Id="rId1192" Type="http://schemas.openxmlformats.org/officeDocument/2006/relationships/hyperlink" Target="https://shiresequestrian.com/pages/contact" TargetMode="External"/><Relationship Id="rId1206" Type="http://schemas.openxmlformats.org/officeDocument/2006/relationships/hyperlink" Target="https://shiresequestrian.com/pages/contact" TargetMode="External"/><Relationship Id="rId1248" Type="http://schemas.openxmlformats.org/officeDocument/2006/relationships/hyperlink" Target="https://shiresequestrian.com/pages/contact" TargetMode="External"/><Relationship Id="rId215" Type="http://schemas.openxmlformats.org/officeDocument/2006/relationships/hyperlink" Target="https://shiresequestrian.com/pages/contact" TargetMode="External"/><Relationship Id="rId257" Type="http://schemas.openxmlformats.org/officeDocument/2006/relationships/hyperlink" Target="https://shiresequestrian.com/pages/contact" TargetMode="External"/><Relationship Id="rId422" Type="http://schemas.openxmlformats.org/officeDocument/2006/relationships/hyperlink" Target="https://shiresequestrian.com/pages/contact" TargetMode="External"/><Relationship Id="rId464" Type="http://schemas.openxmlformats.org/officeDocument/2006/relationships/hyperlink" Target="https://shiresequestrian.com/pages/contact" TargetMode="External"/><Relationship Id="rId867" Type="http://schemas.openxmlformats.org/officeDocument/2006/relationships/hyperlink" Target="https://shiresequestrian.com/pages/contact" TargetMode="External"/><Relationship Id="rId1010" Type="http://schemas.openxmlformats.org/officeDocument/2006/relationships/hyperlink" Target="https://shiresequestrian.com/pages/contact" TargetMode="External"/><Relationship Id="rId1052" Type="http://schemas.openxmlformats.org/officeDocument/2006/relationships/hyperlink" Target="https://shiresequestrian.com/pages/contact" TargetMode="External"/><Relationship Id="rId1094" Type="http://schemas.openxmlformats.org/officeDocument/2006/relationships/hyperlink" Target="https://shiresequestrian.com/pages/contact" TargetMode="External"/><Relationship Id="rId1108" Type="http://schemas.openxmlformats.org/officeDocument/2006/relationships/hyperlink" Target="https://shiresequestrian.com/pages/contact" TargetMode="External"/><Relationship Id="rId1315" Type="http://schemas.openxmlformats.org/officeDocument/2006/relationships/hyperlink" Target="https://shiresequestrian.com/pages/contact" TargetMode="External"/><Relationship Id="rId299" Type="http://schemas.openxmlformats.org/officeDocument/2006/relationships/hyperlink" Target="https://shiresequestrian.com/pages/contact" TargetMode="External"/><Relationship Id="rId727" Type="http://schemas.openxmlformats.org/officeDocument/2006/relationships/hyperlink" Target="https://shiresequestrian.com/pages/contact" TargetMode="External"/><Relationship Id="rId934" Type="http://schemas.openxmlformats.org/officeDocument/2006/relationships/hyperlink" Target="https://shiresequestrian.com/pages/contact" TargetMode="External"/><Relationship Id="rId1357" Type="http://schemas.openxmlformats.org/officeDocument/2006/relationships/hyperlink" Target="https://shiresequestrian.com/pages/contact" TargetMode="External"/><Relationship Id="rId63" Type="http://schemas.openxmlformats.org/officeDocument/2006/relationships/hyperlink" Target="https://shiresequestrian.com/pages/contact" TargetMode="External"/><Relationship Id="rId159" Type="http://schemas.openxmlformats.org/officeDocument/2006/relationships/hyperlink" Target="https://shiresequestrian.com/pages/contact" TargetMode="External"/><Relationship Id="rId366" Type="http://schemas.openxmlformats.org/officeDocument/2006/relationships/hyperlink" Target="https://shiresequestrian.com/pages/contact" TargetMode="External"/><Relationship Id="rId573" Type="http://schemas.openxmlformats.org/officeDocument/2006/relationships/hyperlink" Target="https://shiresequestrian.com/pages/contact" TargetMode="External"/><Relationship Id="rId780" Type="http://schemas.openxmlformats.org/officeDocument/2006/relationships/hyperlink" Target="https://shiresequestrian.com/pages/contact" TargetMode="External"/><Relationship Id="rId1217" Type="http://schemas.openxmlformats.org/officeDocument/2006/relationships/hyperlink" Target="https://shiresequestrian.com/pages/contact" TargetMode="External"/><Relationship Id="rId226" Type="http://schemas.openxmlformats.org/officeDocument/2006/relationships/hyperlink" Target="https://shiresequestrian.com/pages/contact" TargetMode="External"/><Relationship Id="rId433" Type="http://schemas.openxmlformats.org/officeDocument/2006/relationships/hyperlink" Target="https://shiresequestrian.com/pages/contact" TargetMode="External"/><Relationship Id="rId878" Type="http://schemas.openxmlformats.org/officeDocument/2006/relationships/hyperlink" Target="https://shiresequestrian.com/pages/contact" TargetMode="External"/><Relationship Id="rId1063" Type="http://schemas.openxmlformats.org/officeDocument/2006/relationships/hyperlink" Target="https://shiresequestrian.com/pages/contact" TargetMode="External"/><Relationship Id="rId1270" Type="http://schemas.openxmlformats.org/officeDocument/2006/relationships/hyperlink" Target="https://shiresequestrian.com/pages/contact" TargetMode="External"/><Relationship Id="rId640" Type="http://schemas.openxmlformats.org/officeDocument/2006/relationships/hyperlink" Target="https://shiresequestrian.com/pages/contact" TargetMode="External"/><Relationship Id="rId738" Type="http://schemas.openxmlformats.org/officeDocument/2006/relationships/hyperlink" Target="https://shiresequestrian.com/pages/contact" TargetMode="External"/><Relationship Id="rId945" Type="http://schemas.openxmlformats.org/officeDocument/2006/relationships/hyperlink" Target="https://shiresequestrian.com/pages/contact" TargetMode="External"/><Relationship Id="rId1368" Type="http://schemas.openxmlformats.org/officeDocument/2006/relationships/hyperlink" Target="https://shiresequestrian.com/pages/contact" TargetMode="External"/><Relationship Id="rId74" Type="http://schemas.openxmlformats.org/officeDocument/2006/relationships/hyperlink" Target="https://shiresequestrian.com/pages/contact" TargetMode="External"/><Relationship Id="rId377" Type="http://schemas.openxmlformats.org/officeDocument/2006/relationships/hyperlink" Target="https://shiresequestrian.com/pages/contact" TargetMode="External"/><Relationship Id="rId500" Type="http://schemas.openxmlformats.org/officeDocument/2006/relationships/hyperlink" Target="https://shiresequestrian.com/pages/contact" TargetMode="External"/><Relationship Id="rId584" Type="http://schemas.openxmlformats.org/officeDocument/2006/relationships/hyperlink" Target="https://shiresequestrian.com/pages/contact" TargetMode="External"/><Relationship Id="rId805" Type="http://schemas.openxmlformats.org/officeDocument/2006/relationships/hyperlink" Target="https://shiresequestrian.com/pages/contact" TargetMode="External"/><Relationship Id="rId1130" Type="http://schemas.openxmlformats.org/officeDocument/2006/relationships/hyperlink" Target="https://shiresequestrian.com/pages/contact" TargetMode="External"/><Relationship Id="rId1228" Type="http://schemas.openxmlformats.org/officeDocument/2006/relationships/hyperlink" Target="https://shiresequestrian.com/pages/contact" TargetMode="External"/><Relationship Id="rId5" Type="http://schemas.openxmlformats.org/officeDocument/2006/relationships/hyperlink" Target="https://shiresequestrian.com/pages/contact" TargetMode="External"/><Relationship Id="rId237" Type="http://schemas.openxmlformats.org/officeDocument/2006/relationships/hyperlink" Target="https://shiresequestrian.com/pages/contact" TargetMode="External"/><Relationship Id="rId791" Type="http://schemas.openxmlformats.org/officeDocument/2006/relationships/hyperlink" Target="https://shiresequestrian.com/pages/contact" TargetMode="External"/><Relationship Id="rId889" Type="http://schemas.openxmlformats.org/officeDocument/2006/relationships/hyperlink" Target="https://shiresequestrian.com/pages/contact" TargetMode="External"/><Relationship Id="rId1074" Type="http://schemas.openxmlformats.org/officeDocument/2006/relationships/hyperlink" Target="https://shiresequestrian.com/pages/contact" TargetMode="External"/><Relationship Id="rId444" Type="http://schemas.openxmlformats.org/officeDocument/2006/relationships/hyperlink" Target="https://shiresequestrian.com/pages/contact" TargetMode="External"/><Relationship Id="rId651" Type="http://schemas.openxmlformats.org/officeDocument/2006/relationships/hyperlink" Target="https://shiresequestrian.com/pages/contact" TargetMode="External"/><Relationship Id="rId749" Type="http://schemas.openxmlformats.org/officeDocument/2006/relationships/hyperlink" Target="https://shiresequestrian.com/pages/contact" TargetMode="External"/><Relationship Id="rId1281" Type="http://schemas.openxmlformats.org/officeDocument/2006/relationships/hyperlink" Target="https://shiresequestrian.com/pages/contact" TargetMode="External"/><Relationship Id="rId1379" Type="http://schemas.openxmlformats.org/officeDocument/2006/relationships/hyperlink" Target="https://shiresequestrian.com/pages/contact" TargetMode="External"/><Relationship Id="rId290" Type="http://schemas.openxmlformats.org/officeDocument/2006/relationships/hyperlink" Target="https://shiresequestrian.com/pages/contact" TargetMode="External"/><Relationship Id="rId304" Type="http://schemas.openxmlformats.org/officeDocument/2006/relationships/hyperlink" Target="https://shiresequestrian.com/pages/contact" TargetMode="External"/><Relationship Id="rId388" Type="http://schemas.openxmlformats.org/officeDocument/2006/relationships/hyperlink" Target="https://shiresequestrian.com/pages/contact" TargetMode="External"/><Relationship Id="rId511" Type="http://schemas.openxmlformats.org/officeDocument/2006/relationships/hyperlink" Target="https://shiresequestrian.com/pages/contact" TargetMode="External"/><Relationship Id="rId609" Type="http://schemas.openxmlformats.org/officeDocument/2006/relationships/hyperlink" Target="https://shiresequestrian.com/pages/contact" TargetMode="External"/><Relationship Id="rId956" Type="http://schemas.openxmlformats.org/officeDocument/2006/relationships/hyperlink" Target="https://shiresequestrian.com/pages/contact" TargetMode="External"/><Relationship Id="rId1141" Type="http://schemas.openxmlformats.org/officeDocument/2006/relationships/hyperlink" Target="https://shiresequestrian.com/pages/contact" TargetMode="External"/><Relationship Id="rId1239" Type="http://schemas.openxmlformats.org/officeDocument/2006/relationships/hyperlink" Target="https://shiresequestrian.com/pages/contact" TargetMode="External"/><Relationship Id="rId85" Type="http://schemas.openxmlformats.org/officeDocument/2006/relationships/hyperlink" Target="https://shiresequestrian.com/pages/contact" TargetMode="External"/><Relationship Id="rId150" Type="http://schemas.openxmlformats.org/officeDocument/2006/relationships/hyperlink" Target="https://shiresequestrian.com/pages/contact" TargetMode="External"/><Relationship Id="rId595" Type="http://schemas.openxmlformats.org/officeDocument/2006/relationships/hyperlink" Target="https://shiresequestrian.com/pages/contact" TargetMode="External"/><Relationship Id="rId816" Type="http://schemas.openxmlformats.org/officeDocument/2006/relationships/hyperlink" Target="https://shiresequestrian.com/pages/contact" TargetMode="External"/><Relationship Id="rId1001" Type="http://schemas.openxmlformats.org/officeDocument/2006/relationships/hyperlink" Target="https://shiresequestrian.com/pages/contact" TargetMode="External"/><Relationship Id="rId248" Type="http://schemas.openxmlformats.org/officeDocument/2006/relationships/hyperlink" Target="https://shiresequestrian.com/pages/contact" TargetMode="External"/><Relationship Id="rId455" Type="http://schemas.openxmlformats.org/officeDocument/2006/relationships/hyperlink" Target="https://shiresequestrian.com/pages/contact" TargetMode="External"/><Relationship Id="rId662" Type="http://schemas.openxmlformats.org/officeDocument/2006/relationships/hyperlink" Target="https://shiresequestrian.com/pages/contact" TargetMode="External"/><Relationship Id="rId1085" Type="http://schemas.openxmlformats.org/officeDocument/2006/relationships/hyperlink" Target="https://shiresequestrian.com/pages/contact" TargetMode="External"/><Relationship Id="rId1292" Type="http://schemas.openxmlformats.org/officeDocument/2006/relationships/hyperlink" Target="https://shiresequestrian.com/pages/contact" TargetMode="External"/><Relationship Id="rId1306" Type="http://schemas.openxmlformats.org/officeDocument/2006/relationships/hyperlink" Target="https://shiresequestrian.com/pages/contact" TargetMode="External"/><Relationship Id="rId12" Type="http://schemas.openxmlformats.org/officeDocument/2006/relationships/hyperlink" Target="https://shiresequestrian.com/pages/contact" TargetMode="External"/><Relationship Id="rId108" Type="http://schemas.openxmlformats.org/officeDocument/2006/relationships/hyperlink" Target="https://shiresequestrian.com/pages/contact" TargetMode="External"/><Relationship Id="rId315" Type="http://schemas.openxmlformats.org/officeDocument/2006/relationships/hyperlink" Target="https://shiresequestrian.com/pages/contact" TargetMode="External"/><Relationship Id="rId522" Type="http://schemas.openxmlformats.org/officeDocument/2006/relationships/hyperlink" Target="https://shiresequestrian.com/pages/contact" TargetMode="External"/><Relationship Id="rId967" Type="http://schemas.openxmlformats.org/officeDocument/2006/relationships/hyperlink" Target="https://shiresequestrian.com/pages/contact" TargetMode="External"/><Relationship Id="rId1152" Type="http://schemas.openxmlformats.org/officeDocument/2006/relationships/hyperlink" Target="https://shiresequestrian.com/pages/contact" TargetMode="External"/><Relationship Id="rId96" Type="http://schemas.openxmlformats.org/officeDocument/2006/relationships/hyperlink" Target="https://shiresequestrian.com/pages/contact" TargetMode="External"/><Relationship Id="rId161" Type="http://schemas.openxmlformats.org/officeDocument/2006/relationships/hyperlink" Target="https://shiresequestrian.com/pages/contact" TargetMode="External"/><Relationship Id="rId399" Type="http://schemas.openxmlformats.org/officeDocument/2006/relationships/hyperlink" Target="https://shiresequestrian.com/pages/contact" TargetMode="External"/><Relationship Id="rId827" Type="http://schemas.openxmlformats.org/officeDocument/2006/relationships/hyperlink" Target="https://shiresequestrian.com/pages/contact" TargetMode="External"/><Relationship Id="rId1012" Type="http://schemas.openxmlformats.org/officeDocument/2006/relationships/hyperlink" Target="https://shiresequestrian.com/pages/contact" TargetMode="External"/><Relationship Id="rId259" Type="http://schemas.openxmlformats.org/officeDocument/2006/relationships/hyperlink" Target="https://shiresequestrian.com/pages/contact" TargetMode="External"/><Relationship Id="rId466" Type="http://schemas.openxmlformats.org/officeDocument/2006/relationships/hyperlink" Target="https://shiresequestrian.com/pages/contact" TargetMode="External"/><Relationship Id="rId673" Type="http://schemas.openxmlformats.org/officeDocument/2006/relationships/hyperlink" Target="https://shiresequestrian.com/pages/contact" TargetMode="External"/><Relationship Id="rId880" Type="http://schemas.openxmlformats.org/officeDocument/2006/relationships/hyperlink" Target="https://shiresequestrian.com/pages/contact" TargetMode="External"/><Relationship Id="rId1096" Type="http://schemas.openxmlformats.org/officeDocument/2006/relationships/hyperlink" Target="https://shiresequestrian.com/pages/contact" TargetMode="External"/><Relationship Id="rId1317" Type="http://schemas.openxmlformats.org/officeDocument/2006/relationships/hyperlink" Target="https://shiresequestrian.com/pages/contact" TargetMode="External"/><Relationship Id="rId23" Type="http://schemas.openxmlformats.org/officeDocument/2006/relationships/hyperlink" Target="https://shiresequestrian.com/pages/contact" TargetMode="External"/><Relationship Id="rId119" Type="http://schemas.openxmlformats.org/officeDocument/2006/relationships/hyperlink" Target="https://shiresequestrian.com/pages/contact" TargetMode="External"/><Relationship Id="rId326" Type="http://schemas.openxmlformats.org/officeDocument/2006/relationships/hyperlink" Target="https://shiresequestrian.com/pages/contact" TargetMode="External"/><Relationship Id="rId533" Type="http://schemas.openxmlformats.org/officeDocument/2006/relationships/hyperlink" Target="https://shiresequestrian.com/pages/contact" TargetMode="External"/><Relationship Id="rId978" Type="http://schemas.openxmlformats.org/officeDocument/2006/relationships/hyperlink" Target="https://shiresequestrian.com/pages/contact" TargetMode="External"/><Relationship Id="rId1163" Type="http://schemas.openxmlformats.org/officeDocument/2006/relationships/hyperlink" Target="https://shiresequestrian.com/pages/contact" TargetMode="External"/><Relationship Id="rId1370" Type="http://schemas.openxmlformats.org/officeDocument/2006/relationships/hyperlink" Target="https://shiresequestrian.com/pages/contact" TargetMode="External"/><Relationship Id="rId740" Type="http://schemas.openxmlformats.org/officeDocument/2006/relationships/hyperlink" Target="https://shiresequestrian.com/pages/contact" TargetMode="External"/><Relationship Id="rId838" Type="http://schemas.openxmlformats.org/officeDocument/2006/relationships/hyperlink" Target="https://shiresequestrian.com/pages/contact" TargetMode="External"/><Relationship Id="rId1023" Type="http://schemas.openxmlformats.org/officeDocument/2006/relationships/hyperlink" Target="https://shiresequestrian.com/pages/contact" TargetMode="External"/><Relationship Id="rId172" Type="http://schemas.openxmlformats.org/officeDocument/2006/relationships/hyperlink" Target="https://shiresequestrian.com/pages/contact" TargetMode="External"/><Relationship Id="rId477" Type="http://schemas.openxmlformats.org/officeDocument/2006/relationships/hyperlink" Target="https://shiresequestrian.com/pages/contact" TargetMode="External"/><Relationship Id="rId600" Type="http://schemas.openxmlformats.org/officeDocument/2006/relationships/hyperlink" Target="https://shiresequestrian.com/pages/contact" TargetMode="External"/><Relationship Id="rId684" Type="http://schemas.openxmlformats.org/officeDocument/2006/relationships/hyperlink" Target="https://shiresequestrian.com/pages/contact" TargetMode="External"/><Relationship Id="rId1230" Type="http://schemas.openxmlformats.org/officeDocument/2006/relationships/hyperlink" Target="https://shiresequestrian.com/pages/contact" TargetMode="External"/><Relationship Id="rId1328" Type="http://schemas.openxmlformats.org/officeDocument/2006/relationships/hyperlink" Target="https://shiresequestrian.com/pages/contact" TargetMode="External"/><Relationship Id="rId337" Type="http://schemas.openxmlformats.org/officeDocument/2006/relationships/hyperlink" Target="https://shiresequestrian.com/pages/contact" TargetMode="External"/><Relationship Id="rId891" Type="http://schemas.openxmlformats.org/officeDocument/2006/relationships/hyperlink" Target="https://shiresequestrian.com/pages/contact" TargetMode="External"/><Relationship Id="rId905" Type="http://schemas.openxmlformats.org/officeDocument/2006/relationships/hyperlink" Target="https://shiresequestrian.com/pages/contact" TargetMode="External"/><Relationship Id="rId989" Type="http://schemas.openxmlformats.org/officeDocument/2006/relationships/hyperlink" Target="https://shiresequestrian.com/pages/contact" TargetMode="External"/><Relationship Id="rId34" Type="http://schemas.openxmlformats.org/officeDocument/2006/relationships/hyperlink" Target="https://shiresequestrian.com/pages/contact" TargetMode="External"/><Relationship Id="rId544" Type="http://schemas.openxmlformats.org/officeDocument/2006/relationships/hyperlink" Target="https://shiresequestrian.com/pages/contact" TargetMode="External"/><Relationship Id="rId751" Type="http://schemas.openxmlformats.org/officeDocument/2006/relationships/hyperlink" Target="https://shiresequestrian.com/pages/contact" TargetMode="External"/><Relationship Id="rId849" Type="http://schemas.openxmlformats.org/officeDocument/2006/relationships/hyperlink" Target="https://shiresequestrian.com/pages/contact" TargetMode="External"/><Relationship Id="rId1174" Type="http://schemas.openxmlformats.org/officeDocument/2006/relationships/hyperlink" Target="https://shiresequestrian.com/pages/contact" TargetMode="External"/><Relationship Id="rId1381" Type="http://schemas.openxmlformats.org/officeDocument/2006/relationships/hyperlink" Target="https://shiresequestrian.com/pages/contact" TargetMode="External"/><Relationship Id="rId183" Type="http://schemas.openxmlformats.org/officeDocument/2006/relationships/hyperlink" Target="https://shiresequestrian.com/pages/contact" TargetMode="External"/><Relationship Id="rId390" Type="http://schemas.openxmlformats.org/officeDocument/2006/relationships/hyperlink" Target="https://shiresequestrian.com/pages/contact" TargetMode="External"/><Relationship Id="rId404" Type="http://schemas.openxmlformats.org/officeDocument/2006/relationships/hyperlink" Target="https://shiresequestrian.com/pages/contact" TargetMode="External"/><Relationship Id="rId611" Type="http://schemas.openxmlformats.org/officeDocument/2006/relationships/hyperlink" Target="https://shiresequestrian.com/pages/contact" TargetMode="External"/><Relationship Id="rId1034" Type="http://schemas.openxmlformats.org/officeDocument/2006/relationships/hyperlink" Target="https://shiresequestrian.com/pages/contact" TargetMode="External"/><Relationship Id="rId1241" Type="http://schemas.openxmlformats.org/officeDocument/2006/relationships/hyperlink" Target="https://shiresequestrian.com/pages/contact" TargetMode="External"/><Relationship Id="rId1339" Type="http://schemas.openxmlformats.org/officeDocument/2006/relationships/hyperlink" Target="https://shiresequestrian.com/pages/contact" TargetMode="External"/><Relationship Id="rId250" Type="http://schemas.openxmlformats.org/officeDocument/2006/relationships/hyperlink" Target="https://shiresequestrian.com/pages/contact" TargetMode="External"/><Relationship Id="rId488" Type="http://schemas.openxmlformats.org/officeDocument/2006/relationships/hyperlink" Target="https://shiresequestrian.com/pages/contact" TargetMode="External"/><Relationship Id="rId695" Type="http://schemas.openxmlformats.org/officeDocument/2006/relationships/hyperlink" Target="https://shiresequestrian.com/pages/contact" TargetMode="External"/><Relationship Id="rId709" Type="http://schemas.openxmlformats.org/officeDocument/2006/relationships/hyperlink" Target="https://shiresequestrian.com/pages/contact" TargetMode="External"/><Relationship Id="rId916" Type="http://schemas.openxmlformats.org/officeDocument/2006/relationships/hyperlink" Target="https://shiresequestrian.com/pages/contact" TargetMode="External"/><Relationship Id="rId1101" Type="http://schemas.openxmlformats.org/officeDocument/2006/relationships/hyperlink" Target="https://shiresequestrian.com/pages/contact" TargetMode="External"/><Relationship Id="rId45" Type="http://schemas.openxmlformats.org/officeDocument/2006/relationships/hyperlink" Target="https://shiresequestrian.com/pages/contact" TargetMode="External"/><Relationship Id="rId110" Type="http://schemas.openxmlformats.org/officeDocument/2006/relationships/hyperlink" Target="https://shiresequestrian.com/pages/contact" TargetMode="External"/><Relationship Id="rId348" Type="http://schemas.openxmlformats.org/officeDocument/2006/relationships/hyperlink" Target="https://shiresequestrian.com/pages/contact" TargetMode="External"/><Relationship Id="rId555" Type="http://schemas.openxmlformats.org/officeDocument/2006/relationships/hyperlink" Target="https://shiresequestrian.com/pages/contact" TargetMode="External"/><Relationship Id="rId762" Type="http://schemas.openxmlformats.org/officeDocument/2006/relationships/hyperlink" Target="https://shiresequestrian.com/pages/contact" TargetMode="External"/><Relationship Id="rId1185" Type="http://schemas.openxmlformats.org/officeDocument/2006/relationships/hyperlink" Target="https://shiresequestrian.com/pages/contact" TargetMode="External"/><Relationship Id="rId1392" Type="http://schemas.openxmlformats.org/officeDocument/2006/relationships/printerSettings" Target="../printerSettings/printerSettings3.bin"/><Relationship Id="rId194" Type="http://schemas.openxmlformats.org/officeDocument/2006/relationships/hyperlink" Target="https://shiresequestrian.com/pages/contact" TargetMode="External"/><Relationship Id="rId208" Type="http://schemas.openxmlformats.org/officeDocument/2006/relationships/hyperlink" Target="https://shiresequestrian.com/pages/contact" TargetMode="External"/><Relationship Id="rId415" Type="http://schemas.openxmlformats.org/officeDocument/2006/relationships/hyperlink" Target="https://shiresequestrian.com/pages/contact" TargetMode="External"/><Relationship Id="rId622" Type="http://schemas.openxmlformats.org/officeDocument/2006/relationships/hyperlink" Target="https://shiresequestrian.com/pages/contact" TargetMode="External"/><Relationship Id="rId1045" Type="http://schemas.openxmlformats.org/officeDocument/2006/relationships/hyperlink" Target="https://shiresequestrian.com/pages/contact" TargetMode="External"/><Relationship Id="rId1252" Type="http://schemas.openxmlformats.org/officeDocument/2006/relationships/hyperlink" Target="https://shiresequestrian.com/pages/contact" TargetMode="External"/><Relationship Id="rId261" Type="http://schemas.openxmlformats.org/officeDocument/2006/relationships/hyperlink" Target="https://shiresequestrian.com/pages/contact" TargetMode="External"/><Relationship Id="rId499" Type="http://schemas.openxmlformats.org/officeDocument/2006/relationships/hyperlink" Target="https://shiresequestrian.com/pages/contact" TargetMode="External"/><Relationship Id="rId927" Type="http://schemas.openxmlformats.org/officeDocument/2006/relationships/hyperlink" Target="https://shiresequestrian.com/pages/contact" TargetMode="External"/><Relationship Id="rId1112" Type="http://schemas.openxmlformats.org/officeDocument/2006/relationships/hyperlink" Target="https://shiresequestrian.com/pages/contact" TargetMode="External"/><Relationship Id="rId56" Type="http://schemas.openxmlformats.org/officeDocument/2006/relationships/hyperlink" Target="https://shiresequestrian.com/pages/contact" TargetMode="External"/><Relationship Id="rId359" Type="http://schemas.openxmlformats.org/officeDocument/2006/relationships/hyperlink" Target="https://shiresequestrian.com/pages/contact" TargetMode="External"/><Relationship Id="rId566" Type="http://schemas.openxmlformats.org/officeDocument/2006/relationships/hyperlink" Target="https://shiresequestrian.com/pages/contact" TargetMode="External"/><Relationship Id="rId773" Type="http://schemas.openxmlformats.org/officeDocument/2006/relationships/hyperlink" Target="https://shiresequestrian.com/pages/contact" TargetMode="External"/><Relationship Id="rId1196" Type="http://schemas.openxmlformats.org/officeDocument/2006/relationships/hyperlink" Target="https://shiresequestrian.com/pages/contact" TargetMode="External"/><Relationship Id="rId121" Type="http://schemas.openxmlformats.org/officeDocument/2006/relationships/hyperlink" Target="https://shiresequestrian.com/pages/contact" TargetMode="External"/><Relationship Id="rId219" Type="http://schemas.openxmlformats.org/officeDocument/2006/relationships/hyperlink" Target="https://shiresequestrian.com/pages/contact" TargetMode="External"/><Relationship Id="rId426" Type="http://schemas.openxmlformats.org/officeDocument/2006/relationships/hyperlink" Target="https://shiresequestrian.com/pages/contact" TargetMode="External"/><Relationship Id="rId633" Type="http://schemas.openxmlformats.org/officeDocument/2006/relationships/hyperlink" Target="https://shiresequestrian.com/pages/contact" TargetMode="External"/><Relationship Id="rId980" Type="http://schemas.openxmlformats.org/officeDocument/2006/relationships/hyperlink" Target="https://shiresequestrian.com/pages/contact" TargetMode="External"/><Relationship Id="rId1056" Type="http://schemas.openxmlformats.org/officeDocument/2006/relationships/hyperlink" Target="https://shiresequestrian.com/pages/contact" TargetMode="External"/><Relationship Id="rId1263" Type="http://schemas.openxmlformats.org/officeDocument/2006/relationships/hyperlink" Target="https://shiresequestrian.com/pages/contact" TargetMode="External"/><Relationship Id="rId840" Type="http://schemas.openxmlformats.org/officeDocument/2006/relationships/hyperlink" Target="https://shiresequestrian.com/pages/contact" TargetMode="External"/><Relationship Id="rId938" Type="http://schemas.openxmlformats.org/officeDocument/2006/relationships/hyperlink" Target="https://shiresequestrian.com/pages/contact" TargetMode="External"/><Relationship Id="rId67" Type="http://schemas.openxmlformats.org/officeDocument/2006/relationships/hyperlink" Target="https://shiresequestrian.com/pages/contact" TargetMode="External"/><Relationship Id="rId272" Type="http://schemas.openxmlformats.org/officeDocument/2006/relationships/hyperlink" Target="https://shiresequestrian.com/pages/contact" TargetMode="External"/><Relationship Id="rId577" Type="http://schemas.openxmlformats.org/officeDocument/2006/relationships/hyperlink" Target="https://shiresequestrian.com/pages/contact" TargetMode="External"/><Relationship Id="rId700" Type="http://schemas.openxmlformats.org/officeDocument/2006/relationships/hyperlink" Target="https://shiresequestrian.com/pages/contact" TargetMode="External"/><Relationship Id="rId1123" Type="http://schemas.openxmlformats.org/officeDocument/2006/relationships/hyperlink" Target="https://shiresequestrian.com/pages/contact" TargetMode="External"/><Relationship Id="rId1330" Type="http://schemas.openxmlformats.org/officeDocument/2006/relationships/hyperlink" Target="https://shiresequestrian.com/pages/contact" TargetMode="External"/><Relationship Id="rId132" Type="http://schemas.openxmlformats.org/officeDocument/2006/relationships/hyperlink" Target="https://shiresequestrian.com/pages/contact" TargetMode="External"/><Relationship Id="rId784" Type="http://schemas.openxmlformats.org/officeDocument/2006/relationships/hyperlink" Target="https://shiresequestrian.com/pages/contact" TargetMode="External"/><Relationship Id="rId991" Type="http://schemas.openxmlformats.org/officeDocument/2006/relationships/hyperlink" Target="https://shiresequestrian.com/pages/contact" TargetMode="External"/><Relationship Id="rId1067" Type="http://schemas.openxmlformats.org/officeDocument/2006/relationships/hyperlink" Target="https://shiresequestrian.com/pages/contact" TargetMode="External"/><Relationship Id="rId437" Type="http://schemas.openxmlformats.org/officeDocument/2006/relationships/hyperlink" Target="https://shiresequestrian.com/pages/contact" TargetMode="External"/><Relationship Id="rId644" Type="http://schemas.openxmlformats.org/officeDocument/2006/relationships/hyperlink" Target="https://shiresequestrian.com/pages/contact" TargetMode="External"/><Relationship Id="rId851" Type="http://schemas.openxmlformats.org/officeDocument/2006/relationships/hyperlink" Target="https://shiresequestrian.com/pages/contact" TargetMode="External"/><Relationship Id="rId1274" Type="http://schemas.openxmlformats.org/officeDocument/2006/relationships/hyperlink" Target="https://shiresequestrian.com/pages/contact" TargetMode="External"/><Relationship Id="rId283" Type="http://schemas.openxmlformats.org/officeDocument/2006/relationships/hyperlink" Target="https://shiresequestrian.com/pages/contact" TargetMode="External"/><Relationship Id="rId490" Type="http://schemas.openxmlformats.org/officeDocument/2006/relationships/hyperlink" Target="https://shiresequestrian.com/pages/contact" TargetMode="External"/><Relationship Id="rId504" Type="http://schemas.openxmlformats.org/officeDocument/2006/relationships/hyperlink" Target="https://shiresequestrian.com/pages/contact" TargetMode="External"/><Relationship Id="rId711" Type="http://schemas.openxmlformats.org/officeDocument/2006/relationships/hyperlink" Target="https://shiresequestrian.com/pages/contact" TargetMode="External"/><Relationship Id="rId949" Type="http://schemas.openxmlformats.org/officeDocument/2006/relationships/hyperlink" Target="https://shiresequestrian.com/pages/contact" TargetMode="External"/><Relationship Id="rId1134" Type="http://schemas.openxmlformats.org/officeDocument/2006/relationships/hyperlink" Target="https://shiresequestrian.com/pages/contact" TargetMode="External"/><Relationship Id="rId1341" Type="http://schemas.openxmlformats.org/officeDocument/2006/relationships/hyperlink" Target="https://shiresequestrian.com/pages/contact" TargetMode="External"/><Relationship Id="rId78" Type="http://schemas.openxmlformats.org/officeDocument/2006/relationships/hyperlink" Target="https://shiresequestrian.com/pages/contact" TargetMode="External"/><Relationship Id="rId143" Type="http://schemas.openxmlformats.org/officeDocument/2006/relationships/hyperlink" Target="https://shiresequestrian.com/pages/contact" TargetMode="External"/><Relationship Id="rId350" Type="http://schemas.openxmlformats.org/officeDocument/2006/relationships/hyperlink" Target="https://shiresequestrian.com/pages/contact" TargetMode="External"/><Relationship Id="rId588" Type="http://schemas.openxmlformats.org/officeDocument/2006/relationships/hyperlink" Target="https://shiresequestrian.com/pages/contact" TargetMode="External"/><Relationship Id="rId795" Type="http://schemas.openxmlformats.org/officeDocument/2006/relationships/hyperlink" Target="https://shiresequestrian.com/pages/contact" TargetMode="External"/><Relationship Id="rId809" Type="http://schemas.openxmlformats.org/officeDocument/2006/relationships/hyperlink" Target="https://shiresequestrian.com/pages/contact" TargetMode="External"/><Relationship Id="rId1201" Type="http://schemas.openxmlformats.org/officeDocument/2006/relationships/hyperlink" Target="https://shiresequestrian.com/pages/contact" TargetMode="External"/><Relationship Id="rId9" Type="http://schemas.openxmlformats.org/officeDocument/2006/relationships/hyperlink" Target="https://shiresequestrian.com/pages/contact" TargetMode="External"/><Relationship Id="rId210" Type="http://schemas.openxmlformats.org/officeDocument/2006/relationships/hyperlink" Target="https://shiresequestrian.com/pages/contact" TargetMode="External"/><Relationship Id="rId448" Type="http://schemas.openxmlformats.org/officeDocument/2006/relationships/hyperlink" Target="https://shiresequestrian.com/pages/contact" TargetMode="External"/><Relationship Id="rId655" Type="http://schemas.openxmlformats.org/officeDocument/2006/relationships/hyperlink" Target="https://shiresequestrian.com/pages/contact" TargetMode="External"/><Relationship Id="rId862" Type="http://schemas.openxmlformats.org/officeDocument/2006/relationships/hyperlink" Target="https://shiresequestrian.com/pages/contact" TargetMode="External"/><Relationship Id="rId1078" Type="http://schemas.openxmlformats.org/officeDocument/2006/relationships/hyperlink" Target="https://shiresequestrian.com/pages/contact" TargetMode="External"/><Relationship Id="rId1285" Type="http://schemas.openxmlformats.org/officeDocument/2006/relationships/hyperlink" Target="https://shiresequestrian.com/pages/contact" TargetMode="External"/><Relationship Id="rId294" Type="http://schemas.openxmlformats.org/officeDocument/2006/relationships/hyperlink" Target="https://shiresequestrian.com/pages/contact" TargetMode="External"/><Relationship Id="rId308" Type="http://schemas.openxmlformats.org/officeDocument/2006/relationships/hyperlink" Target="https://shiresequestrian.com/pages/contact" TargetMode="External"/><Relationship Id="rId515" Type="http://schemas.openxmlformats.org/officeDocument/2006/relationships/hyperlink" Target="https://shiresequestrian.com/pages/contact" TargetMode="External"/><Relationship Id="rId722" Type="http://schemas.openxmlformats.org/officeDocument/2006/relationships/hyperlink" Target="https://shiresequestrian.com/pages/contact" TargetMode="External"/><Relationship Id="rId1145" Type="http://schemas.openxmlformats.org/officeDocument/2006/relationships/hyperlink" Target="https://shiresequestrian.com/pages/contact" TargetMode="External"/><Relationship Id="rId1352" Type="http://schemas.openxmlformats.org/officeDocument/2006/relationships/hyperlink" Target="https://shiresequestrian.com/pages/contact" TargetMode="External"/><Relationship Id="rId89" Type="http://schemas.openxmlformats.org/officeDocument/2006/relationships/hyperlink" Target="https://shiresequestrian.com/pages/contact" TargetMode="External"/><Relationship Id="rId154" Type="http://schemas.openxmlformats.org/officeDocument/2006/relationships/hyperlink" Target="https://shiresequestrian.com/pages/contact" TargetMode="External"/><Relationship Id="rId361" Type="http://schemas.openxmlformats.org/officeDocument/2006/relationships/hyperlink" Target="https://shiresequestrian.com/pages/contact" TargetMode="External"/><Relationship Id="rId599" Type="http://schemas.openxmlformats.org/officeDocument/2006/relationships/hyperlink" Target="https://shiresequestrian.com/pages/contact" TargetMode="External"/><Relationship Id="rId1005" Type="http://schemas.openxmlformats.org/officeDocument/2006/relationships/hyperlink" Target="https://shiresequestrian.com/pages/contact" TargetMode="External"/><Relationship Id="rId1212" Type="http://schemas.openxmlformats.org/officeDocument/2006/relationships/hyperlink" Target="https://shiresequestrian.com/pages/contact" TargetMode="External"/><Relationship Id="rId459" Type="http://schemas.openxmlformats.org/officeDocument/2006/relationships/hyperlink" Target="https://shiresequestrian.com/pages/contact" TargetMode="External"/><Relationship Id="rId666" Type="http://schemas.openxmlformats.org/officeDocument/2006/relationships/hyperlink" Target="https://shiresequestrian.com/pages/contact" TargetMode="External"/><Relationship Id="rId873" Type="http://schemas.openxmlformats.org/officeDocument/2006/relationships/hyperlink" Target="https://shiresequestrian.com/pages/contact" TargetMode="External"/><Relationship Id="rId1089" Type="http://schemas.openxmlformats.org/officeDocument/2006/relationships/hyperlink" Target="https://shiresequestrian.com/pages/contact" TargetMode="External"/><Relationship Id="rId1296" Type="http://schemas.openxmlformats.org/officeDocument/2006/relationships/hyperlink" Target="https://shiresequestrian.com/pages/contact" TargetMode="External"/><Relationship Id="rId16" Type="http://schemas.openxmlformats.org/officeDocument/2006/relationships/hyperlink" Target="https://shiresequestrian.com/pages/contact" TargetMode="External"/><Relationship Id="rId221" Type="http://schemas.openxmlformats.org/officeDocument/2006/relationships/hyperlink" Target="https://shiresequestrian.com/pages/contact" TargetMode="External"/><Relationship Id="rId319" Type="http://schemas.openxmlformats.org/officeDocument/2006/relationships/hyperlink" Target="https://shiresequestrian.com/pages/contact" TargetMode="External"/><Relationship Id="rId526" Type="http://schemas.openxmlformats.org/officeDocument/2006/relationships/hyperlink" Target="https://shiresequestrian.com/pages/contact" TargetMode="External"/><Relationship Id="rId1156" Type="http://schemas.openxmlformats.org/officeDocument/2006/relationships/hyperlink" Target="https://shiresequestrian.com/pages/contact" TargetMode="External"/><Relationship Id="rId1363" Type="http://schemas.openxmlformats.org/officeDocument/2006/relationships/hyperlink" Target="https://shiresequestrian.com/pages/contact" TargetMode="External"/><Relationship Id="rId733" Type="http://schemas.openxmlformats.org/officeDocument/2006/relationships/hyperlink" Target="https://shiresequestrian.com/pages/contact" TargetMode="External"/><Relationship Id="rId940" Type="http://schemas.openxmlformats.org/officeDocument/2006/relationships/hyperlink" Target="https://shiresequestrian.com/pages/contact" TargetMode="External"/><Relationship Id="rId1016" Type="http://schemas.openxmlformats.org/officeDocument/2006/relationships/hyperlink" Target="https://shiresequestrian.com/pages/contact" TargetMode="External"/><Relationship Id="rId165" Type="http://schemas.openxmlformats.org/officeDocument/2006/relationships/hyperlink" Target="https://shiresequestrian.com/pages/contact" TargetMode="External"/><Relationship Id="rId372" Type="http://schemas.openxmlformats.org/officeDocument/2006/relationships/hyperlink" Target="https://shiresequestrian.com/pages/contact" TargetMode="External"/><Relationship Id="rId677" Type="http://schemas.openxmlformats.org/officeDocument/2006/relationships/hyperlink" Target="https://shiresequestrian.com/pages/contact" TargetMode="External"/><Relationship Id="rId800" Type="http://schemas.openxmlformats.org/officeDocument/2006/relationships/hyperlink" Target="https://shiresequestrian.com/pages/contact" TargetMode="External"/><Relationship Id="rId1223" Type="http://schemas.openxmlformats.org/officeDocument/2006/relationships/hyperlink" Target="https://shiresequestrian.com/pages/contact" TargetMode="External"/><Relationship Id="rId232" Type="http://schemas.openxmlformats.org/officeDocument/2006/relationships/hyperlink" Target="https://shiresequestrian.com/pages/contact" TargetMode="External"/><Relationship Id="rId884" Type="http://schemas.openxmlformats.org/officeDocument/2006/relationships/hyperlink" Target="https://shiresequestrian.com/pages/contact" TargetMode="External"/><Relationship Id="rId27" Type="http://schemas.openxmlformats.org/officeDocument/2006/relationships/hyperlink" Target="https://shiresequestrian.com/pages/contact" TargetMode="External"/><Relationship Id="rId537" Type="http://schemas.openxmlformats.org/officeDocument/2006/relationships/hyperlink" Target="https://shiresequestrian.com/pages/contact" TargetMode="External"/><Relationship Id="rId744" Type="http://schemas.openxmlformats.org/officeDocument/2006/relationships/hyperlink" Target="https://shiresequestrian.com/pages/contact" TargetMode="External"/><Relationship Id="rId951" Type="http://schemas.openxmlformats.org/officeDocument/2006/relationships/hyperlink" Target="https://shiresequestrian.com/pages/contact" TargetMode="External"/><Relationship Id="rId1167" Type="http://schemas.openxmlformats.org/officeDocument/2006/relationships/hyperlink" Target="https://shiresequestrian.com/pages/contact" TargetMode="External"/><Relationship Id="rId1374" Type="http://schemas.openxmlformats.org/officeDocument/2006/relationships/hyperlink" Target="https://shiresequestrian.com/pages/contact" TargetMode="External"/><Relationship Id="rId80" Type="http://schemas.openxmlformats.org/officeDocument/2006/relationships/hyperlink" Target="https://shiresequestrian.com/pages/contact" TargetMode="External"/><Relationship Id="rId176" Type="http://schemas.openxmlformats.org/officeDocument/2006/relationships/hyperlink" Target="https://shiresequestrian.com/pages/contact" TargetMode="External"/><Relationship Id="rId383" Type="http://schemas.openxmlformats.org/officeDocument/2006/relationships/hyperlink" Target="https://shiresequestrian.com/pages/contact" TargetMode="External"/><Relationship Id="rId590" Type="http://schemas.openxmlformats.org/officeDocument/2006/relationships/hyperlink" Target="https://shiresequestrian.com/pages/contact" TargetMode="External"/><Relationship Id="rId604" Type="http://schemas.openxmlformats.org/officeDocument/2006/relationships/hyperlink" Target="https://shiresequestrian.com/pages/contact" TargetMode="External"/><Relationship Id="rId811" Type="http://schemas.openxmlformats.org/officeDocument/2006/relationships/hyperlink" Target="https://shiresequestrian.com/pages/contact" TargetMode="External"/><Relationship Id="rId1027" Type="http://schemas.openxmlformats.org/officeDocument/2006/relationships/hyperlink" Target="https://shiresequestrian.com/pages/contact" TargetMode="External"/><Relationship Id="rId1234" Type="http://schemas.openxmlformats.org/officeDocument/2006/relationships/hyperlink" Target="https://shiresequestrian.com/pages/contact" TargetMode="External"/><Relationship Id="rId243" Type="http://schemas.openxmlformats.org/officeDocument/2006/relationships/hyperlink" Target="https://shiresequestrian.com/pages/contact" TargetMode="External"/><Relationship Id="rId450" Type="http://schemas.openxmlformats.org/officeDocument/2006/relationships/hyperlink" Target="https://shiresequestrian.com/pages/contact" TargetMode="External"/><Relationship Id="rId688" Type="http://schemas.openxmlformats.org/officeDocument/2006/relationships/hyperlink" Target="https://shiresequestrian.com/pages/contact" TargetMode="External"/><Relationship Id="rId895" Type="http://schemas.openxmlformats.org/officeDocument/2006/relationships/hyperlink" Target="https://shiresequestrian.com/pages/contact" TargetMode="External"/><Relationship Id="rId909" Type="http://schemas.openxmlformats.org/officeDocument/2006/relationships/hyperlink" Target="https://shiresequestrian.com/pages/contact" TargetMode="External"/><Relationship Id="rId1080" Type="http://schemas.openxmlformats.org/officeDocument/2006/relationships/hyperlink" Target="https://shiresequestrian.com/pages/contact" TargetMode="External"/><Relationship Id="rId1301" Type="http://schemas.openxmlformats.org/officeDocument/2006/relationships/hyperlink" Target="https://shiresequestrian.com/pages/contact" TargetMode="External"/><Relationship Id="rId38" Type="http://schemas.openxmlformats.org/officeDocument/2006/relationships/hyperlink" Target="https://shiresequestrian.com/pages/contact" TargetMode="External"/><Relationship Id="rId103" Type="http://schemas.openxmlformats.org/officeDocument/2006/relationships/hyperlink" Target="https://shiresequestrian.com/pages/contact" TargetMode="External"/><Relationship Id="rId310" Type="http://schemas.openxmlformats.org/officeDocument/2006/relationships/hyperlink" Target="https://shiresequestrian.com/pages/contact" TargetMode="External"/><Relationship Id="rId548" Type="http://schemas.openxmlformats.org/officeDocument/2006/relationships/hyperlink" Target="https://shiresequestrian.com/pages/contact" TargetMode="External"/><Relationship Id="rId755" Type="http://schemas.openxmlformats.org/officeDocument/2006/relationships/hyperlink" Target="https://shiresequestrian.com/pages/contact" TargetMode="External"/><Relationship Id="rId962" Type="http://schemas.openxmlformats.org/officeDocument/2006/relationships/hyperlink" Target="https://shiresequestrian.com/pages/contact" TargetMode="External"/><Relationship Id="rId1178" Type="http://schemas.openxmlformats.org/officeDocument/2006/relationships/hyperlink" Target="https://shiresequestrian.com/pages/contact" TargetMode="External"/><Relationship Id="rId1385" Type="http://schemas.openxmlformats.org/officeDocument/2006/relationships/hyperlink" Target="https://shiresequestrian.com/pages/contact" TargetMode="External"/><Relationship Id="rId91" Type="http://schemas.openxmlformats.org/officeDocument/2006/relationships/hyperlink" Target="https://shiresequestrian.com/pages/contact" TargetMode="External"/><Relationship Id="rId187" Type="http://schemas.openxmlformats.org/officeDocument/2006/relationships/hyperlink" Target="https://shiresequestrian.com/pages/contact" TargetMode="External"/><Relationship Id="rId394" Type="http://schemas.openxmlformats.org/officeDocument/2006/relationships/hyperlink" Target="https://shiresequestrian.com/pages/contact" TargetMode="External"/><Relationship Id="rId408" Type="http://schemas.openxmlformats.org/officeDocument/2006/relationships/hyperlink" Target="https://shiresequestrian.com/pages/contact" TargetMode="External"/><Relationship Id="rId615" Type="http://schemas.openxmlformats.org/officeDocument/2006/relationships/hyperlink" Target="https://shiresequestrian.com/pages/contact" TargetMode="External"/><Relationship Id="rId822" Type="http://schemas.openxmlformats.org/officeDocument/2006/relationships/hyperlink" Target="https://shiresequestrian.com/pages/contact" TargetMode="External"/><Relationship Id="rId1038" Type="http://schemas.openxmlformats.org/officeDocument/2006/relationships/hyperlink" Target="https://shiresequestrian.com/pages/contact" TargetMode="External"/><Relationship Id="rId1245" Type="http://schemas.openxmlformats.org/officeDocument/2006/relationships/hyperlink" Target="https://shiresequestrian.com/pages/contact" TargetMode="External"/><Relationship Id="rId254" Type="http://schemas.openxmlformats.org/officeDocument/2006/relationships/hyperlink" Target="https://shiresequestrian.com/pages/contact" TargetMode="External"/><Relationship Id="rId699" Type="http://schemas.openxmlformats.org/officeDocument/2006/relationships/hyperlink" Target="https://shiresequestrian.com/pages/contact" TargetMode="External"/><Relationship Id="rId1091" Type="http://schemas.openxmlformats.org/officeDocument/2006/relationships/hyperlink" Target="https://shiresequestrian.com/pages/contact" TargetMode="External"/><Relationship Id="rId1105" Type="http://schemas.openxmlformats.org/officeDocument/2006/relationships/hyperlink" Target="https://shiresequestrian.com/pages/contact" TargetMode="External"/><Relationship Id="rId1312" Type="http://schemas.openxmlformats.org/officeDocument/2006/relationships/hyperlink" Target="https://shiresequestrian.com/pages/contact" TargetMode="External"/><Relationship Id="rId49" Type="http://schemas.openxmlformats.org/officeDocument/2006/relationships/hyperlink" Target="https://shiresequestrian.com/pages/contact" TargetMode="External"/><Relationship Id="rId114" Type="http://schemas.openxmlformats.org/officeDocument/2006/relationships/hyperlink" Target="https://shiresequestrian.com/pages/contact" TargetMode="External"/><Relationship Id="rId461" Type="http://schemas.openxmlformats.org/officeDocument/2006/relationships/hyperlink" Target="https://shiresequestrian.com/pages/contact" TargetMode="External"/><Relationship Id="rId559" Type="http://schemas.openxmlformats.org/officeDocument/2006/relationships/hyperlink" Target="https://shiresequestrian.com/pages/contact" TargetMode="External"/><Relationship Id="rId766" Type="http://schemas.openxmlformats.org/officeDocument/2006/relationships/hyperlink" Target="https://shiresequestrian.com/pages/contact" TargetMode="External"/><Relationship Id="rId1189" Type="http://schemas.openxmlformats.org/officeDocument/2006/relationships/hyperlink" Target="https://shiresequestrian.com/pages/contact" TargetMode="External"/><Relationship Id="rId198" Type="http://schemas.openxmlformats.org/officeDocument/2006/relationships/hyperlink" Target="https://shiresequestrian.com/pages/contact" TargetMode="External"/><Relationship Id="rId321" Type="http://schemas.openxmlformats.org/officeDocument/2006/relationships/hyperlink" Target="https://shiresequestrian.com/pages/contact" TargetMode="External"/><Relationship Id="rId419" Type="http://schemas.openxmlformats.org/officeDocument/2006/relationships/hyperlink" Target="https://shiresequestrian.com/pages/contact" TargetMode="External"/><Relationship Id="rId626" Type="http://schemas.openxmlformats.org/officeDocument/2006/relationships/hyperlink" Target="https://shiresequestrian.com/pages/contact" TargetMode="External"/><Relationship Id="rId973" Type="http://schemas.openxmlformats.org/officeDocument/2006/relationships/hyperlink" Target="https://shiresequestrian.com/pages/contact" TargetMode="External"/><Relationship Id="rId1049" Type="http://schemas.openxmlformats.org/officeDocument/2006/relationships/hyperlink" Target="https://shiresequestrian.com/pages/contact" TargetMode="External"/><Relationship Id="rId1256" Type="http://schemas.openxmlformats.org/officeDocument/2006/relationships/hyperlink" Target="https://shiresequestrian.com/pages/contact" TargetMode="External"/><Relationship Id="rId833" Type="http://schemas.openxmlformats.org/officeDocument/2006/relationships/hyperlink" Target="https://shiresequestrian.com/pages/contact" TargetMode="External"/><Relationship Id="rId1116" Type="http://schemas.openxmlformats.org/officeDocument/2006/relationships/hyperlink" Target="https://shiresequestrian.com/pages/contact" TargetMode="External"/><Relationship Id="rId265" Type="http://schemas.openxmlformats.org/officeDocument/2006/relationships/hyperlink" Target="https://shiresequestrian.com/pages/contact" TargetMode="External"/><Relationship Id="rId472" Type="http://schemas.openxmlformats.org/officeDocument/2006/relationships/hyperlink" Target="https://shiresequestrian.com/pages/contact" TargetMode="External"/><Relationship Id="rId900" Type="http://schemas.openxmlformats.org/officeDocument/2006/relationships/hyperlink" Target="https://shiresequestrian.com/pages/contact" TargetMode="External"/><Relationship Id="rId1323" Type="http://schemas.openxmlformats.org/officeDocument/2006/relationships/hyperlink" Target="https://shiresequestrian.com/pages/contact" TargetMode="External"/><Relationship Id="rId125" Type="http://schemas.openxmlformats.org/officeDocument/2006/relationships/hyperlink" Target="https://shiresequestrian.com/pages/contact" TargetMode="External"/><Relationship Id="rId332" Type="http://schemas.openxmlformats.org/officeDocument/2006/relationships/hyperlink" Target="https://shiresequestrian.com/pages/contact" TargetMode="External"/><Relationship Id="rId777" Type="http://schemas.openxmlformats.org/officeDocument/2006/relationships/hyperlink" Target="https://shiresequestrian.com/pages/contact" TargetMode="External"/><Relationship Id="rId984" Type="http://schemas.openxmlformats.org/officeDocument/2006/relationships/hyperlink" Target="https://shiresequestrian.com/pages/contact" TargetMode="External"/><Relationship Id="rId637" Type="http://schemas.openxmlformats.org/officeDocument/2006/relationships/hyperlink" Target="https://shiresequestrian.com/pages/contact" TargetMode="External"/><Relationship Id="rId844" Type="http://schemas.openxmlformats.org/officeDocument/2006/relationships/hyperlink" Target="https://shiresequestrian.com/pages/contact" TargetMode="External"/><Relationship Id="rId1267" Type="http://schemas.openxmlformats.org/officeDocument/2006/relationships/hyperlink" Target="https://shiresequestrian.com/pages/contact" TargetMode="External"/><Relationship Id="rId276" Type="http://schemas.openxmlformats.org/officeDocument/2006/relationships/hyperlink" Target="https://shiresequestrian.com/pages/contact" TargetMode="External"/><Relationship Id="rId483" Type="http://schemas.openxmlformats.org/officeDocument/2006/relationships/hyperlink" Target="https://shiresequestrian.com/pages/contact" TargetMode="External"/><Relationship Id="rId690" Type="http://schemas.openxmlformats.org/officeDocument/2006/relationships/hyperlink" Target="https://shiresequestrian.com/pages/contact" TargetMode="External"/><Relationship Id="rId704" Type="http://schemas.openxmlformats.org/officeDocument/2006/relationships/hyperlink" Target="https://shiresequestrian.com/pages/contact" TargetMode="External"/><Relationship Id="rId911" Type="http://schemas.openxmlformats.org/officeDocument/2006/relationships/hyperlink" Target="https://shiresequestrian.com/pages/contact" TargetMode="External"/><Relationship Id="rId1127" Type="http://schemas.openxmlformats.org/officeDocument/2006/relationships/hyperlink" Target="https://shiresequestrian.com/pages/contact" TargetMode="External"/><Relationship Id="rId1334" Type="http://schemas.openxmlformats.org/officeDocument/2006/relationships/hyperlink" Target="https://shiresequestrian.com/pages/contact" TargetMode="External"/><Relationship Id="rId40" Type="http://schemas.openxmlformats.org/officeDocument/2006/relationships/hyperlink" Target="https://shiresequestrian.com/pages/contact" TargetMode="External"/><Relationship Id="rId136" Type="http://schemas.openxmlformats.org/officeDocument/2006/relationships/hyperlink" Target="https://shiresequestrian.com/pages/contact" TargetMode="External"/><Relationship Id="rId343" Type="http://schemas.openxmlformats.org/officeDocument/2006/relationships/hyperlink" Target="https://shiresequestrian.com/pages/contact" TargetMode="External"/><Relationship Id="rId550" Type="http://schemas.openxmlformats.org/officeDocument/2006/relationships/hyperlink" Target="https://shiresequestrian.com/pages/contact" TargetMode="External"/><Relationship Id="rId788" Type="http://schemas.openxmlformats.org/officeDocument/2006/relationships/hyperlink" Target="https://shiresequestrian.com/pages/contact" TargetMode="External"/><Relationship Id="rId995" Type="http://schemas.openxmlformats.org/officeDocument/2006/relationships/hyperlink" Target="https://shiresequestrian.com/pages/contact" TargetMode="External"/><Relationship Id="rId1180" Type="http://schemas.openxmlformats.org/officeDocument/2006/relationships/hyperlink" Target="https://shiresequestrian.com/pages/contact" TargetMode="External"/><Relationship Id="rId203" Type="http://schemas.openxmlformats.org/officeDocument/2006/relationships/hyperlink" Target="https://shiresequestrian.com/pages/contact" TargetMode="External"/><Relationship Id="rId648" Type="http://schemas.openxmlformats.org/officeDocument/2006/relationships/hyperlink" Target="https://shiresequestrian.com/pages/contact" TargetMode="External"/><Relationship Id="rId855" Type="http://schemas.openxmlformats.org/officeDocument/2006/relationships/hyperlink" Target="https://shiresequestrian.com/pages/contact" TargetMode="External"/><Relationship Id="rId1040" Type="http://schemas.openxmlformats.org/officeDocument/2006/relationships/hyperlink" Target="https://shiresequestrian.com/pages/contact" TargetMode="External"/><Relationship Id="rId1278" Type="http://schemas.openxmlformats.org/officeDocument/2006/relationships/hyperlink" Target="https://shiresequestrian.com/pages/contact" TargetMode="External"/><Relationship Id="rId287" Type="http://schemas.openxmlformats.org/officeDocument/2006/relationships/hyperlink" Target="https://shiresequestrian.com/pages/contact" TargetMode="External"/><Relationship Id="rId410" Type="http://schemas.openxmlformats.org/officeDocument/2006/relationships/hyperlink" Target="https://shiresequestrian.com/pages/contact" TargetMode="External"/><Relationship Id="rId494" Type="http://schemas.openxmlformats.org/officeDocument/2006/relationships/hyperlink" Target="https://shiresequestrian.com/pages/contact" TargetMode="External"/><Relationship Id="rId508" Type="http://schemas.openxmlformats.org/officeDocument/2006/relationships/hyperlink" Target="https://shiresequestrian.com/pages/contact" TargetMode="External"/><Relationship Id="rId715" Type="http://schemas.openxmlformats.org/officeDocument/2006/relationships/hyperlink" Target="https://shiresequestrian.com/pages/contact" TargetMode="External"/><Relationship Id="rId922" Type="http://schemas.openxmlformats.org/officeDocument/2006/relationships/hyperlink" Target="https://shiresequestrian.com/pages/contact" TargetMode="External"/><Relationship Id="rId1138" Type="http://schemas.openxmlformats.org/officeDocument/2006/relationships/hyperlink" Target="https://shiresequestrian.com/pages/contact" TargetMode="External"/><Relationship Id="rId1345" Type="http://schemas.openxmlformats.org/officeDocument/2006/relationships/hyperlink" Target="https://shiresequestrian.com/pages/contact" TargetMode="External"/><Relationship Id="rId147" Type="http://schemas.openxmlformats.org/officeDocument/2006/relationships/hyperlink" Target="https://shiresequestrian.com/pages/contact" TargetMode="External"/><Relationship Id="rId354" Type="http://schemas.openxmlformats.org/officeDocument/2006/relationships/hyperlink" Target="https://shiresequestrian.com/pages/contact" TargetMode="External"/><Relationship Id="rId799" Type="http://schemas.openxmlformats.org/officeDocument/2006/relationships/hyperlink" Target="https://shiresequestrian.com/pages/contact" TargetMode="External"/><Relationship Id="rId1191" Type="http://schemas.openxmlformats.org/officeDocument/2006/relationships/hyperlink" Target="https://shiresequestrian.com/pages/contact" TargetMode="External"/><Relationship Id="rId1205" Type="http://schemas.openxmlformats.org/officeDocument/2006/relationships/hyperlink" Target="https://shiresequestrian.com/pages/contact" TargetMode="External"/><Relationship Id="rId51" Type="http://schemas.openxmlformats.org/officeDocument/2006/relationships/hyperlink" Target="https://shiresequestrian.com/pages/contact" TargetMode="External"/><Relationship Id="rId561" Type="http://schemas.openxmlformats.org/officeDocument/2006/relationships/hyperlink" Target="https://shiresequestrian.com/pages/contact" TargetMode="External"/><Relationship Id="rId659" Type="http://schemas.openxmlformats.org/officeDocument/2006/relationships/hyperlink" Target="https://shiresequestrian.com/pages/contact" TargetMode="External"/><Relationship Id="rId866" Type="http://schemas.openxmlformats.org/officeDocument/2006/relationships/hyperlink" Target="https://shiresequestrian.com/pages/contact" TargetMode="External"/><Relationship Id="rId1289" Type="http://schemas.openxmlformats.org/officeDocument/2006/relationships/hyperlink" Target="https://shiresequestrian.com/pages/contact" TargetMode="External"/><Relationship Id="rId214" Type="http://schemas.openxmlformats.org/officeDocument/2006/relationships/hyperlink" Target="https://shiresequestrian.com/pages/contact" TargetMode="External"/><Relationship Id="rId298" Type="http://schemas.openxmlformats.org/officeDocument/2006/relationships/hyperlink" Target="https://shiresequestrian.com/pages/contact" TargetMode="External"/><Relationship Id="rId421" Type="http://schemas.openxmlformats.org/officeDocument/2006/relationships/hyperlink" Target="https://shiresequestrian.com/pages/contact" TargetMode="External"/><Relationship Id="rId519" Type="http://schemas.openxmlformats.org/officeDocument/2006/relationships/hyperlink" Target="https://shiresequestrian.com/pages/contact" TargetMode="External"/><Relationship Id="rId1051" Type="http://schemas.openxmlformats.org/officeDocument/2006/relationships/hyperlink" Target="https://shiresequestrian.com/pages/contact" TargetMode="External"/><Relationship Id="rId1149" Type="http://schemas.openxmlformats.org/officeDocument/2006/relationships/hyperlink" Target="https://shiresequestrian.com/pages/contact" TargetMode="External"/><Relationship Id="rId1356" Type="http://schemas.openxmlformats.org/officeDocument/2006/relationships/hyperlink" Target="https://shiresequestrian.com/pages/contact" TargetMode="External"/><Relationship Id="rId158" Type="http://schemas.openxmlformats.org/officeDocument/2006/relationships/hyperlink" Target="https://shiresequestrian.com/pages/contact" TargetMode="External"/><Relationship Id="rId726" Type="http://schemas.openxmlformats.org/officeDocument/2006/relationships/hyperlink" Target="https://shiresequestrian.com/pages/contact" TargetMode="External"/><Relationship Id="rId933" Type="http://schemas.openxmlformats.org/officeDocument/2006/relationships/hyperlink" Target="https://shiresequestrian.com/pages/contact" TargetMode="External"/><Relationship Id="rId1009" Type="http://schemas.openxmlformats.org/officeDocument/2006/relationships/hyperlink" Target="https://shiresequestrian.com/pages/contact" TargetMode="External"/><Relationship Id="rId62" Type="http://schemas.openxmlformats.org/officeDocument/2006/relationships/hyperlink" Target="https://shiresequestrian.com/pages/contact" TargetMode="External"/><Relationship Id="rId365" Type="http://schemas.openxmlformats.org/officeDocument/2006/relationships/hyperlink" Target="https://shiresequestrian.com/pages/contact" TargetMode="External"/><Relationship Id="rId572" Type="http://schemas.openxmlformats.org/officeDocument/2006/relationships/hyperlink" Target="https://shiresequestrian.com/pages/contact" TargetMode="External"/><Relationship Id="rId1216" Type="http://schemas.openxmlformats.org/officeDocument/2006/relationships/hyperlink" Target="https://shiresequestrian.com/pages/contact" TargetMode="External"/><Relationship Id="rId225" Type="http://schemas.openxmlformats.org/officeDocument/2006/relationships/hyperlink" Target="https://shiresequestrian.com/pages/contact" TargetMode="External"/><Relationship Id="rId432" Type="http://schemas.openxmlformats.org/officeDocument/2006/relationships/hyperlink" Target="https://shiresequestrian.com/pages/contact" TargetMode="External"/><Relationship Id="rId877" Type="http://schemas.openxmlformats.org/officeDocument/2006/relationships/hyperlink" Target="https://shiresequestrian.com/pages/contact" TargetMode="External"/><Relationship Id="rId1062" Type="http://schemas.openxmlformats.org/officeDocument/2006/relationships/hyperlink" Target="https://shiresequestrian.com/pages/contact" TargetMode="External"/><Relationship Id="rId737" Type="http://schemas.openxmlformats.org/officeDocument/2006/relationships/hyperlink" Target="https://shiresequestrian.com/pages/contact" TargetMode="External"/><Relationship Id="rId944" Type="http://schemas.openxmlformats.org/officeDocument/2006/relationships/hyperlink" Target="https://shiresequestrian.com/pages/contact" TargetMode="External"/><Relationship Id="rId1367" Type="http://schemas.openxmlformats.org/officeDocument/2006/relationships/hyperlink" Target="https://shiresequestrian.com/pages/contact" TargetMode="External"/><Relationship Id="rId73" Type="http://schemas.openxmlformats.org/officeDocument/2006/relationships/hyperlink" Target="https://shiresequestrian.com/pages/contact" TargetMode="External"/><Relationship Id="rId169" Type="http://schemas.openxmlformats.org/officeDocument/2006/relationships/hyperlink" Target="https://shiresequestrian.com/pages/contact" TargetMode="External"/><Relationship Id="rId376" Type="http://schemas.openxmlformats.org/officeDocument/2006/relationships/hyperlink" Target="https://shiresequestrian.com/pages/contact" TargetMode="External"/><Relationship Id="rId583" Type="http://schemas.openxmlformats.org/officeDocument/2006/relationships/hyperlink" Target="https://shiresequestrian.com/pages/contact" TargetMode="External"/><Relationship Id="rId790" Type="http://schemas.openxmlformats.org/officeDocument/2006/relationships/hyperlink" Target="https://shiresequestrian.com/pages/contact" TargetMode="External"/><Relationship Id="rId804" Type="http://schemas.openxmlformats.org/officeDocument/2006/relationships/hyperlink" Target="https://shiresequestrian.com/pages/contact" TargetMode="External"/><Relationship Id="rId1227" Type="http://schemas.openxmlformats.org/officeDocument/2006/relationships/hyperlink" Target="https://shiresequestrian.com/pages/contact" TargetMode="External"/><Relationship Id="rId4" Type="http://schemas.openxmlformats.org/officeDocument/2006/relationships/hyperlink" Target="https://shiresequestrian.com/pages/contact" TargetMode="External"/><Relationship Id="rId236" Type="http://schemas.openxmlformats.org/officeDocument/2006/relationships/hyperlink" Target="https://shiresequestrian.com/pages/contact" TargetMode="External"/><Relationship Id="rId443" Type="http://schemas.openxmlformats.org/officeDocument/2006/relationships/hyperlink" Target="https://shiresequestrian.com/pages/contact" TargetMode="External"/><Relationship Id="rId650" Type="http://schemas.openxmlformats.org/officeDocument/2006/relationships/hyperlink" Target="https://shiresequestrian.com/pages/contact" TargetMode="External"/><Relationship Id="rId888" Type="http://schemas.openxmlformats.org/officeDocument/2006/relationships/hyperlink" Target="https://shiresequestrian.com/pages/contact" TargetMode="External"/><Relationship Id="rId1073" Type="http://schemas.openxmlformats.org/officeDocument/2006/relationships/hyperlink" Target="https://shiresequestrian.com/pages/contact" TargetMode="External"/><Relationship Id="rId1280" Type="http://schemas.openxmlformats.org/officeDocument/2006/relationships/hyperlink" Target="https://shiresequestrian.com/pages/contact" TargetMode="External"/><Relationship Id="rId303" Type="http://schemas.openxmlformats.org/officeDocument/2006/relationships/hyperlink" Target="https://shiresequestrian.com/pages/contact" TargetMode="External"/><Relationship Id="rId748" Type="http://schemas.openxmlformats.org/officeDocument/2006/relationships/hyperlink" Target="https://shiresequestrian.com/pages/contact" TargetMode="External"/><Relationship Id="rId955" Type="http://schemas.openxmlformats.org/officeDocument/2006/relationships/hyperlink" Target="https://shiresequestrian.com/pages/contact" TargetMode="External"/><Relationship Id="rId1140" Type="http://schemas.openxmlformats.org/officeDocument/2006/relationships/hyperlink" Target="https://shiresequestrian.com/pages/contact" TargetMode="External"/><Relationship Id="rId1378" Type="http://schemas.openxmlformats.org/officeDocument/2006/relationships/hyperlink" Target="https://shiresequestrian.com/pages/contact" TargetMode="External"/><Relationship Id="rId84" Type="http://schemas.openxmlformats.org/officeDocument/2006/relationships/hyperlink" Target="https://shiresequestrian.com/pages/contact" TargetMode="External"/><Relationship Id="rId387" Type="http://schemas.openxmlformats.org/officeDocument/2006/relationships/hyperlink" Target="https://shiresequestrian.com/pages/contact" TargetMode="External"/><Relationship Id="rId510" Type="http://schemas.openxmlformats.org/officeDocument/2006/relationships/hyperlink" Target="https://shiresequestrian.com/pages/contact" TargetMode="External"/><Relationship Id="rId594" Type="http://schemas.openxmlformats.org/officeDocument/2006/relationships/hyperlink" Target="https://shiresequestrian.com/pages/contact" TargetMode="External"/><Relationship Id="rId608" Type="http://schemas.openxmlformats.org/officeDocument/2006/relationships/hyperlink" Target="https://shiresequestrian.com/pages/contact" TargetMode="External"/><Relationship Id="rId815" Type="http://schemas.openxmlformats.org/officeDocument/2006/relationships/hyperlink" Target="https://shiresequestrian.com/pages/contact" TargetMode="External"/><Relationship Id="rId1238" Type="http://schemas.openxmlformats.org/officeDocument/2006/relationships/hyperlink" Target="https://shiresequestrian.com/pages/contact" TargetMode="External"/><Relationship Id="rId247" Type="http://schemas.openxmlformats.org/officeDocument/2006/relationships/hyperlink" Target="https://shiresequestrian.com/pages/contact" TargetMode="External"/><Relationship Id="rId899" Type="http://schemas.openxmlformats.org/officeDocument/2006/relationships/hyperlink" Target="https://shiresequestrian.com/pages/contact" TargetMode="External"/><Relationship Id="rId1000" Type="http://schemas.openxmlformats.org/officeDocument/2006/relationships/hyperlink" Target="https://shiresequestrian.com/pages/contact" TargetMode="External"/><Relationship Id="rId1084" Type="http://schemas.openxmlformats.org/officeDocument/2006/relationships/hyperlink" Target="https://shiresequestrian.com/pages/contact" TargetMode="External"/><Relationship Id="rId1305" Type="http://schemas.openxmlformats.org/officeDocument/2006/relationships/hyperlink" Target="https://shiresequestrian.com/pages/contact" TargetMode="External"/><Relationship Id="rId107" Type="http://schemas.openxmlformats.org/officeDocument/2006/relationships/hyperlink" Target="https://shiresequestrian.com/pages/contact" TargetMode="External"/><Relationship Id="rId454" Type="http://schemas.openxmlformats.org/officeDocument/2006/relationships/hyperlink" Target="https://shiresequestrian.com/pages/contact" TargetMode="External"/><Relationship Id="rId661" Type="http://schemas.openxmlformats.org/officeDocument/2006/relationships/hyperlink" Target="https://shiresequestrian.com/pages/contact" TargetMode="External"/><Relationship Id="rId759" Type="http://schemas.openxmlformats.org/officeDocument/2006/relationships/hyperlink" Target="https://shiresequestrian.com/pages/contact" TargetMode="External"/><Relationship Id="rId966" Type="http://schemas.openxmlformats.org/officeDocument/2006/relationships/hyperlink" Target="https://shiresequestrian.com/pages/contact" TargetMode="External"/><Relationship Id="rId1291" Type="http://schemas.openxmlformats.org/officeDocument/2006/relationships/hyperlink" Target="https://shiresequestrian.com/pages/contact" TargetMode="External"/><Relationship Id="rId1389" Type="http://schemas.openxmlformats.org/officeDocument/2006/relationships/hyperlink" Target="https://shiresequestrian.com/pages/contact" TargetMode="External"/><Relationship Id="rId11" Type="http://schemas.openxmlformats.org/officeDocument/2006/relationships/hyperlink" Target="https://shiresequestrian.com/pages/contact" TargetMode="External"/><Relationship Id="rId314" Type="http://schemas.openxmlformats.org/officeDocument/2006/relationships/hyperlink" Target="https://shiresequestrian.com/pages/contact" TargetMode="External"/><Relationship Id="rId398" Type="http://schemas.openxmlformats.org/officeDocument/2006/relationships/hyperlink" Target="https://shiresequestrian.com/pages/contact" TargetMode="External"/><Relationship Id="rId521" Type="http://schemas.openxmlformats.org/officeDocument/2006/relationships/hyperlink" Target="https://shiresequestrian.com/pages/contact" TargetMode="External"/><Relationship Id="rId619" Type="http://schemas.openxmlformats.org/officeDocument/2006/relationships/hyperlink" Target="https://shiresequestrian.com/pages/contact" TargetMode="External"/><Relationship Id="rId1151" Type="http://schemas.openxmlformats.org/officeDocument/2006/relationships/hyperlink" Target="https://shiresequestrian.com/pages/contact" TargetMode="External"/><Relationship Id="rId1249" Type="http://schemas.openxmlformats.org/officeDocument/2006/relationships/hyperlink" Target="https://shiresequestrian.com/pages/contact" TargetMode="External"/><Relationship Id="rId95" Type="http://schemas.openxmlformats.org/officeDocument/2006/relationships/hyperlink" Target="https://shiresequestrian.com/pages/contact" TargetMode="External"/><Relationship Id="rId160" Type="http://schemas.openxmlformats.org/officeDocument/2006/relationships/hyperlink" Target="https://shiresequestrian.com/pages/contact" TargetMode="External"/><Relationship Id="rId826" Type="http://schemas.openxmlformats.org/officeDocument/2006/relationships/hyperlink" Target="https://shiresequestrian.com/pages/contact" TargetMode="External"/><Relationship Id="rId1011" Type="http://schemas.openxmlformats.org/officeDocument/2006/relationships/hyperlink" Target="https://shiresequestrian.com/pages/contact" TargetMode="External"/><Relationship Id="rId1109" Type="http://schemas.openxmlformats.org/officeDocument/2006/relationships/hyperlink" Target="https://shiresequestrian.com/pages/contact" TargetMode="External"/><Relationship Id="rId258" Type="http://schemas.openxmlformats.org/officeDocument/2006/relationships/hyperlink" Target="https://shiresequestrian.com/pages/contact" TargetMode="External"/><Relationship Id="rId465" Type="http://schemas.openxmlformats.org/officeDocument/2006/relationships/hyperlink" Target="https://shiresequestrian.com/pages/contact" TargetMode="External"/><Relationship Id="rId672" Type="http://schemas.openxmlformats.org/officeDocument/2006/relationships/hyperlink" Target="https://shiresequestrian.com/pages/contact" TargetMode="External"/><Relationship Id="rId1095" Type="http://schemas.openxmlformats.org/officeDocument/2006/relationships/hyperlink" Target="https://shiresequestrian.com/pages/contact" TargetMode="External"/><Relationship Id="rId1316" Type="http://schemas.openxmlformats.org/officeDocument/2006/relationships/hyperlink" Target="https://shiresequestrian.com/pages/contact" TargetMode="External"/><Relationship Id="rId22" Type="http://schemas.openxmlformats.org/officeDocument/2006/relationships/hyperlink" Target="https://shiresequestrian.com/pages/contact" TargetMode="External"/><Relationship Id="rId118" Type="http://schemas.openxmlformats.org/officeDocument/2006/relationships/hyperlink" Target="https://shiresequestrian.com/pages/contact" TargetMode="External"/><Relationship Id="rId325" Type="http://schemas.openxmlformats.org/officeDocument/2006/relationships/hyperlink" Target="https://shiresequestrian.com/pages/contact" TargetMode="External"/><Relationship Id="rId532" Type="http://schemas.openxmlformats.org/officeDocument/2006/relationships/hyperlink" Target="https://shiresequestrian.com/pages/contact" TargetMode="External"/><Relationship Id="rId977" Type="http://schemas.openxmlformats.org/officeDocument/2006/relationships/hyperlink" Target="https://shiresequestrian.com/pages/contact" TargetMode="External"/><Relationship Id="rId1162" Type="http://schemas.openxmlformats.org/officeDocument/2006/relationships/hyperlink" Target="https://shiresequestrian.com/pages/contact" TargetMode="External"/><Relationship Id="rId171" Type="http://schemas.openxmlformats.org/officeDocument/2006/relationships/hyperlink" Target="https://shiresequestrian.com/pages/contact" TargetMode="External"/><Relationship Id="rId837" Type="http://schemas.openxmlformats.org/officeDocument/2006/relationships/hyperlink" Target="https://shiresequestrian.com/pages/contact" TargetMode="External"/><Relationship Id="rId1022" Type="http://schemas.openxmlformats.org/officeDocument/2006/relationships/hyperlink" Target="https://shiresequestrian.com/pages/contact" TargetMode="External"/><Relationship Id="rId269" Type="http://schemas.openxmlformats.org/officeDocument/2006/relationships/hyperlink" Target="https://shiresequestrian.com/pages/contact" TargetMode="External"/><Relationship Id="rId476" Type="http://schemas.openxmlformats.org/officeDocument/2006/relationships/hyperlink" Target="https://shiresequestrian.com/pages/contact" TargetMode="External"/><Relationship Id="rId683" Type="http://schemas.openxmlformats.org/officeDocument/2006/relationships/hyperlink" Target="https://shiresequestrian.com/pages/contact" TargetMode="External"/><Relationship Id="rId890" Type="http://schemas.openxmlformats.org/officeDocument/2006/relationships/hyperlink" Target="https://shiresequestrian.com/pages/contact" TargetMode="External"/><Relationship Id="rId904" Type="http://schemas.openxmlformats.org/officeDocument/2006/relationships/hyperlink" Target="https://shiresequestrian.com/pages/contact" TargetMode="External"/><Relationship Id="rId1327" Type="http://schemas.openxmlformats.org/officeDocument/2006/relationships/hyperlink" Target="https://shiresequestrian.com/pages/contact" TargetMode="External"/><Relationship Id="rId33" Type="http://schemas.openxmlformats.org/officeDocument/2006/relationships/hyperlink" Target="https://shiresequestrian.com/pages/contact" TargetMode="External"/><Relationship Id="rId129" Type="http://schemas.openxmlformats.org/officeDocument/2006/relationships/hyperlink" Target="https://shiresequestrian.com/pages/contact" TargetMode="External"/><Relationship Id="rId336" Type="http://schemas.openxmlformats.org/officeDocument/2006/relationships/hyperlink" Target="https://shiresequestrian.com/pages/contact" TargetMode="External"/><Relationship Id="rId543" Type="http://schemas.openxmlformats.org/officeDocument/2006/relationships/hyperlink" Target="https://shiresequestrian.com/pages/contact" TargetMode="External"/><Relationship Id="rId988" Type="http://schemas.openxmlformats.org/officeDocument/2006/relationships/hyperlink" Target="https://shiresequestrian.com/pages/contact" TargetMode="External"/><Relationship Id="rId1173" Type="http://schemas.openxmlformats.org/officeDocument/2006/relationships/hyperlink" Target="https://shiresequestrian.com/pages/contact" TargetMode="External"/><Relationship Id="rId1380" Type="http://schemas.openxmlformats.org/officeDocument/2006/relationships/hyperlink" Target="https://shiresequestrian.com/pages/contact" TargetMode="External"/><Relationship Id="rId182" Type="http://schemas.openxmlformats.org/officeDocument/2006/relationships/hyperlink" Target="https://shiresequestrian.com/pages/contact" TargetMode="External"/><Relationship Id="rId403" Type="http://schemas.openxmlformats.org/officeDocument/2006/relationships/hyperlink" Target="https://shiresequestrian.com/pages/contact" TargetMode="External"/><Relationship Id="rId750" Type="http://schemas.openxmlformats.org/officeDocument/2006/relationships/hyperlink" Target="https://shiresequestrian.com/pages/contact" TargetMode="External"/><Relationship Id="rId848" Type="http://schemas.openxmlformats.org/officeDocument/2006/relationships/hyperlink" Target="https://shiresequestrian.com/pages/contact" TargetMode="External"/><Relationship Id="rId1033" Type="http://schemas.openxmlformats.org/officeDocument/2006/relationships/hyperlink" Target="https://shiresequestrian.com/pages/contact" TargetMode="External"/><Relationship Id="rId487" Type="http://schemas.openxmlformats.org/officeDocument/2006/relationships/hyperlink" Target="https://shiresequestrian.com/pages/contact" TargetMode="External"/><Relationship Id="rId610" Type="http://schemas.openxmlformats.org/officeDocument/2006/relationships/hyperlink" Target="https://shiresequestrian.com/pages/contact" TargetMode="External"/><Relationship Id="rId694" Type="http://schemas.openxmlformats.org/officeDocument/2006/relationships/hyperlink" Target="https://shiresequestrian.com/pages/contact" TargetMode="External"/><Relationship Id="rId708" Type="http://schemas.openxmlformats.org/officeDocument/2006/relationships/hyperlink" Target="https://shiresequestrian.com/pages/contact" TargetMode="External"/><Relationship Id="rId915" Type="http://schemas.openxmlformats.org/officeDocument/2006/relationships/hyperlink" Target="https://shiresequestrian.com/pages/contact" TargetMode="External"/><Relationship Id="rId1240" Type="http://schemas.openxmlformats.org/officeDocument/2006/relationships/hyperlink" Target="https://shiresequestrian.com/pages/contact" TargetMode="External"/><Relationship Id="rId1338" Type="http://schemas.openxmlformats.org/officeDocument/2006/relationships/hyperlink" Target="https://shiresequestrian.com/pages/contact" TargetMode="External"/><Relationship Id="rId347" Type="http://schemas.openxmlformats.org/officeDocument/2006/relationships/hyperlink" Target="https://shiresequestrian.com/pages/contact" TargetMode="External"/><Relationship Id="rId999" Type="http://schemas.openxmlformats.org/officeDocument/2006/relationships/hyperlink" Target="https://shiresequestrian.com/pages/contact" TargetMode="External"/><Relationship Id="rId1100" Type="http://schemas.openxmlformats.org/officeDocument/2006/relationships/hyperlink" Target="https://shiresequestrian.com/pages/contact" TargetMode="External"/><Relationship Id="rId1184" Type="http://schemas.openxmlformats.org/officeDocument/2006/relationships/hyperlink" Target="https://shiresequestrian.com/pages/contact" TargetMode="External"/><Relationship Id="rId44" Type="http://schemas.openxmlformats.org/officeDocument/2006/relationships/hyperlink" Target="https://shiresequestrian.com/pages/contact" TargetMode="External"/><Relationship Id="rId554" Type="http://schemas.openxmlformats.org/officeDocument/2006/relationships/hyperlink" Target="https://shiresequestrian.com/pages/contact" TargetMode="External"/><Relationship Id="rId761" Type="http://schemas.openxmlformats.org/officeDocument/2006/relationships/hyperlink" Target="https://shiresequestrian.com/pages/contact" TargetMode="External"/><Relationship Id="rId859" Type="http://schemas.openxmlformats.org/officeDocument/2006/relationships/hyperlink" Target="https://shiresequestrian.com/pages/contact" TargetMode="External"/><Relationship Id="rId1391" Type="http://schemas.openxmlformats.org/officeDocument/2006/relationships/hyperlink" Target="https://shiresequestrian.com/pages/contact" TargetMode="External"/><Relationship Id="rId193" Type="http://schemas.openxmlformats.org/officeDocument/2006/relationships/hyperlink" Target="https://shiresequestrian.com/pages/contact" TargetMode="External"/><Relationship Id="rId207" Type="http://schemas.openxmlformats.org/officeDocument/2006/relationships/hyperlink" Target="https://shiresequestrian.com/pages/contact" TargetMode="External"/><Relationship Id="rId414" Type="http://schemas.openxmlformats.org/officeDocument/2006/relationships/hyperlink" Target="https://shiresequestrian.com/pages/contact" TargetMode="External"/><Relationship Id="rId498" Type="http://schemas.openxmlformats.org/officeDocument/2006/relationships/hyperlink" Target="https://shiresequestrian.com/pages/contact" TargetMode="External"/><Relationship Id="rId621" Type="http://schemas.openxmlformats.org/officeDocument/2006/relationships/hyperlink" Target="https://shiresequestrian.com/pages/contact" TargetMode="External"/><Relationship Id="rId1044" Type="http://schemas.openxmlformats.org/officeDocument/2006/relationships/hyperlink" Target="https://shiresequestrian.com/pages/contact" TargetMode="External"/><Relationship Id="rId1251" Type="http://schemas.openxmlformats.org/officeDocument/2006/relationships/hyperlink" Target="https://shiresequestrian.com/pages/contact" TargetMode="External"/><Relationship Id="rId1349" Type="http://schemas.openxmlformats.org/officeDocument/2006/relationships/hyperlink" Target="https://shiresequestrian.com/pages/contact" TargetMode="External"/><Relationship Id="rId260" Type="http://schemas.openxmlformats.org/officeDocument/2006/relationships/hyperlink" Target="https://shiresequestrian.com/pages/contact" TargetMode="External"/><Relationship Id="rId719" Type="http://schemas.openxmlformats.org/officeDocument/2006/relationships/hyperlink" Target="https://shiresequestrian.com/pages/contact" TargetMode="External"/><Relationship Id="rId926" Type="http://schemas.openxmlformats.org/officeDocument/2006/relationships/hyperlink" Target="https://shiresequestrian.com/pages/contact" TargetMode="External"/><Relationship Id="rId1111" Type="http://schemas.openxmlformats.org/officeDocument/2006/relationships/hyperlink" Target="https://shiresequestrian.com/pages/contact" TargetMode="External"/><Relationship Id="rId55" Type="http://schemas.openxmlformats.org/officeDocument/2006/relationships/hyperlink" Target="https://shiresequestrian.com/pages/contact" TargetMode="External"/><Relationship Id="rId120" Type="http://schemas.openxmlformats.org/officeDocument/2006/relationships/hyperlink" Target="https://shiresequestrian.com/pages/contact" TargetMode="External"/><Relationship Id="rId358" Type="http://schemas.openxmlformats.org/officeDocument/2006/relationships/hyperlink" Target="https://shiresequestrian.com/pages/contact" TargetMode="External"/><Relationship Id="rId565" Type="http://schemas.openxmlformats.org/officeDocument/2006/relationships/hyperlink" Target="https://shiresequestrian.com/pages/contact" TargetMode="External"/><Relationship Id="rId772" Type="http://schemas.openxmlformats.org/officeDocument/2006/relationships/hyperlink" Target="https://shiresequestrian.com/pages/contact" TargetMode="External"/><Relationship Id="rId1195" Type="http://schemas.openxmlformats.org/officeDocument/2006/relationships/hyperlink" Target="https://shiresequestrian.com/pages/contact" TargetMode="External"/><Relationship Id="rId1209" Type="http://schemas.openxmlformats.org/officeDocument/2006/relationships/hyperlink" Target="https://shiresequestrian.com/pages/contact" TargetMode="External"/><Relationship Id="rId218" Type="http://schemas.openxmlformats.org/officeDocument/2006/relationships/hyperlink" Target="https://shiresequestrian.com/pages/contact" TargetMode="External"/><Relationship Id="rId425" Type="http://schemas.openxmlformats.org/officeDocument/2006/relationships/hyperlink" Target="https://shiresequestrian.com/pages/contact" TargetMode="External"/><Relationship Id="rId632" Type="http://schemas.openxmlformats.org/officeDocument/2006/relationships/hyperlink" Target="https://shiresequestrian.com/pages/contact" TargetMode="External"/><Relationship Id="rId1055" Type="http://schemas.openxmlformats.org/officeDocument/2006/relationships/hyperlink" Target="https://shiresequestrian.com/pages/contact" TargetMode="External"/><Relationship Id="rId1262" Type="http://schemas.openxmlformats.org/officeDocument/2006/relationships/hyperlink" Target="https://shiresequestrian.com/pages/contact" TargetMode="External"/><Relationship Id="rId271" Type="http://schemas.openxmlformats.org/officeDocument/2006/relationships/hyperlink" Target="https://shiresequestrian.com/pages/contact" TargetMode="External"/><Relationship Id="rId937" Type="http://schemas.openxmlformats.org/officeDocument/2006/relationships/hyperlink" Target="https://shiresequestrian.com/pages/contact" TargetMode="External"/><Relationship Id="rId1122" Type="http://schemas.openxmlformats.org/officeDocument/2006/relationships/hyperlink" Target="https://shiresequestrian.com/pages/contact" TargetMode="External"/><Relationship Id="rId66" Type="http://schemas.openxmlformats.org/officeDocument/2006/relationships/hyperlink" Target="https://shiresequestrian.com/pages/contact" TargetMode="External"/><Relationship Id="rId131" Type="http://schemas.openxmlformats.org/officeDocument/2006/relationships/hyperlink" Target="https://shiresequestrian.com/pages/contact" TargetMode="External"/><Relationship Id="rId369" Type="http://schemas.openxmlformats.org/officeDocument/2006/relationships/hyperlink" Target="https://shiresequestrian.com/pages/contact" TargetMode="External"/><Relationship Id="rId576" Type="http://schemas.openxmlformats.org/officeDocument/2006/relationships/hyperlink" Target="https://shiresequestrian.com/pages/contact" TargetMode="External"/><Relationship Id="rId783" Type="http://schemas.openxmlformats.org/officeDocument/2006/relationships/hyperlink" Target="https://shiresequestrian.com/pages/contact" TargetMode="External"/><Relationship Id="rId990" Type="http://schemas.openxmlformats.org/officeDocument/2006/relationships/hyperlink" Target="https://shiresequestrian.com/pages/contact" TargetMode="External"/><Relationship Id="rId229" Type="http://schemas.openxmlformats.org/officeDocument/2006/relationships/hyperlink" Target="https://shiresequestrian.com/pages/contact" TargetMode="External"/><Relationship Id="rId436" Type="http://schemas.openxmlformats.org/officeDocument/2006/relationships/hyperlink" Target="https://shiresequestrian.com/pages/contact" TargetMode="External"/><Relationship Id="rId643" Type="http://schemas.openxmlformats.org/officeDocument/2006/relationships/hyperlink" Target="https://shiresequestrian.com/pages/contact" TargetMode="External"/><Relationship Id="rId1066" Type="http://schemas.openxmlformats.org/officeDocument/2006/relationships/hyperlink" Target="https://shiresequestrian.com/pages/contact" TargetMode="External"/><Relationship Id="rId1273" Type="http://schemas.openxmlformats.org/officeDocument/2006/relationships/hyperlink" Target="https://shiresequestrian.com/pages/contact" TargetMode="External"/><Relationship Id="rId850" Type="http://schemas.openxmlformats.org/officeDocument/2006/relationships/hyperlink" Target="https://shiresequestrian.com/pages/contact" TargetMode="External"/><Relationship Id="rId948" Type="http://schemas.openxmlformats.org/officeDocument/2006/relationships/hyperlink" Target="https://shiresequestrian.com/pages/contact" TargetMode="External"/><Relationship Id="rId1133" Type="http://schemas.openxmlformats.org/officeDocument/2006/relationships/hyperlink" Target="https://shiresequestrian.com/pages/contact" TargetMode="External"/><Relationship Id="rId77" Type="http://schemas.openxmlformats.org/officeDocument/2006/relationships/hyperlink" Target="https://shiresequestrian.com/pages/contact" TargetMode="External"/><Relationship Id="rId282" Type="http://schemas.openxmlformats.org/officeDocument/2006/relationships/hyperlink" Target="https://shiresequestrian.com/pages/contact" TargetMode="External"/><Relationship Id="rId503" Type="http://schemas.openxmlformats.org/officeDocument/2006/relationships/hyperlink" Target="https://shiresequestrian.com/pages/contact" TargetMode="External"/><Relationship Id="rId587" Type="http://schemas.openxmlformats.org/officeDocument/2006/relationships/hyperlink" Target="https://shiresequestrian.com/pages/contact" TargetMode="External"/><Relationship Id="rId710" Type="http://schemas.openxmlformats.org/officeDocument/2006/relationships/hyperlink" Target="https://shiresequestrian.com/pages/contact" TargetMode="External"/><Relationship Id="rId808" Type="http://schemas.openxmlformats.org/officeDocument/2006/relationships/hyperlink" Target="https://shiresequestrian.com/pages/contact" TargetMode="External"/><Relationship Id="rId1340" Type="http://schemas.openxmlformats.org/officeDocument/2006/relationships/hyperlink" Target="https://shiresequestrian.com/pages/contact" TargetMode="External"/><Relationship Id="rId8" Type="http://schemas.openxmlformats.org/officeDocument/2006/relationships/hyperlink" Target="https://shiresequestrian.com/pages/contact" TargetMode="External"/><Relationship Id="rId142" Type="http://schemas.openxmlformats.org/officeDocument/2006/relationships/hyperlink" Target="https://shiresequestrian.com/pages/contact" TargetMode="External"/><Relationship Id="rId447" Type="http://schemas.openxmlformats.org/officeDocument/2006/relationships/hyperlink" Target="https://shiresequestrian.com/pages/contact" TargetMode="External"/><Relationship Id="rId794" Type="http://schemas.openxmlformats.org/officeDocument/2006/relationships/hyperlink" Target="https://shiresequestrian.com/pages/contact" TargetMode="External"/><Relationship Id="rId1077" Type="http://schemas.openxmlformats.org/officeDocument/2006/relationships/hyperlink" Target="https://shiresequestrian.com/pages/contact" TargetMode="External"/><Relationship Id="rId1200" Type="http://schemas.openxmlformats.org/officeDocument/2006/relationships/hyperlink" Target="https://shiresequestrian.com/pages/contact" TargetMode="External"/><Relationship Id="rId654" Type="http://schemas.openxmlformats.org/officeDocument/2006/relationships/hyperlink" Target="https://shiresequestrian.com/pages/contact" TargetMode="External"/><Relationship Id="rId861" Type="http://schemas.openxmlformats.org/officeDocument/2006/relationships/hyperlink" Target="https://shiresequestrian.com/pages/contact" TargetMode="External"/><Relationship Id="rId959" Type="http://schemas.openxmlformats.org/officeDocument/2006/relationships/hyperlink" Target="https://shiresequestrian.com/pages/contact" TargetMode="External"/><Relationship Id="rId1284" Type="http://schemas.openxmlformats.org/officeDocument/2006/relationships/hyperlink" Target="https://shiresequestrian.com/pages/contact" TargetMode="External"/><Relationship Id="rId293" Type="http://schemas.openxmlformats.org/officeDocument/2006/relationships/hyperlink" Target="https://shiresequestrian.com/pages/contact" TargetMode="External"/><Relationship Id="rId307" Type="http://schemas.openxmlformats.org/officeDocument/2006/relationships/hyperlink" Target="https://shiresequestrian.com/pages/contact" TargetMode="External"/><Relationship Id="rId514" Type="http://schemas.openxmlformats.org/officeDocument/2006/relationships/hyperlink" Target="https://shiresequestrian.com/pages/contact" TargetMode="External"/><Relationship Id="rId721" Type="http://schemas.openxmlformats.org/officeDocument/2006/relationships/hyperlink" Target="https://shiresequestrian.com/pages/contact" TargetMode="External"/><Relationship Id="rId1144" Type="http://schemas.openxmlformats.org/officeDocument/2006/relationships/hyperlink" Target="https://shiresequestrian.com/pages/contact" TargetMode="External"/><Relationship Id="rId1351" Type="http://schemas.openxmlformats.org/officeDocument/2006/relationships/hyperlink" Target="https://shiresequestrian.com/pages/contact" TargetMode="External"/><Relationship Id="rId88" Type="http://schemas.openxmlformats.org/officeDocument/2006/relationships/hyperlink" Target="https://shiresequestrian.com/pages/contact" TargetMode="External"/><Relationship Id="rId153" Type="http://schemas.openxmlformats.org/officeDocument/2006/relationships/hyperlink" Target="https://shiresequestrian.com/pages/contact" TargetMode="External"/><Relationship Id="rId360" Type="http://schemas.openxmlformats.org/officeDocument/2006/relationships/hyperlink" Target="https://shiresequestrian.com/pages/contact" TargetMode="External"/><Relationship Id="rId598" Type="http://schemas.openxmlformats.org/officeDocument/2006/relationships/hyperlink" Target="https://shiresequestrian.com/pages/contact" TargetMode="External"/><Relationship Id="rId819" Type="http://schemas.openxmlformats.org/officeDocument/2006/relationships/hyperlink" Target="https://shiresequestrian.com/pages/contact" TargetMode="External"/><Relationship Id="rId1004" Type="http://schemas.openxmlformats.org/officeDocument/2006/relationships/hyperlink" Target="https://shiresequestrian.com/pages/contact" TargetMode="External"/><Relationship Id="rId1211" Type="http://schemas.openxmlformats.org/officeDocument/2006/relationships/hyperlink" Target="https://shiresequestrian.com/pages/contact" TargetMode="External"/><Relationship Id="rId220" Type="http://schemas.openxmlformats.org/officeDocument/2006/relationships/hyperlink" Target="https://shiresequestrian.com/pages/contact" TargetMode="External"/><Relationship Id="rId458" Type="http://schemas.openxmlformats.org/officeDocument/2006/relationships/hyperlink" Target="https://shiresequestrian.com/pages/contact" TargetMode="External"/><Relationship Id="rId665" Type="http://schemas.openxmlformats.org/officeDocument/2006/relationships/hyperlink" Target="https://shiresequestrian.com/pages/contact" TargetMode="External"/><Relationship Id="rId872" Type="http://schemas.openxmlformats.org/officeDocument/2006/relationships/hyperlink" Target="https://shiresequestrian.com/pages/contact" TargetMode="External"/><Relationship Id="rId1088" Type="http://schemas.openxmlformats.org/officeDocument/2006/relationships/hyperlink" Target="https://shiresequestrian.com/pages/contact" TargetMode="External"/><Relationship Id="rId1295" Type="http://schemas.openxmlformats.org/officeDocument/2006/relationships/hyperlink" Target="https://shiresequestrian.com/pages/contact" TargetMode="External"/><Relationship Id="rId1309" Type="http://schemas.openxmlformats.org/officeDocument/2006/relationships/hyperlink" Target="https://shiresequestrian.com/pages/contact" TargetMode="External"/><Relationship Id="rId15" Type="http://schemas.openxmlformats.org/officeDocument/2006/relationships/hyperlink" Target="https://shiresequestrian.com/pages/contact" TargetMode="External"/><Relationship Id="rId318" Type="http://schemas.openxmlformats.org/officeDocument/2006/relationships/hyperlink" Target="https://shiresequestrian.com/pages/contact" TargetMode="External"/><Relationship Id="rId525" Type="http://schemas.openxmlformats.org/officeDocument/2006/relationships/hyperlink" Target="https://shiresequestrian.com/pages/contact" TargetMode="External"/><Relationship Id="rId732" Type="http://schemas.openxmlformats.org/officeDocument/2006/relationships/hyperlink" Target="https://shiresequestrian.com/pages/contact" TargetMode="External"/><Relationship Id="rId1155" Type="http://schemas.openxmlformats.org/officeDocument/2006/relationships/hyperlink" Target="https://shiresequestrian.com/pages/contact" TargetMode="External"/><Relationship Id="rId1362" Type="http://schemas.openxmlformats.org/officeDocument/2006/relationships/hyperlink" Target="https://shiresequestrian.com/pages/contact" TargetMode="External"/><Relationship Id="rId99" Type="http://schemas.openxmlformats.org/officeDocument/2006/relationships/hyperlink" Target="https://shiresequestrian.com/pages/contact" TargetMode="External"/><Relationship Id="rId164" Type="http://schemas.openxmlformats.org/officeDocument/2006/relationships/hyperlink" Target="https://shiresequestrian.com/pages/contact" TargetMode="External"/><Relationship Id="rId371" Type="http://schemas.openxmlformats.org/officeDocument/2006/relationships/hyperlink" Target="https://shiresequestrian.com/pages/contact" TargetMode="External"/><Relationship Id="rId1015" Type="http://schemas.openxmlformats.org/officeDocument/2006/relationships/hyperlink" Target="https://shiresequestrian.com/pages/contact" TargetMode="External"/><Relationship Id="rId1222" Type="http://schemas.openxmlformats.org/officeDocument/2006/relationships/hyperlink" Target="https://shiresequestrian.com/pages/contact" TargetMode="External"/><Relationship Id="rId469" Type="http://schemas.openxmlformats.org/officeDocument/2006/relationships/hyperlink" Target="https://shiresequestrian.com/pages/contact" TargetMode="External"/><Relationship Id="rId676" Type="http://schemas.openxmlformats.org/officeDocument/2006/relationships/hyperlink" Target="https://shiresequestrian.com/pages/contact" TargetMode="External"/><Relationship Id="rId883" Type="http://schemas.openxmlformats.org/officeDocument/2006/relationships/hyperlink" Target="https://shiresequestrian.com/pages/contact" TargetMode="External"/><Relationship Id="rId1099" Type="http://schemas.openxmlformats.org/officeDocument/2006/relationships/hyperlink" Target="https://shiresequestrian.com/pages/contact" TargetMode="External"/><Relationship Id="rId26" Type="http://schemas.openxmlformats.org/officeDocument/2006/relationships/hyperlink" Target="https://shiresequestrian.com/pages/contact" TargetMode="External"/><Relationship Id="rId231" Type="http://schemas.openxmlformats.org/officeDocument/2006/relationships/hyperlink" Target="https://shiresequestrian.com/pages/contact" TargetMode="External"/><Relationship Id="rId329" Type="http://schemas.openxmlformats.org/officeDocument/2006/relationships/hyperlink" Target="https://shiresequestrian.com/pages/contact" TargetMode="External"/><Relationship Id="rId536" Type="http://schemas.openxmlformats.org/officeDocument/2006/relationships/hyperlink" Target="https://shiresequestrian.com/pages/contact" TargetMode="External"/><Relationship Id="rId1166" Type="http://schemas.openxmlformats.org/officeDocument/2006/relationships/hyperlink" Target="https://shiresequestrian.com/pages/contact" TargetMode="External"/><Relationship Id="rId1373" Type="http://schemas.openxmlformats.org/officeDocument/2006/relationships/hyperlink" Target="https://shiresequestrian.com/pages/contact" TargetMode="External"/><Relationship Id="rId175" Type="http://schemas.openxmlformats.org/officeDocument/2006/relationships/hyperlink" Target="https://shiresequestrian.com/pages/contact" TargetMode="External"/><Relationship Id="rId743" Type="http://schemas.openxmlformats.org/officeDocument/2006/relationships/hyperlink" Target="https://shiresequestrian.com/pages/contact" TargetMode="External"/><Relationship Id="rId950" Type="http://schemas.openxmlformats.org/officeDocument/2006/relationships/hyperlink" Target="https://shiresequestrian.com/pages/contact" TargetMode="External"/><Relationship Id="rId1026" Type="http://schemas.openxmlformats.org/officeDocument/2006/relationships/hyperlink" Target="https://shiresequestrian.com/pages/contact" TargetMode="External"/><Relationship Id="rId382" Type="http://schemas.openxmlformats.org/officeDocument/2006/relationships/hyperlink" Target="https://shiresequestrian.com/pages/contact" TargetMode="External"/><Relationship Id="rId603" Type="http://schemas.openxmlformats.org/officeDocument/2006/relationships/hyperlink" Target="https://shiresequestrian.com/pages/contact" TargetMode="External"/><Relationship Id="rId687" Type="http://schemas.openxmlformats.org/officeDocument/2006/relationships/hyperlink" Target="https://shiresequestrian.com/pages/contact" TargetMode="External"/><Relationship Id="rId810" Type="http://schemas.openxmlformats.org/officeDocument/2006/relationships/hyperlink" Target="https://shiresequestrian.com/pages/contact" TargetMode="External"/><Relationship Id="rId908" Type="http://schemas.openxmlformats.org/officeDocument/2006/relationships/hyperlink" Target="https://shiresequestrian.com/pages/contact" TargetMode="External"/><Relationship Id="rId1233" Type="http://schemas.openxmlformats.org/officeDocument/2006/relationships/hyperlink" Target="https://shiresequestrian.com/pages/contact" TargetMode="External"/><Relationship Id="rId242" Type="http://schemas.openxmlformats.org/officeDocument/2006/relationships/hyperlink" Target="https://shiresequestrian.com/pages/contact" TargetMode="External"/><Relationship Id="rId894" Type="http://schemas.openxmlformats.org/officeDocument/2006/relationships/hyperlink" Target="https://shiresequestrian.com/pages/contact" TargetMode="External"/><Relationship Id="rId1177" Type="http://schemas.openxmlformats.org/officeDocument/2006/relationships/hyperlink" Target="https://shiresequestrian.com/pages/contact" TargetMode="External"/><Relationship Id="rId1300" Type="http://schemas.openxmlformats.org/officeDocument/2006/relationships/hyperlink" Target="https://shiresequestrian.com/pages/contact" TargetMode="External"/><Relationship Id="rId37" Type="http://schemas.openxmlformats.org/officeDocument/2006/relationships/hyperlink" Target="https://shiresequestrian.com/pages/contact" TargetMode="External"/><Relationship Id="rId102" Type="http://schemas.openxmlformats.org/officeDocument/2006/relationships/hyperlink" Target="https://shiresequestrian.com/pages/contact" TargetMode="External"/><Relationship Id="rId547" Type="http://schemas.openxmlformats.org/officeDocument/2006/relationships/hyperlink" Target="https://shiresequestrian.com/pages/contact" TargetMode="External"/><Relationship Id="rId754" Type="http://schemas.openxmlformats.org/officeDocument/2006/relationships/hyperlink" Target="https://shiresequestrian.com/pages/contact" TargetMode="External"/><Relationship Id="rId961" Type="http://schemas.openxmlformats.org/officeDocument/2006/relationships/hyperlink" Target="https://shiresequestrian.com/pages/contact" TargetMode="External"/><Relationship Id="rId1384" Type="http://schemas.openxmlformats.org/officeDocument/2006/relationships/hyperlink" Target="https://shiresequestrian.com/pages/contact" TargetMode="External"/><Relationship Id="rId90" Type="http://schemas.openxmlformats.org/officeDocument/2006/relationships/hyperlink" Target="https://shiresequestrian.com/pages/contact" TargetMode="External"/><Relationship Id="rId186" Type="http://schemas.openxmlformats.org/officeDocument/2006/relationships/hyperlink" Target="https://shiresequestrian.com/pages/contact" TargetMode="External"/><Relationship Id="rId393" Type="http://schemas.openxmlformats.org/officeDocument/2006/relationships/hyperlink" Target="https://shiresequestrian.com/pages/contact" TargetMode="External"/><Relationship Id="rId407" Type="http://schemas.openxmlformats.org/officeDocument/2006/relationships/hyperlink" Target="https://shiresequestrian.com/pages/contact" TargetMode="External"/><Relationship Id="rId614" Type="http://schemas.openxmlformats.org/officeDocument/2006/relationships/hyperlink" Target="https://shiresequestrian.com/pages/contact" TargetMode="External"/><Relationship Id="rId821" Type="http://schemas.openxmlformats.org/officeDocument/2006/relationships/hyperlink" Target="https://shiresequestrian.com/pages/contact" TargetMode="External"/><Relationship Id="rId1037" Type="http://schemas.openxmlformats.org/officeDocument/2006/relationships/hyperlink" Target="https://shiresequestrian.com/pages/contact" TargetMode="External"/><Relationship Id="rId1244" Type="http://schemas.openxmlformats.org/officeDocument/2006/relationships/hyperlink" Target="https://shiresequestrian.com/pages/contact" TargetMode="External"/><Relationship Id="rId253" Type="http://schemas.openxmlformats.org/officeDocument/2006/relationships/hyperlink" Target="https://shiresequestrian.com/pages/contact" TargetMode="External"/><Relationship Id="rId460" Type="http://schemas.openxmlformats.org/officeDocument/2006/relationships/hyperlink" Target="https://shiresequestrian.com/pages/contact" TargetMode="External"/><Relationship Id="rId698" Type="http://schemas.openxmlformats.org/officeDocument/2006/relationships/hyperlink" Target="https://shiresequestrian.com/pages/contact" TargetMode="External"/><Relationship Id="rId919" Type="http://schemas.openxmlformats.org/officeDocument/2006/relationships/hyperlink" Target="https://shiresequestrian.com/pages/contact" TargetMode="External"/><Relationship Id="rId1090" Type="http://schemas.openxmlformats.org/officeDocument/2006/relationships/hyperlink" Target="https://shiresequestrian.com/pages/contact" TargetMode="External"/><Relationship Id="rId1104" Type="http://schemas.openxmlformats.org/officeDocument/2006/relationships/hyperlink" Target="https://shiresequestrian.com/pages/contact" TargetMode="External"/><Relationship Id="rId1311" Type="http://schemas.openxmlformats.org/officeDocument/2006/relationships/hyperlink" Target="https://shiresequestrian.com/pages/contact" TargetMode="External"/><Relationship Id="rId48" Type="http://schemas.openxmlformats.org/officeDocument/2006/relationships/hyperlink" Target="https://shiresequestrian.com/pages/contact" TargetMode="External"/><Relationship Id="rId113" Type="http://schemas.openxmlformats.org/officeDocument/2006/relationships/hyperlink" Target="https://shiresequestrian.com/pages/contact" TargetMode="External"/><Relationship Id="rId320" Type="http://schemas.openxmlformats.org/officeDocument/2006/relationships/hyperlink" Target="https://shiresequestrian.com/pages/contact" TargetMode="External"/><Relationship Id="rId558" Type="http://schemas.openxmlformats.org/officeDocument/2006/relationships/hyperlink" Target="https://shiresequestrian.com/pages/contact" TargetMode="External"/><Relationship Id="rId765" Type="http://schemas.openxmlformats.org/officeDocument/2006/relationships/hyperlink" Target="https://shiresequestrian.com/pages/contact" TargetMode="External"/><Relationship Id="rId972" Type="http://schemas.openxmlformats.org/officeDocument/2006/relationships/hyperlink" Target="https://shiresequestrian.com/pages/contact" TargetMode="External"/><Relationship Id="rId1188" Type="http://schemas.openxmlformats.org/officeDocument/2006/relationships/hyperlink" Target="https://shiresequestrian.com/pages/contact" TargetMode="External"/><Relationship Id="rId197" Type="http://schemas.openxmlformats.org/officeDocument/2006/relationships/hyperlink" Target="https://shiresequestrian.com/pages/contact" TargetMode="External"/><Relationship Id="rId418" Type="http://schemas.openxmlformats.org/officeDocument/2006/relationships/hyperlink" Target="https://shiresequestrian.com/pages/contact" TargetMode="External"/><Relationship Id="rId625" Type="http://schemas.openxmlformats.org/officeDocument/2006/relationships/hyperlink" Target="https://shiresequestrian.com/pages/contact" TargetMode="External"/><Relationship Id="rId832" Type="http://schemas.openxmlformats.org/officeDocument/2006/relationships/hyperlink" Target="https://shiresequestrian.com/pages/contact" TargetMode="External"/><Relationship Id="rId1048" Type="http://schemas.openxmlformats.org/officeDocument/2006/relationships/hyperlink" Target="https://shiresequestrian.com/pages/contact" TargetMode="External"/><Relationship Id="rId1255" Type="http://schemas.openxmlformats.org/officeDocument/2006/relationships/hyperlink" Target="https://shiresequestrian.com/pages/contact"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likit.co.uk/contact-us/" TargetMode="External"/><Relationship Id="rId18" Type="http://schemas.openxmlformats.org/officeDocument/2006/relationships/hyperlink" Target="https://www.likit.co.uk/contact-us/" TargetMode="External"/><Relationship Id="rId26" Type="http://schemas.openxmlformats.org/officeDocument/2006/relationships/hyperlink" Target="https://www.likit.co.uk/contact-us/" TargetMode="External"/><Relationship Id="rId39" Type="http://schemas.openxmlformats.org/officeDocument/2006/relationships/hyperlink" Target="https://www.likit.co.uk/contact-us/" TargetMode="External"/><Relationship Id="rId21" Type="http://schemas.openxmlformats.org/officeDocument/2006/relationships/hyperlink" Target="https://www.likit.co.uk/contact-us/" TargetMode="External"/><Relationship Id="rId34" Type="http://schemas.openxmlformats.org/officeDocument/2006/relationships/hyperlink" Target="https://www.likit.co.uk/contact-us/" TargetMode="External"/><Relationship Id="rId42" Type="http://schemas.openxmlformats.org/officeDocument/2006/relationships/hyperlink" Target="https://www.likit.co.uk/contact-us/" TargetMode="External"/><Relationship Id="rId47" Type="http://schemas.openxmlformats.org/officeDocument/2006/relationships/hyperlink" Target="https://www.likit.co.uk/contact-us/" TargetMode="External"/><Relationship Id="rId50" Type="http://schemas.openxmlformats.org/officeDocument/2006/relationships/hyperlink" Target="https://www.likit.co.uk/contact-us/" TargetMode="External"/><Relationship Id="rId55" Type="http://schemas.openxmlformats.org/officeDocument/2006/relationships/hyperlink" Target="https://www.likit.co.uk/contact-us/" TargetMode="External"/><Relationship Id="rId63" Type="http://schemas.openxmlformats.org/officeDocument/2006/relationships/hyperlink" Target="https://www.likit.co.uk/contact-us/" TargetMode="External"/><Relationship Id="rId68" Type="http://schemas.openxmlformats.org/officeDocument/2006/relationships/hyperlink" Target="https://www.likit.co.uk/contact-us/" TargetMode="External"/><Relationship Id="rId7" Type="http://schemas.openxmlformats.org/officeDocument/2006/relationships/hyperlink" Target="https://www.likit.co.uk/contact-us/" TargetMode="External"/><Relationship Id="rId71" Type="http://schemas.openxmlformats.org/officeDocument/2006/relationships/hyperlink" Target="https://www.likit.co.uk/contact-us/" TargetMode="External"/><Relationship Id="rId2" Type="http://schemas.openxmlformats.org/officeDocument/2006/relationships/hyperlink" Target="https://www.likit.co.uk/contact-us/" TargetMode="External"/><Relationship Id="rId16" Type="http://schemas.openxmlformats.org/officeDocument/2006/relationships/hyperlink" Target="https://www.likit.co.uk/contact-us/" TargetMode="External"/><Relationship Id="rId29" Type="http://schemas.openxmlformats.org/officeDocument/2006/relationships/hyperlink" Target="https://www.likit.co.uk/contact-us/" TargetMode="External"/><Relationship Id="rId11" Type="http://schemas.openxmlformats.org/officeDocument/2006/relationships/hyperlink" Target="https://www.likit.co.uk/contact-us/" TargetMode="External"/><Relationship Id="rId24" Type="http://schemas.openxmlformats.org/officeDocument/2006/relationships/hyperlink" Target="https://www.likit.co.uk/contact-us/" TargetMode="External"/><Relationship Id="rId32" Type="http://schemas.openxmlformats.org/officeDocument/2006/relationships/hyperlink" Target="https://www.likit.co.uk/contact-us/" TargetMode="External"/><Relationship Id="rId37" Type="http://schemas.openxmlformats.org/officeDocument/2006/relationships/hyperlink" Target="https://www.likit.co.uk/contact-us/" TargetMode="External"/><Relationship Id="rId40" Type="http://schemas.openxmlformats.org/officeDocument/2006/relationships/hyperlink" Target="https://www.likit.co.uk/contact-us/" TargetMode="External"/><Relationship Id="rId45" Type="http://schemas.openxmlformats.org/officeDocument/2006/relationships/hyperlink" Target="https://www.likit.co.uk/contact-us/" TargetMode="External"/><Relationship Id="rId53" Type="http://schemas.openxmlformats.org/officeDocument/2006/relationships/hyperlink" Target="https://www.likit.co.uk/contact-us/" TargetMode="External"/><Relationship Id="rId58" Type="http://schemas.openxmlformats.org/officeDocument/2006/relationships/hyperlink" Target="https://www.likit.co.uk/contact-us/" TargetMode="External"/><Relationship Id="rId66" Type="http://schemas.openxmlformats.org/officeDocument/2006/relationships/hyperlink" Target="https://www.likit.co.uk/contact-us/" TargetMode="External"/><Relationship Id="rId74" Type="http://schemas.openxmlformats.org/officeDocument/2006/relationships/hyperlink" Target="https://www.likit.co.uk/contact-us/" TargetMode="External"/><Relationship Id="rId5" Type="http://schemas.openxmlformats.org/officeDocument/2006/relationships/hyperlink" Target="https://www.likit.co.uk/contact-us/" TargetMode="External"/><Relationship Id="rId15" Type="http://schemas.openxmlformats.org/officeDocument/2006/relationships/hyperlink" Target="https://www.likit.co.uk/contact-us/" TargetMode="External"/><Relationship Id="rId23" Type="http://schemas.openxmlformats.org/officeDocument/2006/relationships/hyperlink" Target="https://www.likit.co.uk/contact-us/" TargetMode="External"/><Relationship Id="rId28" Type="http://schemas.openxmlformats.org/officeDocument/2006/relationships/hyperlink" Target="https://www.likit.co.uk/contact-us/" TargetMode="External"/><Relationship Id="rId36" Type="http://schemas.openxmlformats.org/officeDocument/2006/relationships/hyperlink" Target="https://www.likit.co.uk/contact-us/" TargetMode="External"/><Relationship Id="rId49" Type="http://schemas.openxmlformats.org/officeDocument/2006/relationships/hyperlink" Target="https://www.likit.co.uk/contact-us/" TargetMode="External"/><Relationship Id="rId57" Type="http://schemas.openxmlformats.org/officeDocument/2006/relationships/hyperlink" Target="https://www.likit.co.uk/contact-us/" TargetMode="External"/><Relationship Id="rId61" Type="http://schemas.openxmlformats.org/officeDocument/2006/relationships/hyperlink" Target="https://www.likit.co.uk/contact-us/" TargetMode="External"/><Relationship Id="rId10" Type="http://schemas.openxmlformats.org/officeDocument/2006/relationships/hyperlink" Target="https://www.likit.co.uk/contact-us/" TargetMode="External"/><Relationship Id="rId19" Type="http://schemas.openxmlformats.org/officeDocument/2006/relationships/hyperlink" Target="https://www.likit.co.uk/contact-us/" TargetMode="External"/><Relationship Id="rId31" Type="http://schemas.openxmlformats.org/officeDocument/2006/relationships/hyperlink" Target="https://www.likit.co.uk/contact-us/" TargetMode="External"/><Relationship Id="rId44" Type="http://schemas.openxmlformats.org/officeDocument/2006/relationships/hyperlink" Target="https://www.likit.co.uk/contact-us/" TargetMode="External"/><Relationship Id="rId52" Type="http://schemas.openxmlformats.org/officeDocument/2006/relationships/hyperlink" Target="https://www.likit.co.uk/contact-us/" TargetMode="External"/><Relationship Id="rId60" Type="http://schemas.openxmlformats.org/officeDocument/2006/relationships/hyperlink" Target="https://www.likit.co.uk/contact-us/" TargetMode="External"/><Relationship Id="rId65" Type="http://schemas.openxmlformats.org/officeDocument/2006/relationships/hyperlink" Target="https://www.likit.co.uk/contact-us/" TargetMode="External"/><Relationship Id="rId73" Type="http://schemas.openxmlformats.org/officeDocument/2006/relationships/hyperlink" Target="https://www.likit.co.uk/contact-us/" TargetMode="External"/><Relationship Id="rId4" Type="http://schemas.openxmlformats.org/officeDocument/2006/relationships/hyperlink" Target="https://www.likit.co.uk/contact-us/" TargetMode="External"/><Relationship Id="rId9" Type="http://schemas.openxmlformats.org/officeDocument/2006/relationships/hyperlink" Target="https://www.likit.co.uk/contact-us/" TargetMode="External"/><Relationship Id="rId14" Type="http://schemas.openxmlformats.org/officeDocument/2006/relationships/hyperlink" Target="https://www.likit.co.uk/contact-us/" TargetMode="External"/><Relationship Id="rId22" Type="http://schemas.openxmlformats.org/officeDocument/2006/relationships/hyperlink" Target="https://www.likit.co.uk/contact-us/" TargetMode="External"/><Relationship Id="rId27" Type="http://schemas.openxmlformats.org/officeDocument/2006/relationships/hyperlink" Target="https://www.likit.co.uk/contact-us/" TargetMode="External"/><Relationship Id="rId30" Type="http://schemas.openxmlformats.org/officeDocument/2006/relationships/hyperlink" Target="https://www.likit.co.uk/contact-us/" TargetMode="External"/><Relationship Id="rId35" Type="http://schemas.openxmlformats.org/officeDocument/2006/relationships/hyperlink" Target="https://www.likit.co.uk/contact-us/" TargetMode="External"/><Relationship Id="rId43" Type="http://schemas.openxmlformats.org/officeDocument/2006/relationships/hyperlink" Target="https://www.likit.co.uk/contact-us/" TargetMode="External"/><Relationship Id="rId48" Type="http://schemas.openxmlformats.org/officeDocument/2006/relationships/hyperlink" Target="https://www.likit.co.uk/contact-us/" TargetMode="External"/><Relationship Id="rId56" Type="http://schemas.openxmlformats.org/officeDocument/2006/relationships/hyperlink" Target="https://www.likit.co.uk/contact-us/" TargetMode="External"/><Relationship Id="rId64" Type="http://schemas.openxmlformats.org/officeDocument/2006/relationships/hyperlink" Target="https://www.likit.co.uk/contact-us/" TargetMode="External"/><Relationship Id="rId69" Type="http://schemas.openxmlformats.org/officeDocument/2006/relationships/hyperlink" Target="https://www.likit.co.uk/contact-us/" TargetMode="External"/><Relationship Id="rId8" Type="http://schemas.openxmlformats.org/officeDocument/2006/relationships/hyperlink" Target="https://www.likit.co.uk/contact-us/" TargetMode="External"/><Relationship Id="rId51" Type="http://schemas.openxmlformats.org/officeDocument/2006/relationships/hyperlink" Target="https://www.likit.co.uk/contact-us/" TargetMode="External"/><Relationship Id="rId72" Type="http://schemas.openxmlformats.org/officeDocument/2006/relationships/hyperlink" Target="https://www.likit.co.uk/contact-us/" TargetMode="External"/><Relationship Id="rId3" Type="http://schemas.openxmlformats.org/officeDocument/2006/relationships/hyperlink" Target="https://www.likit.co.uk/contact-us/" TargetMode="External"/><Relationship Id="rId12" Type="http://schemas.openxmlformats.org/officeDocument/2006/relationships/hyperlink" Target="https://www.likit.co.uk/contact-us/" TargetMode="External"/><Relationship Id="rId17" Type="http://schemas.openxmlformats.org/officeDocument/2006/relationships/hyperlink" Target="https://www.likit.co.uk/contact-us/" TargetMode="External"/><Relationship Id="rId25" Type="http://schemas.openxmlformats.org/officeDocument/2006/relationships/hyperlink" Target="https://www.likit.co.uk/contact-us/" TargetMode="External"/><Relationship Id="rId33" Type="http://schemas.openxmlformats.org/officeDocument/2006/relationships/hyperlink" Target="https://www.likit.co.uk/contact-us/" TargetMode="External"/><Relationship Id="rId38" Type="http://schemas.openxmlformats.org/officeDocument/2006/relationships/hyperlink" Target="https://www.likit.co.uk/contact-us/" TargetMode="External"/><Relationship Id="rId46" Type="http://schemas.openxmlformats.org/officeDocument/2006/relationships/hyperlink" Target="https://www.likit.co.uk/contact-us/" TargetMode="External"/><Relationship Id="rId59" Type="http://schemas.openxmlformats.org/officeDocument/2006/relationships/hyperlink" Target="https://www.likit.co.uk/contact-us/" TargetMode="External"/><Relationship Id="rId67" Type="http://schemas.openxmlformats.org/officeDocument/2006/relationships/hyperlink" Target="https://www.likit.co.uk/contact-us/" TargetMode="External"/><Relationship Id="rId20" Type="http://schemas.openxmlformats.org/officeDocument/2006/relationships/hyperlink" Target="https://www.likit.co.uk/contact-us/" TargetMode="External"/><Relationship Id="rId41" Type="http://schemas.openxmlformats.org/officeDocument/2006/relationships/hyperlink" Target="https://www.likit.co.uk/contact-us/" TargetMode="External"/><Relationship Id="rId54" Type="http://schemas.openxmlformats.org/officeDocument/2006/relationships/hyperlink" Target="https://www.likit.co.uk/contact-us/" TargetMode="External"/><Relationship Id="rId62" Type="http://schemas.openxmlformats.org/officeDocument/2006/relationships/hyperlink" Target="https://www.likit.co.uk/contact-us/" TargetMode="External"/><Relationship Id="rId70" Type="http://schemas.openxmlformats.org/officeDocument/2006/relationships/hyperlink" Target="https://www.likit.co.uk/contact-us/" TargetMode="External"/><Relationship Id="rId75" Type="http://schemas.openxmlformats.org/officeDocument/2006/relationships/drawing" Target="../drawings/drawing4.xml"/><Relationship Id="rId1" Type="http://schemas.openxmlformats.org/officeDocument/2006/relationships/hyperlink" Target="https://www.likit.co.uk/contact-us/" TargetMode="External"/><Relationship Id="rId6" Type="http://schemas.openxmlformats.org/officeDocument/2006/relationships/hyperlink" Target="https://www.likit.co.uk/contact-u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A207"/>
  <sheetViews>
    <sheetView topLeftCell="B128" zoomScaleNormal="100" workbookViewId="0">
      <pane xSplit="9" topLeftCell="K1" activePane="topRight" state="frozen"/>
      <selection activeCell="B3" sqref="B3"/>
      <selection pane="topRight" activeCell="D138" sqref="D138"/>
    </sheetView>
  </sheetViews>
  <sheetFormatPr defaultRowHeight="15" x14ac:dyDescent="0.25"/>
  <cols>
    <col min="1" max="1" width="22.7109375" hidden="1" customWidth="1"/>
    <col min="2" max="2" width="19.140625" customWidth="1"/>
    <col min="3" max="3" width="28.28515625" customWidth="1"/>
    <col min="4" max="4" width="35.140625" customWidth="1"/>
    <col min="5" max="5" width="14.140625" customWidth="1"/>
    <col min="6" max="6" width="24.7109375" customWidth="1"/>
    <col min="7" max="7" width="14.28515625" style="13" customWidth="1"/>
    <col min="8" max="8" width="10" customWidth="1"/>
    <col min="9" max="9" width="17" customWidth="1"/>
    <col min="10" max="10" width="11.42578125" customWidth="1"/>
    <col min="11" max="11" width="13.42578125" customWidth="1"/>
    <col min="12" max="12" width="14" customWidth="1"/>
    <col min="13" max="13" width="20" customWidth="1"/>
    <col min="14" max="14" width="21.7109375" style="3" bestFit="1" customWidth="1"/>
    <col min="15" max="15" width="15.85546875" style="3" customWidth="1"/>
    <col min="16" max="16" width="16.7109375" bestFit="1" customWidth="1"/>
    <col min="17" max="17" width="16.7109375" customWidth="1"/>
    <col min="18" max="18" width="18.28515625" bestFit="1" customWidth="1"/>
    <col min="19" max="19" width="7.5703125" style="90" bestFit="1" customWidth="1"/>
    <col min="20" max="20" width="18.5703125" style="90" bestFit="1" customWidth="1"/>
    <col min="21" max="21" width="31.7109375" bestFit="1" customWidth="1"/>
    <col min="22" max="22" width="5.85546875" style="40" bestFit="1" customWidth="1"/>
    <col min="23" max="23" width="6.5703125" style="40" customWidth="1"/>
    <col min="24" max="24" width="13.28515625" customWidth="1"/>
    <col min="25" max="25" width="15.28515625" customWidth="1"/>
    <col min="26" max="26" width="17.5703125" customWidth="1"/>
    <col min="27" max="27" width="23" style="37" bestFit="1" customWidth="1"/>
    <col min="28" max="28" width="25" style="99" bestFit="1" customWidth="1"/>
    <col min="29" max="30" width="23.28515625" customWidth="1"/>
    <col min="31" max="31" width="21.42578125" customWidth="1"/>
    <col min="32" max="37" width="23.28515625" hidden="1" customWidth="1"/>
    <col min="38" max="46" width="21.42578125" hidden="1" customWidth="1"/>
    <col min="47" max="48" width="30.140625" customWidth="1"/>
    <col min="49" max="49" width="15" bestFit="1" customWidth="1"/>
    <col min="50" max="50" width="11.42578125" bestFit="1" customWidth="1"/>
    <col min="51" max="51" width="14.5703125" bestFit="1" customWidth="1"/>
    <col min="52" max="52" width="33" customWidth="1"/>
    <col min="53" max="53" width="30.28515625" bestFit="1" customWidth="1"/>
  </cols>
  <sheetData>
    <row r="3" spans="1:53" ht="15.75" x14ac:dyDescent="0.25">
      <c r="A3" s="1"/>
      <c r="B3" s="1"/>
      <c r="C3" s="1"/>
      <c r="D3" s="1"/>
      <c r="E3" s="1"/>
      <c r="F3" s="1" t="s">
        <v>0</v>
      </c>
      <c r="G3" s="243" t="s">
        <v>5191</v>
      </c>
      <c r="I3" s="1"/>
      <c r="K3" s="1"/>
      <c r="X3" s="1"/>
      <c r="AE3" s="1"/>
      <c r="AL3" s="1"/>
      <c r="AM3" s="1"/>
      <c r="AN3" s="1"/>
      <c r="AO3" s="1"/>
      <c r="AP3" s="1"/>
      <c r="AQ3" s="1"/>
      <c r="AR3" s="1"/>
      <c r="AS3" s="1"/>
      <c r="AT3" s="1"/>
    </row>
    <row r="4" spans="1:53" ht="15.75" x14ac:dyDescent="0.25">
      <c r="A4" s="1"/>
      <c r="B4" s="1"/>
      <c r="C4" s="1"/>
      <c r="D4" s="1"/>
      <c r="E4" s="1"/>
      <c r="F4" s="1" t="s">
        <v>1</v>
      </c>
      <c r="G4" s="87" t="s">
        <v>2</v>
      </c>
      <c r="I4" s="1"/>
      <c r="K4" s="1"/>
      <c r="X4" s="1"/>
      <c r="AE4" s="1"/>
      <c r="AL4" s="1"/>
      <c r="AM4" s="1"/>
      <c r="AN4" s="1"/>
      <c r="AO4" s="1"/>
      <c r="AP4" s="1"/>
      <c r="AQ4" s="1"/>
      <c r="AR4" s="1"/>
      <c r="AS4" s="1"/>
      <c r="AT4" s="1"/>
    </row>
    <row r="5" spans="1:53" ht="16.5" thickBot="1" x14ac:dyDescent="0.3">
      <c r="A5" s="1"/>
      <c r="B5" s="1"/>
      <c r="C5" s="1"/>
      <c r="D5" s="1"/>
      <c r="E5" s="1"/>
      <c r="F5" s="1" t="s">
        <v>3</v>
      </c>
      <c r="G5" s="6">
        <v>20250401</v>
      </c>
      <c r="I5" s="1"/>
      <c r="K5" s="1"/>
      <c r="X5" s="1"/>
      <c r="AE5" s="1"/>
      <c r="AL5" s="1"/>
      <c r="AM5" s="1"/>
      <c r="AN5" s="1"/>
      <c r="AO5" s="1"/>
      <c r="AP5" s="1"/>
      <c r="AQ5" s="1"/>
      <c r="AR5" s="1"/>
      <c r="AS5" s="1"/>
      <c r="AT5" s="1"/>
    </row>
    <row r="6" spans="1:53" ht="15.75" x14ac:dyDescent="0.25">
      <c r="A6" s="1"/>
      <c r="B6" s="1"/>
      <c r="C6" s="1"/>
      <c r="D6" s="1"/>
      <c r="E6" s="1"/>
      <c r="F6" s="1" t="s">
        <v>4</v>
      </c>
      <c r="G6" s="6" t="s">
        <v>5</v>
      </c>
      <c r="P6" s="62" t="s">
        <v>5109</v>
      </c>
      <c r="Q6" s="63" t="s">
        <v>4031</v>
      </c>
      <c r="R6" s="63" t="s">
        <v>5110</v>
      </c>
      <c r="S6" s="113"/>
      <c r="T6" s="113"/>
      <c r="U6" s="64" t="s">
        <v>1965</v>
      </c>
      <c r="V6" s="108"/>
      <c r="W6" s="108"/>
      <c r="X6" s="65"/>
      <c r="Y6" s="56"/>
      <c r="Z6" s="57"/>
      <c r="AA6" s="122"/>
      <c r="AB6" s="117" t="s">
        <v>1976</v>
      </c>
      <c r="AC6" s="56"/>
      <c r="AD6" s="56"/>
      <c r="AE6" s="58"/>
      <c r="AF6" s="51"/>
      <c r="AG6" s="50"/>
      <c r="AH6" s="50" t="s">
        <v>1981</v>
      </c>
      <c r="AI6" s="51"/>
      <c r="AJ6" s="51"/>
      <c r="AK6" s="51"/>
      <c r="AL6" s="52"/>
      <c r="AM6" s="72"/>
      <c r="AN6" s="73"/>
      <c r="AO6" s="73"/>
      <c r="AP6" s="80" t="s">
        <v>1992</v>
      </c>
      <c r="AQ6" s="73"/>
      <c r="AR6" s="73"/>
      <c r="AS6" s="73"/>
      <c r="AT6" s="74"/>
      <c r="AW6" s="81" t="s">
        <v>900</v>
      </c>
      <c r="AX6" s="81"/>
      <c r="AY6" s="81"/>
    </row>
    <row r="7" spans="1:53" ht="15.75" x14ac:dyDescent="0.25">
      <c r="A7" s="42" t="s">
        <v>6</v>
      </c>
      <c r="C7" s="1"/>
      <c r="D7" s="1"/>
      <c r="E7" s="1"/>
      <c r="F7" s="1"/>
      <c r="G7" s="6"/>
      <c r="J7" s="1"/>
      <c r="L7" s="1"/>
      <c r="M7" s="1"/>
      <c r="N7" s="303"/>
      <c r="O7" s="1"/>
      <c r="P7" s="296"/>
      <c r="Q7" s="297" t="s">
        <v>5072</v>
      </c>
      <c r="R7" s="297"/>
      <c r="S7" s="92" t="s">
        <v>1972</v>
      </c>
      <c r="T7" s="92" t="s">
        <v>1972</v>
      </c>
      <c r="U7" s="45" t="s">
        <v>1972</v>
      </c>
      <c r="V7" s="85" t="s">
        <v>1973</v>
      </c>
      <c r="W7" s="85" t="s">
        <v>1973</v>
      </c>
      <c r="X7" s="67" t="s">
        <v>1973</v>
      </c>
      <c r="Y7" s="46"/>
      <c r="Z7" s="144"/>
      <c r="AA7" s="123" t="s">
        <v>1972</v>
      </c>
      <c r="AB7" s="118" t="s">
        <v>1972</v>
      </c>
      <c r="AC7" s="46" t="s">
        <v>1973</v>
      </c>
      <c r="AD7" s="46" t="s">
        <v>1973</v>
      </c>
      <c r="AE7" s="59" t="s">
        <v>1973</v>
      </c>
      <c r="AF7" s="48"/>
      <c r="AG7" s="48" t="s">
        <v>1972</v>
      </c>
      <c r="AH7" s="48" t="s">
        <v>1972</v>
      </c>
      <c r="AI7" s="48" t="s">
        <v>1973</v>
      </c>
      <c r="AJ7" s="48" t="s">
        <v>1973</v>
      </c>
      <c r="AK7" s="49" t="s">
        <v>1973</v>
      </c>
      <c r="AL7" s="53"/>
      <c r="AM7" s="75"/>
      <c r="AN7" s="71"/>
      <c r="AO7" s="71"/>
      <c r="AP7" s="71"/>
      <c r="AQ7" s="71"/>
      <c r="AR7" s="71"/>
      <c r="AS7" s="71"/>
      <c r="AT7" s="76"/>
      <c r="AW7" s="81"/>
      <c r="AX7" s="81"/>
      <c r="AY7" s="81"/>
    </row>
    <row r="8" spans="1:53" ht="16.5" thickBot="1" x14ac:dyDescent="0.3">
      <c r="A8" s="4" t="s">
        <v>8</v>
      </c>
      <c r="B8" s="4" t="s">
        <v>2264</v>
      </c>
      <c r="C8" s="4" t="s">
        <v>7</v>
      </c>
      <c r="D8" s="4" t="s">
        <v>4843</v>
      </c>
      <c r="E8" s="4" t="s">
        <v>9</v>
      </c>
      <c r="F8" s="4" t="s">
        <v>1956</v>
      </c>
      <c r="G8" s="184" t="s">
        <v>1957</v>
      </c>
      <c r="H8" s="4" t="s">
        <v>2004</v>
      </c>
      <c r="I8" s="4" t="s">
        <v>1964</v>
      </c>
      <c r="J8" s="4" t="s">
        <v>10</v>
      </c>
      <c r="K8" s="4" t="s">
        <v>1963</v>
      </c>
      <c r="L8" s="4" t="s">
        <v>1962</v>
      </c>
      <c r="M8" s="4" t="s">
        <v>1993</v>
      </c>
      <c r="N8" s="4" t="s">
        <v>5108</v>
      </c>
      <c r="O8" s="4" t="s">
        <v>5107</v>
      </c>
      <c r="P8" s="68" t="s">
        <v>5069</v>
      </c>
      <c r="Q8" s="69" t="s">
        <v>5070</v>
      </c>
      <c r="R8" s="69" t="s">
        <v>5071</v>
      </c>
      <c r="S8" s="116" t="s">
        <v>1974</v>
      </c>
      <c r="T8" s="116" t="s">
        <v>1967</v>
      </c>
      <c r="U8" s="69" t="s">
        <v>1968</v>
      </c>
      <c r="V8" s="114" t="s">
        <v>1969</v>
      </c>
      <c r="W8" s="114" t="s">
        <v>1970</v>
      </c>
      <c r="X8" s="70" t="s">
        <v>1971</v>
      </c>
      <c r="Y8" s="60" t="s">
        <v>1977</v>
      </c>
      <c r="Z8" s="60" t="s">
        <v>1979</v>
      </c>
      <c r="AA8" s="124" t="s">
        <v>1980</v>
      </c>
      <c r="AB8" s="119" t="s">
        <v>1968</v>
      </c>
      <c r="AC8" s="60" t="s">
        <v>1969</v>
      </c>
      <c r="AD8" s="60" t="s">
        <v>1970</v>
      </c>
      <c r="AE8" s="61" t="s">
        <v>1971</v>
      </c>
      <c r="AF8" s="54" t="s">
        <v>1982</v>
      </c>
      <c r="AG8" s="54" t="s">
        <v>1980</v>
      </c>
      <c r="AH8" s="54" t="s">
        <v>1968</v>
      </c>
      <c r="AI8" s="54" t="s">
        <v>1969</v>
      </c>
      <c r="AJ8" s="54" t="s">
        <v>1970</v>
      </c>
      <c r="AK8" s="54" t="s">
        <v>1971</v>
      </c>
      <c r="AL8" s="55" t="s">
        <v>1983</v>
      </c>
      <c r="AM8" s="77" t="s">
        <v>1984</v>
      </c>
      <c r="AN8" s="78" t="s">
        <v>1985</v>
      </c>
      <c r="AO8" s="78" t="s">
        <v>1986</v>
      </c>
      <c r="AP8" s="78" t="s">
        <v>1987</v>
      </c>
      <c r="AQ8" s="78" t="s">
        <v>1988</v>
      </c>
      <c r="AR8" s="78" t="s">
        <v>1989</v>
      </c>
      <c r="AS8" s="78" t="s">
        <v>1990</v>
      </c>
      <c r="AT8" s="79" t="s">
        <v>1991</v>
      </c>
      <c r="AU8" s="112" t="s">
        <v>13</v>
      </c>
      <c r="AV8" s="112" t="s">
        <v>3147</v>
      </c>
      <c r="AW8" s="82" t="s">
        <v>11</v>
      </c>
      <c r="AX8" s="83" t="s">
        <v>12</v>
      </c>
      <c r="AY8" s="318" t="s">
        <v>5204</v>
      </c>
      <c r="AZ8" s="318" t="s">
        <v>5199</v>
      </c>
      <c r="BA8" s="318" t="s">
        <v>5200</v>
      </c>
    </row>
    <row r="9" spans="1:53" ht="18.75" x14ac:dyDescent="0.3">
      <c r="A9" s="1"/>
      <c r="B9" s="5" t="s">
        <v>14</v>
      </c>
      <c r="C9" s="1"/>
      <c r="D9" s="1"/>
      <c r="E9" s="1"/>
      <c r="F9" s="1"/>
      <c r="G9" s="6"/>
      <c r="H9" s="1"/>
      <c r="I9" s="1"/>
      <c r="J9" s="1"/>
      <c r="K9" s="1"/>
      <c r="L9" s="1"/>
      <c r="M9" s="1"/>
      <c r="N9" s="1"/>
      <c r="O9" s="1"/>
      <c r="P9" s="3"/>
      <c r="Q9" s="3"/>
      <c r="R9" s="3"/>
      <c r="S9" s="94"/>
      <c r="T9" s="94"/>
      <c r="U9" s="90"/>
      <c r="V9" s="87"/>
      <c r="W9" s="87"/>
      <c r="X9" s="1"/>
      <c r="Y9" s="1"/>
      <c r="Z9" s="1"/>
      <c r="AA9" s="125"/>
      <c r="AB9" s="102"/>
      <c r="AC9" s="1"/>
      <c r="AD9" s="1"/>
      <c r="AE9" s="1"/>
      <c r="AF9" s="1"/>
      <c r="AG9" s="1"/>
      <c r="AH9" s="1"/>
      <c r="AI9" s="1"/>
      <c r="AJ9" s="1"/>
      <c r="AK9" s="1"/>
      <c r="AL9" s="1"/>
      <c r="AM9" s="1"/>
      <c r="AN9" s="1"/>
      <c r="AO9" s="1"/>
      <c r="AP9" s="1"/>
      <c r="AQ9" s="1"/>
      <c r="AR9" s="1"/>
      <c r="AS9" s="1"/>
      <c r="AT9" s="1"/>
    </row>
    <row r="10" spans="1:53" ht="15.75" x14ac:dyDescent="0.25">
      <c r="A10" s="1" t="s">
        <v>17</v>
      </c>
      <c r="B10" s="1" t="s">
        <v>15</v>
      </c>
      <c r="C10" s="1" t="s">
        <v>16</v>
      </c>
      <c r="D10" s="1"/>
      <c r="E10" s="1" t="s">
        <v>18</v>
      </c>
      <c r="F10">
        <v>2309903191</v>
      </c>
      <c r="G10" s="13" t="s">
        <v>2000</v>
      </c>
      <c r="H10" s="1" t="s">
        <v>2002</v>
      </c>
      <c r="I10" s="6" t="s">
        <v>20</v>
      </c>
      <c r="J10" s="1" t="s">
        <v>19</v>
      </c>
      <c r="K10" s="1" t="s">
        <v>1995</v>
      </c>
      <c r="L10" s="22">
        <v>239</v>
      </c>
      <c r="M10" s="22">
        <f t="shared" ref="M10:M24" si="0">N10*0.8</f>
        <v>399.20000000000005</v>
      </c>
      <c r="N10" s="22">
        <v>499</v>
      </c>
      <c r="O10" s="299">
        <v>40.5</v>
      </c>
      <c r="P10" s="9"/>
      <c r="Q10" s="9"/>
      <c r="R10" s="292" t="s">
        <v>4823</v>
      </c>
      <c r="S10" s="94">
        <v>0.4</v>
      </c>
      <c r="T10" s="94">
        <v>0.09</v>
      </c>
      <c r="U10" s="94">
        <f>S10+T10</f>
        <v>0.49</v>
      </c>
      <c r="V10" s="109">
        <v>100</v>
      </c>
      <c r="W10" s="109">
        <v>125</v>
      </c>
      <c r="X10" s="1">
        <v>100</v>
      </c>
      <c r="Y10" s="6">
        <v>6</v>
      </c>
      <c r="Z10" s="9">
        <v>65032410131422</v>
      </c>
      <c r="AA10" s="126">
        <v>0.4</v>
      </c>
      <c r="AB10" s="120">
        <f t="shared" ref="AB10:AB20" si="1">U10*Y10+AA10</f>
        <v>3.34</v>
      </c>
      <c r="AC10" s="7">
        <v>280</v>
      </c>
      <c r="AD10" s="7">
        <v>190</v>
      </c>
      <c r="AE10" s="159">
        <v>390</v>
      </c>
      <c r="AF10" s="7">
        <v>0</v>
      </c>
      <c r="AG10" s="7">
        <v>0</v>
      </c>
      <c r="AH10" s="47">
        <f>AF10*AB10+AG10</f>
        <v>0</v>
      </c>
      <c r="AI10" s="7"/>
      <c r="AJ10" s="7"/>
      <c r="AK10" s="7"/>
      <c r="AL10" s="1"/>
      <c r="AM10" s="1"/>
      <c r="AN10" s="1"/>
      <c r="AO10" s="1"/>
      <c r="AP10" s="1"/>
      <c r="AQ10" s="1"/>
      <c r="AR10" s="1"/>
      <c r="AS10" s="1"/>
      <c r="AT10" s="1"/>
      <c r="AU10" s="262" t="s">
        <v>3326</v>
      </c>
      <c r="AV10" s="276" t="s">
        <v>3148</v>
      </c>
      <c r="AW10" s="132" t="s">
        <v>21</v>
      </c>
      <c r="AX10" s="132" t="s">
        <v>22</v>
      </c>
      <c r="AY10" s="132" t="s">
        <v>5206</v>
      </c>
      <c r="AZ10" s="302" t="s">
        <v>5188</v>
      </c>
      <c r="BA10" t="s">
        <v>5196</v>
      </c>
    </row>
    <row r="11" spans="1:53" ht="15.75" x14ac:dyDescent="0.25">
      <c r="A11" s="1" t="s">
        <v>17</v>
      </c>
      <c r="B11" s="1" t="s">
        <v>23</v>
      </c>
      <c r="C11" s="1" t="s">
        <v>16</v>
      </c>
      <c r="D11" s="1"/>
      <c r="E11" s="1" t="s">
        <v>18</v>
      </c>
      <c r="F11">
        <v>2309903191</v>
      </c>
      <c r="G11" s="13" t="s">
        <v>2000</v>
      </c>
      <c r="H11" s="1" t="s">
        <v>2002</v>
      </c>
      <c r="I11" s="6" t="s">
        <v>20</v>
      </c>
      <c r="J11" s="1" t="s">
        <v>24</v>
      </c>
      <c r="K11" s="1" t="s">
        <v>1995</v>
      </c>
      <c r="L11" s="22">
        <v>451</v>
      </c>
      <c r="M11" s="22">
        <f t="shared" si="0"/>
        <v>756</v>
      </c>
      <c r="N11" s="22">
        <v>945</v>
      </c>
      <c r="O11" s="299">
        <v>76</v>
      </c>
      <c r="P11" s="9"/>
      <c r="Q11" s="9"/>
      <c r="R11" s="292">
        <v>5032410135824</v>
      </c>
      <c r="S11" s="94">
        <v>0.8</v>
      </c>
      <c r="T11" s="94">
        <v>0.1</v>
      </c>
      <c r="U11" s="94">
        <f t="shared" ref="U11:U66" si="2">S11+T11</f>
        <v>0.9</v>
      </c>
      <c r="V11" s="109">
        <v>110</v>
      </c>
      <c r="W11" s="109">
        <v>160</v>
      </c>
      <c r="X11" s="1">
        <v>110</v>
      </c>
      <c r="Y11" s="6">
        <v>8</v>
      </c>
      <c r="Z11" s="9">
        <v>65032410131439</v>
      </c>
      <c r="AA11" s="126">
        <v>0.4</v>
      </c>
      <c r="AB11" s="120">
        <f t="shared" si="1"/>
        <v>7.6000000000000005</v>
      </c>
      <c r="AC11" s="7">
        <v>170</v>
      </c>
      <c r="AD11" s="7">
        <v>490</v>
      </c>
      <c r="AE11" s="159">
        <v>340</v>
      </c>
      <c r="AF11" s="7"/>
      <c r="AG11" s="7"/>
      <c r="AH11" s="7"/>
      <c r="AI11" s="7"/>
      <c r="AJ11" s="7"/>
      <c r="AK11" s="7"/>
      <c r="AL11" s="1"/>
      <c r="AM11" s="1"/>
      <c r="AN11" s="1"/>
      <c r="AO11" s="1"/>
      <c r="AP11" s="1"/>
      <c r="AQ11" s="1"/>
      <c r="AR11" s="1"/>
      <c r="AS11" s="1"/>
      <c r="AT11" s="1"/>
      <c r="AU11" s="262" t="s">
        <v>3326</v>
      </c>
      <c r="AV11" s="276" t="s">
        <v>3148</v>
      </c>
      <c r="AW11" s="132" t="s">
        <v>21</v>
      </c>
      <c r="AX11" s="132" t="s">
        <v>22</v>
      </c>
      <c r="AY11" s="132" t="s">
        <v>5206</v>
      </c>
      <c r="AZ11" s="302" t="s">
        <v>5188</v>
      </c>
      <c r="BA11" t="s">
        <v>5196</v>
      </c>
    </row>
    <row r="12" spans="1:53" ht="15.75" x14ac:dyDescent="0.25">
      <c r="A12" s="1" t="s">
        <v>17</v>
      </c>
      <c r="B12" s="1" t="s">
        <v>25</v>
      </c>
      <c r="C12" s="1" t="s">
        <v>16</v>
      </c>
      <c r="D12" s="1"/>
      <c r="E12" s="1" t="s">
        <v>18</v>
      </c>
      <c r="F12">
        <v>2309903191</v>
      </c>
      <c r="G12" s="13" t="s">
        <v>2000</v>
      </c>
      <c r="H12" s="1" t="s">
        <v>2002</v>
      </c>
      <c r="I12" s="6" t="s">
        <v>20</v>
      </c>
      <c r="J12" s="1" t="s">
        <v>26</v>
      </c>
      <c r="K12" s="1" t="s">
        <v>1995</v>
      </c>
      <c r="L12" s="22">
        <v>813</v>
      </c>
      <c r="M12" s="22">
        <f t="shared" si="0"/>
        <v>1356</v>
      </c>
      <c r="N12" s="22">
        <v>1695</v>
      </c>
      <c r="O12" s="299">
        <v>137</v>
      </c>
      <c r="P12" s="9"/>
      <c r="Q12" s="9"/>
      <c r="R12" s="292" t="s">
        <v>4824</v>
      </c>
      <c r="S12" s="94">
        <v>1.6</v>
      </c>
      <c r="T12" s="94">
        <v>0.16</v>
      </c>
      <c r="U12" s="94">
        <f t="shared" si="2"/>
        <v>1.76</v>
      </c>
      <c r="V12" s="109">
        <v>200</v>
      </c>
      <c r="W12" s="109">
        <v>145</v>
      </c>
      <c r="X12" s="1">
        <v>200</v>
      </c>
      <c r="Y12" s="6">
        <v>6</v>
      </c>
      <c r="Z12" s="9">
        <v>65032410131392</v>
      </c>
      <c r="AA12" s="126">
        <v>0.6</v>
      </c>
      <c r="AB12" s="120">
        <f t="shared" si="1"/>
        <v>11.16</v>
      </c>
      <c r="AC12" s="7">
        <v>410</v>
      </c>
      <c r="AD12" s="7">
        <v>170</v>
      </c>
      <c r="AE12" s="159">
        <v>610</v>
      </c>
      <c r="AF12" s="7"/>
      <c r="AG12" s="7"/>
      <c r="AH12" s="7"/>
      <c r="AI12" s="7"/>
      <c r="AJ12" s="7"/>
      <c r="AK12" s="7"/>
      <c r="AL12" s="1"/>
      <c r="AM12" s="1"/>
      <c r="AN12" s="1"/>
      <c r="AO12" s="1"/>
      <c r="AP12" s="1"/>
      <c r="AQ12" s="1"/>
      <c r="AR12" s="1"/>
      <c r="AS12" s="1"/>
      <c r="AT12" s="1"/>
      <c r="AU12" s="262" t="s">
        <v>3326</v>
      </c>
      <c r="AV12" s="276" t="s">
        <v>3148</v>
      </c>
      <c r="AW12" s="132" t="s">
        <v>21</v>
      </c>
      <c r="AX12" s="132" t="s">
        <v>22</v>
      </c>
      <c r="AY12" s="132" t="s">
        <v>5206</v>
      </c>
      <c r="AZ12" s="302" t="s">
        <v>5188</v>
      </c>
      <c r="BA12" t="s">
        <v>5196</v>
      </c>
    </row>
    <row r="13" spans="1:53" ht="15.75" x14ac:dyDescent="0.25">
      <c r="A13" s="1" t="s">
        <v>17</v>
      </c>
      <c r="B13" s="1" t="s">
        <v>27</v>
      </c>
      <c r="C13" s="1" t="s">
        <v>16</v>
      </c>
      <c r="D13" s="1"/>
      <c r="E13" s="1" t="s">
        <v>18</v>
      </c>
      <c r="F13">
        <v>2309903191</v>
      </c>
      <c r="G13" s="13" t="s">
        <v>2000</v>
      </c>
      <c r="H13" s="1" t="s">
        <v>2002</v>
      </c>
      <c r="I13" s="6" t="s">
        <v>20</v>
      </c>
      <c r="J13" s="1" t="s">
        <v>28</v>
      </c>
      <c r="K13" s="1" t="s">
        <v>1995</v>
      </c>
      <c r="L13" s="22">
        <v>1499</v>
      </c>
      <c r="M13" s="22">
        <f t="shared" si="0"/>
        <v>2520</v>
      </c>
      <c r="N13" s="22">
        <v>3150</v>
      </c>
      <c r="O13" s="299">
        <v>252</v>
      </c>
      <c r="P13" s="9"/>
      <c r="Q13" s="9"/>
      <c r="R13" s="292" t="s">
        <v>4822</v>
      </c>
      <c r="S13" s="94">
        <v>3.2</v>
      </c>
      <c r="T13" s="94">
        <v>0.19</v>
      </c>
      <c r="U13" s="94">
        <f t="shared" si="2"/>
        <v>3.39</v>
      </c>
      <c r="V13" s="109">
        <v>200</v>
      </c>
      <c r="W13" s="109">
        <v>200</v>
      </c>
      <c r="X13" s="1">
        <v>200</v>
      </c>
      <c r="Y13" s="6">
        <v>2</v>
      </c>
      <c r="Z13" s="9" t="s">
        <v>2657</v>
      </c>
      <c r="AA13" s="126">
        <v>0.8</v>
      </c>
      <c r="AB13" s="120">
        <f t="shared" si="1"/>
        <v>7.58</v>
      </c>
      <c r="AC13" s="7">
        <v>410</v>
      </c>
      <c r="AD13" s="7">
        <v>220</v>
      </c>
      <c r="AE13" s="159">
        <v>620</v>
      </c>
      <c r="AF13" s="7"/>
      <c r="AG13" s="7"/>
      <c r="AH13" s="7"/>
      <c r="AI13" s="7"/>
      <c r="AJ13" s="7"/>
      <c r="AK13" s="7"/>
      <c r="AL13" s="1"/>
      <c r="AM13" s="1"/>
      <c r="AN13" s="1"/>
      <c r="AO13" s="1"/>
      <c r="AP13" s="1"/>
      <c r="AQ13" s="1"/>
      <c r="AR13" s="1"/>
      <c r="AS13" s="1"/>
      <c r="AT13" s="1"/>
      <c r="AU13" s="262" t="s">
        <v>3326</v>
      </c>
      <c r="AV13" s="276" t="s">
        <v>3148</v>
      </c>
      <c r="AW13" s="132" t="s">
        <v>21</v>
      </c>
      <c r="AX13" s="132" t="s">
        <v>22</v>
      </c>
      <c r="AY13" s="132" t="s">
        <v>5206</v>
      </c>
      <c r="AZ13" s="302" t="s">
        <v>5188</v>
      </c>
      <c r="BA13" t="s">
        <v>5196</v>
      </c>
    </row>
    <row r="14" spans="1:53" ht="15.75" x14ac:dyDescent="0.25">
      <c r="A14" s="1" t="s">
        <v>17</v>
      </c>
      <c r="B14" s="1" t="s">
        <v>29</v>
      </c>
      <c r="C14" s="1" t="s">
        <v>16</v>
      </c>
      <c r="D14" s="277" t="s">
        <v>5224</v>
      </c>
      <c r="E14" s="1" t="s">
        <v>30</v>
      </c>
      <c r="F14" s="3">
        <v>2309903191</v>
      </c>
      <c r="G14" s="35" t="s">
        <v>2000</v>
      </c>
      <c r="H14" s="1" t="s">
        <v>2002</v>
      </c>
      <c r="I14" s="6" t="s">
        <v>20</v>
      </c>
      <c r="J14" s="1" t="s">
        <v>31</v>
      </c>
      <c r="K14" s="1" t="s">
        <v>1995</v>
      </c>
      <c r="L14" s="22">
        <v>369</v>
      </c>
      <c r="M14" s="22">
        <f t="shared" si="0"/>
        <v>620</v>
      </c>
      <c r="N14" s="22">
        <v>775</v>
      </c>
      <c r="O14" s="299">
        <v>65</v>
      </c>
      <c r="P14" s="9"/>
      <c r="Q14" s="9"/>
      <c r="R14" s="292">
        <v>5032410131451</v>
      </c>
      <c r="S14" s="94">
        <v>1</v>
      </c>
      <c r="T14" s="94">
        <v>0.11</v>
      </c>
      <c r="U14" s="94">
        <f t="shared" si="2"/>
        <v>1.1100000000000001</v>
      </c>
      <c r="V14" s="109">
        <v>60</v>
      </c>
      <c r="W14" s="109">
        <v>260</v>
      </c>
      <c r="X14" s="1">
        <v>140</v>
      </c>
      <c r="Y14" s="6">
        <v>6</v>
      </c>
      <c r="Z14" s="9">
        <v>65032410131484</v>
      </c>
      <c r="AA14" s="126">
        <v>0.6</v>
      </c>
      <c r="AB14" s="120">
        <f t="shared" si="1"/>
        <v>7.26</v>
      </c>
      <c r="AC14" s="7">
        <v>200</v>
      </c>
      <c r="AD14" s="7">
        <v>270</v>
      </c>
      <c r="AE14" s="159">
        <v>300</v>
      </c>
      <c r="AF14" s="7"/>
      <c r="AG14" s="7"/>
      <c r="AH14" s="7"/>
      <c r="AI14" s="7"/>
      <c r="AJ14" s="7"/>
      <c r="AK14" s="7"/>
      <c r="AL14" s="1"/>
      <c r="AM14" s="1"/>
      <c r="AN14" s="1"/>
      <c r="AO14" s="1"/>
      <c r="AP14" s="1"/>
      <c r="AQ14" s="1"/>
      <c r="AR14" s="1"/>
      <c r="AS14" s="1"/>
      <c r="AT14" s="1"/>
      <c r="AU14" s="262" t="s">
        <v>3326</v>
      </c>
      <c r="AV14" s="276" t="s">
        <v>3149</v>
      </c>
      <c r="AW14" s="132" t="s">
        <v>21</v>
      </c>
      <c r="AX14" s="132" t="s">
        <v>22</v>
      </c>
      <c r="AY14" s="132" t="s">
        <v>5206</v>
      </c>
      <c r="AZ14" s="302" t="s">
        <v>5188</v>
      </c>
      <c r="BA14" t="s">
        <v>5196</v>
      </c>
    </row>
    <row r="15" spans="1:53" ht="15.75" x14ac:dyDescent="0.25">
      <c r="A15" s="1" t="s">
        <v>17</v>
      </c>
      <c r="B15" s="1" t="s">
        <v>1953</v>
      </c>
      <c r="C15" s="1" t="s">
        <v>16</v>
      </c>
      <c r="D15" s="1"/>
      <c r="E15" s="1" t="s">
        <v>30</v>
      </c>
      <c r="F15" s="3">
        <v>2309903191</v>
      </c>
      <c r="G15" s="35" t="s">
        <v>2000</v>
      </c>
      <c r="H15" s="1" t="s">
        <v>2002</v>
      </c>
      <c r="I15" s="6" t="s">
        <v>20</v>
      </c>
      <c r="J15" s="1" t="s">
        <v>65</v>
      </c>
      <c r="K15" s="1" t="s">
        <v>1995</v>
      </c>
      <c r="L15" s="22">
        <v>1645</v>
      </c>
      <c r="M15" s="22">
        <f t="shared" si="0"/>
        <v>2764</v>
      </c>
      <c r="N15" s="22">
        <v>3455</v>
      </c>
      <c r="O15" s="299">
        <v>276</v>
      </c>
      <c r="P15" s="9"/>
      <c r="Q15" s="9"/>
      <c r="R15" s="292" t="s">
        <v>4825</v>
      </c>
      <c r="S15" s="94">
        <v>5</v>
      </c>
      <c r="T15" s="94">
        <v>0.2</v>
      </c>
      <c r="U15" s="94">
        <f t="shared" si="2"/>
        <v>5.2</v>
      </c>
      <c r="V15" s="109">
        <v>120</v>
      </c>
      <c r="W15" s="109">
        <v>310</v>
      </c>
      <c r="X15" s="1">
        <v>195</v>
      </c>
      <c r="Y15" s="6">
        <v>2</v>
      </c>
      <c r="Z15" s="9">
        <v>65032410131484</v>
      </c>
      <c r="AA15" s="126">
        <v>0.4</v>
      </c>
      <c r="AB15" s="120">
        <f t="shared" si="1"/>
        <v>10.8</v>
      </c>
      <c r="AC15" s="7">
        <v>210</v>
      </c>
      <c r="AD15" s="7">
        <v>350</v>
      </c>
      <c r="AE15" s="159">
        <v>290</v>
      </c>
      <c r="AF15" s="7"/>
      <c r="AG15" s="7"/>
      <c r="AH15" s="7"/>
      <c r="AI15" s="7"/>
      <c r="AJ15" s="7"/>
      <c r="AK15" s="7"/>
      <c r="AL15" s="1"/>
      <c r="AM15" s="1"/>
      <c r="AN15" s="1"/>
      <c r="AO15" s="1"/>
      <c r="AP15" s="1"/>
      <c r="AQ15" s="1"/>
      <c r="AR15" s="1"/>
      <c r="AS15" s="1"/>
      <c r="AT15" s="1"/>
      <c r="AU15" s="262" t="s">
        <v>3326</v>
      </c>
      <c r="AV15" s="276" t="s">
        <v>3149</v>
      </c>
      <c r="AW15" s="132" t="s">
        <v>21</v>
      </c>
      <c r="AX15" s="132" t="s">
        <v>22</v>
      </c>
      <c r="AY15" s="132" t="s">
        <v>5206</v>
      </c>
      <c r="AZ15" s="302" t="s">
        <v>5188</v>
      </c>
      <c r="BA15" t="s">
        <v>5196</v>
      </c>
    </row>
    <row r="16" spans="1:53" ht="15.75" x14ac:dyDescent="0.25">
      <c r="A16" s="1" t="s">
        <v>17</v>
      </c>
      <c r="B16" s="1" t="s">
        <v>32</v>
      </c>
      <c r="C16" s="1" t="s">
        <v>2632</v>
      </c>
      <c r="D16" s="1"/>
      <c r="E16" s="1" t="s">
        <v>18</v>
      </c>
      <c r="F16" s="3">
        <v>2309903191</v>
      </c>
      <c r="G16" s="35">
        <v>23099031</v>
      </c>
      <c r="H16" s="1" t="s">
        <v>2002</v>
      </c>
      <c r="I16" s="6" t="s">
        <v>20</v>
      </c>
      <c r="J16" s="1" t="s">
        <v>33</v>
      </c>
      <c r="K16" s="1" t="s">
        <v>1995</v>
      </c>
      <c r="L16" s="22">
        <v>360</v>
      </c>
      <c r="M16" s="22">
        <f t="shared" si="0"/>
        <v>604</v>
      </c>
      <c r="N16" s="22">
        <v>755</v>
      </c>
      <c r="O16" s="299" t="s">
        <v>2660</v>
      </c>
      <c r="P16" s="292">
        <v>5032410111620</v>
      </c>
      <c r="Q16" s="9"/>
      <c r="R16" s="9"/>
      <c r="S16" s="94">
        <v>0.51</v>
      </c>
      <c r="T16" s="94">
        <v>0.09</v>
      </c>
      <c r="U16" s="94">
        <f t="shared" si="2"/>
        <v>0.6</v>
      </c>
      <c r="V16" s="109">
        <v>100</v>
      </c>
      <c r="W16" s="109">
        <v>125</v>
      </c>
      <c r="X16" s="1">
        <v>100</v>
      </c>
      <c r="Y16" s="6">
        <v>6</v>
      </c>
      <c r="Z16" s="9">
        <v>65032410132535</v>
      </c>
      <c r="AA16" s="126">
        <v>0.4</v>
      </c>
      <c r="AB16" s="120">
        <f t="shared" si="1"/>
        <v>3.9999999999999996</v>
      </c>
      <c r="AC16" s="7">
        <v>280</v>
      </c>
      <c r="AD16" s="7">
        <v>190</v>
      </c>
      <c r="AE16" s="159">
        <v>390</v>
      </c>
      <c r="AF16" s="7"/>
      <c r="AG16" s="7"/>
      <c r="AH16" s="7"/>
      <c r="AI16" s="7"/>
      <c r="AJ16" s="7"/>
      <c r="AK16" s="7"/>
      <c r="AL16" s="1"/>
      <c r="AM16" s="1"/>
      <c r="AN16" s="1"/>
      <c r="AO16" s="1"/>
      <c r="AP16" s="1"/>
      <c r="AQ16" s="1"/>
      <c r="AR16" s="1"/>
      <c r="AS16" s="1"/>
      <c r="AT16" s="1"/>
      <c r="AU16" s="262" t="s">
        <v>3327</v>
      </c>
      <c r="AV16" s="263" t="s">
        <v>3150</v>
      </c>
      <c r="AW16" s="132" t="s">
        <v>21</v>
      </c>
      <c r="AX16" s="132" t="s">
        <v>22</v>
      </c>
      <c r="AY16" s="132" t="s">
        <v>5206</v>
      </c>
      <c r="AZ16" s="302" t="s">
        <v>5188</v>
      </c>
      <c r="BA16" t="s">
        <v>5196</v>
      </c>
    </row>
    <row r="17" spans="1:53" ht="15.75" x14ac:dyDescent="0.25">
      <c r="A17" s="1" t="s">
        <v>17</v>
      </c>
      <c r="B17" s="1" t="s">
        <v>34</v>
      </c>
      <c r="C17" s="1" t="s">
        <v>2632</v>
      </c>
      <c r="D17" s="1"/>
      <c r="E17" s="1" t="s">
        <v>18</v>
      </c>
      <c r="F17" s="3">
        <v>2309903191</v>
      </c>
      <c r="G17" s="35">
        <v>23099031</v>
      </c>
      <c r="H17" s="1" t="s">
        <v>2002</v>
      </c>
      <c r="I17" s="6" t="s">
        <v>20</v>
      </c>
      <c r="J17" s="1" t="s">
        <v>35</v>
      </c>
      <c r="K17" s="1" t="s">
        <v>1995</v>
      </c>
      <c r="L17" s="22">
        <v>995</v>
      </c>
      <c r="M17" s="22">
        <f t="shared" si="0"/>
        <v>1708</v>
      </c>
      <c r="N17" s="22">
        <v>2135</v>
      </c>
      <c r="O17" s="299" t="s">
        <v>2660</v>
      </c>
      <c r="P17" s="292">
        <v>5032410111637</v>
      </c>
      <c r="Q17" s="9">
        <v>5032410134346</v>
      </c>
      <c r="R17" s="9"/>
      <c r="S17" s="94">
        <v>2.04</v>
      </c>
      <c r="T17" s="94">
        <v>0.16</v>
      </c>
      <c r="U17" s="94">
        <f t="shared" si="2"/>
        <v>2.2000000000000002</v>
      </c>
      <c r="V17" s="109">
        <v>200</v>
      </c>
      <c r="W17" s="109">
        <v>145</v>
      </c>
      <c r="X17" s="1">
        <v>200</v>
      </c>
      <c r="Y17" s="6">
        <v>6</v>
      </c>
      <c r="Z17" s="9">
        <v>65032410111639</v>
      </c>
      <c r="AA17" s="126">
        <v>0.6</v>
      </c>
      <c r="AB17" s="120">
        <f t="shared" si="1"/>
        <v>13.8</v>
      </c>
      <c r="AC17" s="7">
        <v>410</v>
      </c>
      <c r="AD17" s="7">
        <v>170</v>
      </c>
      <c r="AE17" s="159">
        <v>610</v>
      </c>
      <c r="AF17" s="7"/>
      <c r="AG17" s="7"/>
      <c r="AH17" s="7"/>
      <c r="AI17" s="7"/>
      <c r="AJ17" s="7"/>
      <c r="AK17" s="7"/>
      <c r="AL17" s="1"/>
      <c r="AM17" s="1"/>
      <c r="AN17" s="1"/>
      <c r="AO17" s="1"/>
      <c r="AP17" s="1"/>
      <c r="AQ17" s="1"/>
      <c r="AR17" s="1"/>
      <c r="AS17" s="1"/>
      <c r="AT17" s="1"/>
      <c r="AU17" s="262" t="s">
        <v>3327</v>
      </c>
      <c r="AV17" s="263" t="s">
        <v>3150</v>
      </c>
      <c r="AW17" s="132" t="s">
        <v>21</v>
      </c>
      <c r="AX17" s="132" t="s">
        <v>22</v>
      </c>
      <c r="AY17" s="132" t="s">
        <v>5206</v>
      </c>
      <c r="AZ17" s="302" t="s">
        <v>5188</v>
      </c>
      <c r="BA17" t="s">
        <v>5196</v>
      </c>
    </row>
    <row r="18" spans="1:53" ht="15.75" x14ac:dyDescent="0.25">
      <c r="A18" s="1"/>
      <c r="B18" s="1" t="s">
        <v>5219</v>
      </c>
      <c r="C18" s="1" t="s">
        <v>5220</v>
      </c>
      <c r="D18" s="1"/>
      <c r="E18" s="1"/>
      <c r="F18" s="3">
        <v>2309903191</v>
      </c>
      <c r="G18" s="35">
        <v>23099031</v>
      </c>
      <c r="H18" s="1" t="s">
        <v>2002</v>
      </c>
      <c r="I18" s="6" t="s">
        <v>20</v>
      </c>
      <c r="J18" s="1" t="s">
        <v>104</v>
      </c>
      <c r="K18" s="1" t="s">
        <v>1995</v>
      </c>
      <c r="L18" s="22">
        <v>475</v>
      </c>
      <c r="M18" s="22">
        <f t="shared" si="0"/>
        <v>798.40000000000009</v>
      </c>
      <c r="N18" s="22">
        <v>998</v>
      </c>
      <c r="O18" s="299"/>
      <c r="P18" s="9"/>
      <c r="Q18" s="9"/>
      <c r="R18" s="331">
        <v>5032410139013</v>
      </c>
      <c r="S18" s="94">
        <v>1.8</v>
      </c>
      <c r="T18" s="94">
        <v>0.16</v>
      </c>
      <c r="U18" s="94">
        <f t="shared" si="2"/>
        <v>1.96</v>
      </c>
      <c r="V18" s="109">
        <v>190</v>
      </c>
      <c r="W18" s="109">
        <v>143</v>
      </c>
      <c r="X18" s="1">
        <v>190</v>
      </c>
      <c r="Y18" s="6">
        <v>6</v>
      </c>
      <c r="Z18" s="332">
        <v>65032410139015</v>
      </c>
      <c r="AA18" s="126">
        <v>0.6</v>
      </c>
      <c r="AB18" s="120">
        <f t="shared" si="1"/>
        <v>12.36</v>
      </c>
      <c r="AC18" s="7">
        <v>400</v>
      </c>
      <c r="AD18" s="7">
        <v>150</v>
      </c>
      <c r="AE18" s="159">
        <v>600</v>
      </c>
      <c r="AF18" s="7"/>
      <c r="AG18" s="7"/>
      <c r="AH18" s="7"/>
      <c r="AI18" s="7"/>
      <c r="AJ18" s="7"/>
      <c r="AK18" s="7"/>
      <c r="AL18" s="1"/>
      <c r="AM18" s="1"/>
      <c r="AN18" s="1"/>
      <c r="AO18" s="1"/>
      <c r="AP18" s="1"/>
      <c r="AQ18" s="1"/>
      <c r="AR18" s="1"/>
      <c r="AS18" s="1"/>
      <c r="AT18" s="1"/>
      <c r="AU18" s="262" t="s">
        <v>5231</v>
      </c>
      <c r="AV18" s="263"/>
      <c r="AW18" s="132" t="s">
        <v>22</v>
      </c>
      <c r="AX18" s="132" t="s">
        <v>22</v>
      </c>
      <c r="AY18" s="132" t="s">
        <v>5206</v>
      </c>
      <c r="AZ18" s="302" t="s">
        <v>5188</v>
      </c>
      <c r="BA18" t="s">
        <v>5196</v>
      </c>
    </row>
    <row r="19" spans="1:53" ht="15.75" x14ac:dyDescent="0.25">
      <c r="A19" s="1"/>
      <c r="B19" s="1" t="s">
        <v>5221</v>
      </c>
      <c r="C19" s="1" t="s">
        <v>5220</v>
      </c>
      <c r="D19" s="1"/>
      <c r="E19" s="1"/>
      <c r="F19" s="3">
        <v>2309903191</v>
      </c>
      <c r="G19" s="35">
        <v>23099031</v>
      </c>
      <c r="H19" s="1" t="s">
        <v>2002</v>
      </c>
      <c r="I19" s="6" t="s">
        <v>20</v>
      </c>
      <c r="J19" s="1" t="s">
        <v>107</v>
      </c>
      <c r="K19" s="1" t="s">
        <v>1995</v>
      </c>
      <c r="L19" s="22">
        <v>868</v>
      </c>
      <c r="M19" s="22">
        <f t="shared" si="0"/>
        <v>1460</v>
      </c>
      <c r="N19" s="22">
        <v>1825</v>
      </c>
      <c r="O19" s="299"/>
      <c r="P19" s="9"/>
      <c r="Q19" s="9"/>
      <c r="R19" s="331">
        <v>5032410138788</v>
      </c>
      <c r="S19" s="94">
        <v>3.6</v>
      </c>
      <c r="T19" s="94">
        <v>0.19</v>
      </c>
      <c r="U19" s="94">
        <f t="shared" si="2"/>
        <v>3.79</v>
      </c>
      <c r="V19" s="109">
        <v>190</v>
      </c>
      <c r="W19" s="109">
        <v>203</v>
      </c>
      <c r="X19" s="1">
        <v>190</v>
      </c>
      <c r="Y19" s="6">
        <v>2</v>
      </c>
      <c r="Z19" s="332">
        <v>65032410138780</v>
      </c>
      <c r="AA19" s="126">
        <v>0.6</v>
      </c>
      <c r="AB19" s="120">
        <f t="shared" si="1"/>
        <v>8.18</v>
      </c>
      <c r="AC19" s="7">
        <v>200</v>
      </c>
      <c r="AD19" s="7">
        <v>220</v>
      </c>
      <c r="AE19" s="159">
        <v>430</v>
      </c>
      <c r="AF19" s="7"/>
      <c r="AG19" s="7"/>
      <c r="AH19" s="7"/>
      <c r="AI19" s="7"/>
      <c r="AJ19" s="7"/>
      <c r="AK19" s="7"/>
      <c r="AL19" s="1"/>
      <c r="AM19" s="1"/>
      <c r="AN19" s="1"/>
      <c r="AO19" s="1"/>
      <c r="AP19" s="1"/>
      <c r="AQ19" s="1"/>
      <c r="AR19" s="1"/>
      <c r="AS19" s="1"/>
      <c r="AT19" s="1"/>
      <c r="AU19" s="262" t="s">
        <v>5231</v>
      </c>
      <c r="AV19" s="263"/>
      <c r="AW19" s="132" t="s">
        <v>22</v>
      </c>
      <c r="AX19" s="132" t="s">
        <v>22</v>
      </c>
      <c r="AY19" s="132" t="s">
        <v>5206</v>
      </c>
      <c r="AZ19" s="302" t="s">
        <v>5188</v>
      </c>
      <c r="BA19" t="s">
        <v>5196</v>
      </c>
    </row>
    <row r="20" spans="1:53" ht="15.75" x14ac:dyDescent="0.25">
      <c r="A20" s="1" t="s">
        <v>17</v>
      </c>
      <c r="B20" s="1" t="s">
        <v>4844</v>
      </c>
      <c r="C20" s="1" t="s">
        <v>4845</v>
      </c>
      <c r="D20" s="1"/>
      <c r="E20" s="1" t="s">
        <v>18</v>
      </c>
      <c r="F20" s="3">
        <v>2309903191</v>
      </c>
      <c r="G20" s="35">
        <v>23099031</v>
      </c>
      <c r="H20" s="1" t="s">
        <v>2002</v>
      </c>
      <c r="I20" s="6" t="s">
        <v>20</v>
      </c>
      <c r="J20" s="1" t="s">
        <v>36</v>
      </c>
      <c r="K20" s="1" t="s">
        <v>1995</v>
      </c>
      <c r="L20" s="22">
        <v>199</v>
      </c>
      <c r="M20" s="22">
        <f t="shared" si="0"/>
        <v>332</v>
      </c>
      <c r="N20" s="22">
        <v>415</v>
      </c>
      <c r="O20" s="299">
        <v>30.5</v>
      </c>
      <c r="P20" s="9"/>
      <c r="Q20" s="9"/>
      <c r="R20" s="292">
        <v>5032410138320</v>
      </c>
      <c r="S20" s="94">
        <v>0.9</v>
      </c>
      <c r="T20" s="94">
        <v>0.11</v>
      </c>
      <c r="U20" s="94">
        <f t="shared" si="2"/>
        <v>1.01</v>
      </c>
      <c r="V20" s="109">
        <v>130</v>
      </c>
      <c r="W20" s="109">
        <v>165</v>
      </c>
      <c r="X20" s="1">
        <v>130</v>
      </c>
      <c r="Y20" s="6">
        <v>6</v>
      </c>
      <c r="Z20" s="9">
        <v>65032410138322</v>
      </c>
      <c r="AA20" s="126">
        <v>0.4</v>
      </c>
      <c r="AB20" s="120">
        <f t="shared" si="1"/>
        <v>6.4600000000000009</v>
      </c>
      <c r="AC20" s="7">
        <v>280</v>
      </c>
      <c r="AD20" s="7">
        <v>190</v>
      </c>
      <c r="AE20" s="159">
        <v>390</v>
      </c>
      <c r="AF20" s="7"/>
      <c r="AG20" s="7"/>
      <c r="AH20" s="7"/>
      <c r="AI20" s="7"/>
      <c r="AJ20" s="7"/>
      <c r="AK20" s="7"/>
      <c r="AL20" s="1"/>
      <c r="AM20" s="1"/>
      <c r="AN20" s="1"/>
      <c r="AO20" s="1"/>
      <c r="AP20" s="1"/>
      <c r="AQ20" s="1"/>
      <c r="AR20" s="1"/>
      <c r="AS20" s="1"/>
      <c r="AT20" s="1"/>
      <c r="AU20" s="334" t="s">
        <v>4847</v>
      </c>
      <c r="AV20" s="263"/>
      <c r="AW20" s="132" t="s">
        <v>21</v>
      </c>
      <c r="AX20" s="132" t="s">
        <v>22</v>
      </c>
      <c r="AY20" s="132" t="s">
        <v>5206</v>
      </c>
      <c r="AZ20" s="302" t="s">
        <v>5188</v>
      </c>
      <c r="BA20" t="s">
        <v>5196</v>
      </c>
    </row>
    <row r="21" spans="1:53" ht="16.5" customHeight="1" x14ac:dyDescent="0.25">
      <c r="A21" s="1" t="s">
        <v>17</v>
      </c>
      <c r="B21" s="1" t="s">
        <v>4846</v>
      </c>
      <c r="C21" s="1" t="s">
        <v>4845</v>
      </c>
      <c r="D21" s="1"/>
      <c r="E21" s="1" t="s">
        <v>18</v>
      </c>
      <c r="F21" s="3">
        <v>2309903191</v>
      </c>
      <c r="G21" s="35" t="s">
        <v>2000</v>
      </c>
      <c r="H21" s="1" t="s">
        <v>2002</v>
      </c>
      <c r="I21" s="6" t="s">
        <v>20</v>
      </c>
      <c r="J21" s="1" t="s">
        <v>107</v>
      </c>
      <c r="K21" s="1" t="s">
        <v>1995</v>
      </c>
      <c r="L21" s="22">
        <v>705</v>
      </c>
      <c r="M21" s="22">
        <f t="shared" si="0"/>
        <v>1184</v>
      </c>
      <c r="N21" s="22">
        <v>1480</v>
      </c>
      <c r="O21" s="299">
        <v>108</v>
      </c>
      <c r="P21" s="9"/>
      <c r="Q21" s="9"/>
      <c r="R21" s="292">
        <v>5023410138337</v>
      </c>
      <c r="S21" s="94">
        <v>3.6</v>
      </c>
      <c r="T21" s="94">
        <v>0.3</v>
      </c>
      <c r="U21" s="94">
        <f t="shared" si="2"/>
        <v>3.9</v>
      </c>
      <c r="V21" s="109">
        <v>250</v>
      </c>
      <c r="W21" s="109">
        <v>170</v>
      </c>
      <c r="X21" s="1">
        <v>250</v>
      </c>
      <c r="Y21" s="6">
        <v>2</v>
      </c>
      <c r="Z21" s="9">
        <v>65032410138339</v>
      </c>
      <c r="AA21" s="126">
        <v>0.6</v>
      </c>
      <c r="AB21" s="120">
        <f>Y21*U21</f>
        <v>7.8</v>
      </c>
      <c r="AC21" s="7">
        <v>410</v>
      </c>
      <c r="AD21" s="7">
        <v>220</v>
      </c>
      <c r="AE21" s="159">
        <v>620</v>
      </c>
      <c r="AF21" s="7"/>
      <c r="AG21" s="7"/>
      <c r="AH21" s="7"/>
      <c r="AI21" s="7"/>
      <c r="AJ21" s="7"/>
      <c r="AK21" s="7"/>
      <c r="AL21" s="1"/>
      <c r="AM21" s="1"/>
      <c r="AN21" s="1"/>
      <c r="AO21" s="1"/>
      <c r="AP21" s="1"/>
      <c r="AQ21" s="1"/>
      <c r="AR21" s="1"/>
      <c r="AS21" s="1"/>
      <c r="AT21" s="1"/>
      <c r="AU21" s="278" t="s">
        <v>4848</v>
      </c>
      <c r="AV21" s="263"/>
      <c r="AW21" s="132" t="s">
        <v>21</v>
      </c>
      <c r="AX21" s="132" t="s">
        <v>22</v>
      </c>
      <c r="AY21" s="132" t="s">
        <v>5206</v>
      </c>
      <c r="AZ21" s="302" t="s">
        <v>5188</v>
      </c>
      <c r="BA21" t="s">
        <v>5196</v>
      </c>
    </row>
    <row r="22" spans="1:53" ht="15.75" x14ac:dyDescent="0.25">
      <c r="A22" s="1" t="s">
        <v>17</v>
      </c>
      <c r="B22" s="1" t="s">
        <v>2942</v>
      </c>
      <c r="C22" s="1" t="s">
        <v>5222</v>
      </c>
      <c r="D22" s="277" t="s">
        <v>5224</v>
      </c>
      <c r="E22" s="1" t="s">
        <v>30</v>
      </c>
      <c r="F22" s="3">
        <v>2309903191</v>
      </c>
      <c r="G22" s="35" t="s">
        <v>2000</v>
      </c>
      <c r="H22" s="1" t="s">
        <v>2002</v>
      </c>
      <c r="I22" s="6" t="s">
        <v>20</v>
      </c>
      <c r="J22" s="1" t="s">
        <v>31</v>
      </c>
      <c r="K22" s="1" t="s">
        <v>1995</v>
      </c>
      <c r="L22" s="22">
        <v>272</v>
      </c>
      <c r="M22" s="22">
        <f t="shared" si="0"/>
        <v>456</v>
      </c>
      <c r="N22" s="22">
        <v>570</v>
      </c>
      <c r="O22" s="299">
        <v>49</v>
      </c>
      <c r="P22" s="9"/>
      <c r="Q22" s="9"/>
      <c r="R22" s="292">
        <v>5032410131536</v>
      </c>
      <c r="S22" s="94">
        <v>1</v>
      </c>
      <c r="T22" s="94">
        <v>0.11</v>
      </c>
      <c r="U22" s="94">
        <f t="shared" si="2"/>
        <v>1.1100000000000001</v>
      </c>
      <c r="V22" s="109">
        <v>60</v>
      </c>
      <c r="W22" s="109">
        <v>260</v>
      </c>
      <c r="X22" s="1">
        <v>140</v>
      </c>
      <c r="Y22" s="6">
        <v>12</v>
      </c>
      <c r="Z22" s="9">
        <v>65032410133112</v>
      </c>
      <c r="AA22" s="126">
        <v>0.6</v>
      </c>
      <c r="AB22" s="120">
        <f>U22*Y22+AA22</f>
        <v>13.92</v>
      </c>
      <c r="AC22" s="7">
        <v>280</v>
      </c>
      <c r="AD22" s="7">
        <v>300</v>
      </c>
      <c r="AE22" s="159">
        <v>370</v>
      </c>
      <c r="AF22" s="7"/>
      <c r="AG22" s="7"/>
      <c r="AH22" s="7"/>
      <c r="AI22" s="7"/>
      <c r="AJ22" s="7"/>
      <c r="AK22" s="7"/>
      <c r="AL22" s="1"/>
      <c r="AM22" s="1"/>
      <c r="AN22" s="1"/>
      <c r="AO22" s="1"/>
      <c r="AP22" s="1"/>
      <c r="AQ22" s="1"/>
      <c r="AR22" s="1"/>
      <c r="AS22" s="1"/>
      <c r="AT22" s="1"/>
      <c r="AU22" s="262" t="s">
        <v>3328</v>
      </c>
      <c r="AV22" s="263" t="s">
        <v>3151</v>
      </c>
      <c r="AW22" s="132" t="s">
        <v>21</v>
      </c>
      <c r="AX22" s="132" t="s">
        <v>38</v>
      </c>
      <c r="AY22" s="132" t="s">
        <v>5206</v>
      </c>
      <c r="AZ22" s="302" t="s">
        <v>5188</v>
      </c>
      <c r="BA22" t="s">
        <v>5196</v>
      </c>
    </row>
    <row r="23" spans="1:53" ht="15.75" x14ac:dyDescent="0.25">
      <c r="A23" s="1" t="s">
        <v>17</v>
      </c>
      <c r="B23" s="1" t="s">
        <v>2941</v>
      </c>
      <c r="C23" s="1" t="s">
        <v>5222</v>
      </c>
      <c r="D23" s="1"/>
      <c r="E23" s="1" t="s">
        <v>30</v>
      </c>
      <c r="F23" s="3">
        <v>2309903191</v>
      </c>
      <c r="G23" s="35" t="s">
        <v>2000</v>
      </c>
      <c r="H23" s="1" t="s">
        <v>2002</v>
      </c>
      <c r="I23" s="6" t="s">
        <v>20</v>
      </c>
      <c r="J23" s="1" t="s">
        <v>65</v>
      </c>
      <c r="K23" s="1" t="s">
        <v>1995</v>
      </c>
      <c r="L23" s="22">
        <v>1148</v>
      </c>
      <c r="M23" s="22">
        <f t="shared" si="0"/>
        <v>1928</v>
      </c>
      <c r="N23" s="22">
        <v>2410</v>
      </c>
      <c r="O23" s="299">
        <v>193</v>
      </c>
      <c r="P23" s="9"/>
      <c r="Q23" s="9"/>
      <c r="R23" s="292">
        <v>5032410134100</v>
      </c>
      <c r="S23" s="94">
        <v>5</v>
      </c>
      <c r="T23" s="94">
        <v>0.2</v>
      </c>
      <c r="U23" s="94">
        <f t="shared" si="2"/>
        <v>5.2</v>
      </c>
      <c r="V23" s="109">
        <v>120</v>
      </c>
      <c r="W23" s="109">
        <v>310</v>
      </c>
      <c r="X23" s="1">
        <v>195</v>
      </c>
      <c r="Y23" s="6">
        <v>2</v>
      </c>
      <c r="Z23" s="9">
        <v>65032410133136</v>
      </c>
      <c r="AA23" s="126">
        <v>0.4</v>
      </c>
      <c r="AB23" s="120">
        <f>U23*Y23+AA23</f>
        <v>10.8</v>
      </c>
      <c r="AC23" s="7">
        <v>210</v>
      </c>
      <c r="AD23" s="7">
        <v>350</v>
      </c>
      <c r="AE23" s="159">
        <v>290</v>
      </c>
      <c r="AF23" s="7"/>
      <c r="AG23" s="7"/>
      <c r="AH23" s="7"/>
      <c r="AI23" s="7"/>
      <c r="AJ23" s="7"/>
      <c r="AK23" s="7"/>
      <c r="AL23" s="1"/>
      <c r="AM23" s="1"/>
      <c r="AN23" s="1"/>
      <c r="AO23" s="1"/>
      <c r="AP23" s="1"/>
      <c r="AQ23" s="1"/>
      <c r="AR23" s="1"/>
      <c r="AS23" s="1"/>
      <c r="AT23" s="1"/>
      <c r="AU23" s="262" t="s">
        <v>3328</v>
      </c>
      <c r="AV23" s="263" t="s">
        <v>3151</v>
      </c>
      <c r="AW23" s="132" t="s">
        <v>21</v>
      </c>
      <c r="AX23" s="132" t="s">
        <v>38</v>
      </c>
      <c r="AY23" s="132" t="s">
        <v>5206</v>
      </c>
      <c r="AZ23" s="302" t="s">
        <v>5188</v>
      </c>
      <c r="BA23" t="s">
        <v>5196</v>
      </c>
    </row>
    <row r="24" spans="1:53" s="12" customFormat="1" ht="15.75" x14ac:dyDescent="0.25">
      <c r="A24" s="169" t="s">
        <v>17</v>
      </c>
      <c r="B24" s="1" t="s">
        <v>41</v>
      </c>
      <c r="C24" s="1" t="s">
        <v>39</v>
      </c>
      <c r="D24" s="1"/>
      <c r="E24" s="1" t="s">
        <v>18</v>
      </c>
      <c r="F24" s="3">
        <v>2309909695</v>
      </c>
      <c r="G24" s="35" t="s">
        <v>2001</v>
      </c>
      <c r="H24" s="1" t="s">
        <v>2002</v>
      </c>
      <c r="I24" s="6" t="s">
        <v>20</v>
      </c>
      <c r="J24" s="1" t="s">
        <v>42</v>
      </c>
      <c r="K24" s="1" t="s">
        <v>1995</v>
      </c>
      <c r="L24" s="22">
        <v>555</v>
      </c>
      <c r="M24" s="22">
        <f t="shared" si="0"/>
        <v>932</v>
      </c>
      <c r="N24" s="22">
        <v>1165</v>
      </c>
      <c r="O24" s="299">
        <v>93</v>
      </c>
      <c r="P24" s="292">
        <v>5032410010930</v>
      </c>
      <c r="Q24" s="228"/>
      <c r="R24" s="228"/>
      <c r="S24" s="94">
        <v>1</v>
      </c>
      <c r="T24" s="94">
        <v>0.11</v>
      </c>
      <c r="U24" s="94">
        <f t="shared" si="2"/>
        <v>1.1100000000000001</v>
      </c>
      <c r="V24" s="109">
        <v>60</v>
      </c>
      <c r="W24" s="109">
        <v>260</v>
      </c>
      <c r="X24" s="1">
        <v>140</v>
      </c>
      <c r="Y24" s="6">
        <v>6</v>
      </c>
      <c r="Z24" s="9" t="s">
        <v>2659</v>
      </c>
      <c r="AA24" s="126">
        <v>0.6</v>
      </c>
      <c r="AB24" s="120">
        <f>U24*Y24+AA24</f>
        <v>7.26</v>
      </c>
      <c r="AC24" s="7">
        <v>280</v>
      </c>
      <c r="AD24" s="7">
        <v>190</v>
      </c>
      <c r="AE24" s="159">
        <v>390</v>
      </c>
      <c r="AF24" s="7"/>
      <c r="AG24" s="7"/>
      <c r="AH24" s="7"/>
      <c r="AI24" s="7"/>
      <c r="AJ24" s="7"/>
      <c r="AK24" s="7"/>
      <c r="AL24" s="1"/>
      <c r="AM24" s="1"/>
      <c r="AN24" s="1"/>
      <c r="AO24" s="1"/>
      <c r="AP24" s="1"/>
      <c r="AQ24" s="1"/>
      <c r="AR24" s="1"/>
      <c r="AS24" s="1"/>
      <c r="AT24" s="1"/>
      <c r="AU24" s="262" t="s">
        <v>3329</v>
      </c>
      <c r="AV24" s="263" t="s">
        <v>3152</v>
      </c>
      <c r="AW24" s="132" t="s">
        <v>21</v>
      </c>
      <c r="AX24" s="132" t="s">
        <v>22</v>
      </c>
      <c r="AY24" s="132" t="s">
        <v>5206</v>
      </c>
      <c r="AZ24" s="302" t="s">
        <v>5188</v>
      </c>
      <c r="BA24" t="s">
        <v>5196</v>
      </c>
    </row>
    <row r="25" spans="1:53" ht="18.75" x14ac:dyDescent="0.3">
      <c r="A25" s="1"/>
      <c r="B25" s="5" t="s">
        <v>43</v>
      </c>
      <c r="C25" s="1"/>
      <c r="D25" s="1"/>
      <c r="E25" s="1"/>
      <c r="F25" s="1"/>
      <c r="G25" s="6"/>
      <c r="H25" s="1"/>
      <c r="I25" s="6"/>
      <c r="J25" s="1"/>
      <c r="K25" s="1"/>
      <c r="L25" s="22"/>
      <c r="M25" s="22"/>
      <c r="N25" s="22"/>
      <c r="O25" s="299"/>
      <c r="P25" s="3"/>
      <c r="Q25" s="3"/>
      <c r="R25" s="3"/>
      <c r="S25" s="94"/>
      <c r="T25" s="94"/>
      <c r="U25" s="94"/>
      <c r="V25" s="109"/>
      <c r="W25" s="109"/>
      <c r="X25" s="1"/>
      <c r="Y25" s="6"/>
      <c r="Z25" s="7"/>
      <c r="AA25" s="126"/>
      <c r="AB25" s="120"/>
      <c r="AC25" s="7"/>
      <c r="AD25" s="7"/>
      <c r="AE25" s="159"/>
      <c r="AF25" s="7"/>
      <c r="AG25" s="7"/>
      <c r="AH25" s="7"/>
      <c r="AI25" s="7"/>
      <c r="AJ25" s="7"/>
      <c r="AK25" s="7"/>
      <c r="AL25" s="1"/>
      <c r="AM25" s="1"/>
      <c r="AN25" s="1"/>
      <c r="AO25" s="1"/>
      <c r="AP25" s="1"/>
      <c r="AQ25" s="1"/>
      <c r="AR25" s="1"/>
      <c r="AS25" s="1"/>
      <c r="AT25" s="1"/>
      <c r="AU25" s="262"/>
      <c r="AV25" s="262"/>
      <c r="AW25" s="132"/>
      <c r="AX25" s="132"/>
      <c r="AY25" s="132"/>
      <c r="AZ25" s="302"/>
    </row>
    <row r="26" spans="1:53" ht="15.75" x14ac:dyDescent="0.25">
      <c r="A26" s="1" t="s">
        <v>46</v>
      </c>
      <c r="B26" s="1" t="s">
        <v>44</v>
      </c>
      <c r="C26" s="1" t="s">
        <v>45</v>
      </c>
      <c r="D26" s="277" t="s">
        <v>5224</v>
      </c>
      <c r="E26" s="1" t="s">
        <v>18</v>
      </c>
      <c r="F26" s="3">
        <v>2309903191</v>
      </c>
      <c r="G26" s="35" t="s">
        <v>2000</v>
      </c>
      <c r="H26" s="1" t="s">
        <v>2002</v>
      </c>
      <c r="I26" s="6" t="s">
        <v>20</v>
      </c>
      <c r="J26" s="1" t="s">
        <v>47</v>
      </c>
      <c r="K26" s="1" t="s">
        <v>1995</v>
      </c>
      <c r="L26" s="22">
        <v>271</v>
      </c>
      <c r="M26" s="22">
        <f t="shared" ref="M26:M36" si="3">N26*0.8</f>
        <v>455.20000000000005</v>
      </c>
      <c r="N26" s="22">
        <v>569</v>
      </c>
      <c r="O26" s="299">
        <v>48.5</v>
      </c>
      <c r="P26" s="9"/>
      <c r="Q26" s="9"/>
      <c r="R26" s="293">
        <v>5032410131192</v>
      </c>
      <c r="S26" s="94">
        <v>0.75</v>
      </c>
      <c r="T26" s="94">
        <v>0.13</v>
      </c>
      <c r="U26" s="94">
        <f t="shared" si="2"/>
        <v>0.88</v>
      </c>
      <c r="V26" s="109">
        <v>130</v>
      </c>
      <c r="W26" s="109">
        <v>165</v>
      </c>
      <c r="X26" s="1">
        <v>130</v>
      </c>
      <c r="Y26" s="6">
        <v>6</v>
      </c>
      <c r="Z26" s="37" t="s">
        <v>5073</v>
      </c>
      <c r="AA26" s="126">
        <v>0.4</v>
      </c>
      <c r="AB26" s="120">
        <f>U26*Y26+AA26</f>
        <v>5.6800000000000006</v>
      </c>
      <c r="AC26" s="7">
        <v>280</v>
      </c>
      <c r="AD26" s="7">
        <v>190</v>
      </c>
      <c r="AE26" s="159">
        <v>390</v>
      </c>
      <c r="AF26" s="7"/>
      <c r="AG26" s="7"/>
      <c r="AH26" s="7"/>
      <c r="AI26" s="7"/>
      <c r="AJ26" s="7"/>
      <c r="AK26" s="7"/>
      <c r="AL26" s="1"/>
      <c r="AM26" s="1"/>
      <c r="AN26" s="1"/>
      <c r="AO26" s="1"/>
      <c r="AP26" s="1"/>
      <c r="AQ26" s="1"/>
      <c r="AR26" s="1"/>
      <c r="AS26" s="1"/>
      <c r="AT26" s="1"/>
      <c r="AU26" s="262" t="s">
        <v>3322</v>
      </c>
      <c r="AV26" s="263" t="s">
        <v>3153</v>
      </c>
      <c r="AW26" s="132" t="s">
        <v>22</v>
      </c>
      <c r="AX26" s="132" t="s">
        <v>22</v>
      </c>
      <c r="AY26" s="132" t="s">
        <v>5206</v>
      </c>
      <c r="AZ26" s="302" t="s">
        <v>5188</v>
      </c>
      <c r="BA26" t="s">
        <v>5196</v>
      </c>
    </row>
    <row r="27" spans="1:53" ht="15.75" x14ac:dyDescent="0.25">
      <c r="A27" s="1" t="s">
        <v>46</v>
      </c>
      <c r="B27" s="1" t="s">
        <v>48</v>
      </c>
      <c r="C27" s="1" t="s">
        <v>45</v>
      </c>
      <c r="D27" s="277" t="s">
        <v>5224</v>
      </c>
      <c r="E27" s="1" t="s">
        <v>18</v>
      </c>
      <c r="F27" s="3">
        <v>2309903191</v>
      </c>
      <c r="G27" s="35" t="s">
        <v>2000</v>
      </c>
      <c r="H27" s="1" t="s">
        <v>2002</v>
      </c>
      <c r="I27" s="6" t="s">
        <v>20</v>
      </c>
      <c r="J27" s="1" t="s">
        <v>49</v>
      </c>
      <c r="K27" s="1" t="s">
        <v>1995</v>
      </c>
      <c r="L27" s="22">
        <v>476</v>
      </c>
      <c r="M27" s="22">
        <f t="shared" si="3"/>
        <v>799.2</v>
      </c>
      <c r="N27" s="22">
        <v>999</v>
      </c>
      <c r="O27" s="299">
        <v>85</v>
      </c>
      <c r="P27" s="9"/>
      <c r="Q27" s="9"/>
      <c r="R27" s="293">
        <v>5032410131161</v>
      </c>
      <c r="S27" s="94">
        <v>1.5</v>
      </c>
      <c r="T27" s="94">
        <v>0.11</v>
      </c>
      <c r="U27" s="94">
        <f t="shared" si="2"/>
        <v>1.61</v>
      </c>
      <c r="V27" s="109">
        <v>200</v>
      </c>
      <c r="W27" s="109">
        <v>145</v>
      </c>
      <c r="X27" s="1">
        <v>200</v>
      </c>
      <c r="Y27" s="6">
        <v>6</v>
      </c>
      <c r="Z27" s="37" t="s">
        <v>5074</v>
      </c>
      <c r="AA27" s="126">
        <v>0.6</v>
      </c>
      <c r="AB27" s="120">
        <f>U27*Y27+AA27</f>
        <v>10.26</v>
      </c>
      <c r="AC27" s="7">
        <v>410</v>
      </c>
      <c r="AD27" s="7">
        <v>170</v>
      </c>
      <c r="AE27" s="159">
        <v>610</v>
      </c>
      <c r="AF27" s="7"/>
      <c r="AG27" s="7"/>
      <c r="AH27" s="7"/>
      <c r="AI27" s="7"/>
      <c r="AJ27" s="7"/>
      <c r="AK27" s="7"/>
      <c r="AL27" s="1"/>
      <c r="AM27" s="1"/>
      <c r="AN27" s="1"/>
      <c r="AO27" s="1"/>
      <c r="AP27" s="1"/>
      <c r="AQ27" s="1"/>
      <c r="AR27" s="1"/>
      <c r="AS27" s="1"/>
      <c r="AT27" s="1"/>
      <c r="AU27" s="262" t="s">
        <v>3322</v>
      </c>
      <c r="AV27" s="263" t="s">
        <v>3153</v>
      </c>
      <c r="AW27" s="132" t="s">
        <v>22</v>
      </c>
      <c r="AX27" s="132" t="s">
        <v>22</v>
      </c>
      <c r="AY27" s="132" t="s">
        <v>5206</v>
      </c>
      <c r="AZ27" s="302" t="s">
        <v>5188</v>
      </c>
      <c r="BA27" t="s">
        <v>5196</v>
      </c>
    </row>
    <row r="28" spans="1:53" ht="15.75" x14ac:dyDescent="0.25">
      <c r="A28" s="1" t="s">
        <v>46</v>
      </c>
      <c r="B28" s="1" t="s">
        <v>50</v>
      </c>
      <c r="C28" s="1" t="s">
        <v>45</v>
      </c>
      <c r="D28" s="277" t="s">
        <v>5224</v>
      </c>
      <c r="E28" s="1" t="s">
        <v>18</v>
      </c>
      <c r="F28" s="3">
        <v>2309903191</v>
      </c>
      <c r="G28" s="35" t="s">
        <v>2000</v>
      </c>
      <c r="H28" s="1" t="s">
        <v>2002</v>
      </c>
      <c r="I28" s="6" t="s">
        <v>20</v>
      </c>
      <c r="J28" s="1" t="s">
        <v>51</v>
      </c>
      <c r="K28" s="1" t="s">
        <v>1995</v>
      </c>
      <c r="L28" s="22">
        <v>905</v>
      </c>
      <c r="M28" s="22">
        <f t="shared" si="3"/>
        <v>1519.2</v>
      </c>
      <c r="N28" s="22">
        <v>1899</v>
      </c>
      <c r="O28" s="299">
        <v>156.5</v>
      </c>
      <c r="P28" s="9"/>
      <c r="Q28" s="9"/>
      <c r="R28" s="293">
        <v>5032410131185</v>
      </c>
      <c r="S28" s="94">
        <v>3</v>
      </c>
      <c r="T28" s="94">
        <v>0.22500000000000001</v>
      </c>
      <c r="U28" s="94">
        <f t="shared" si="2"/>
        <v>3.2250000000000001</v>
      </c>
      <c r="V28" s="109">
        <v>200</v>
      </c>
      <c r="W28" s="109">
        <v>200</v>
      </c>
      <c r="X28" s="1">
        <v>200</v>
      </c>
      <c r="Y28" s="6">
        <v>2</v>
      </c>
      <c r="Z28" s="37" t="s">
        <v>5075</v>
      </c>
      <c r="AA28" s="126">
        <v>0.8</v>
      </c>
      <c r="AB28" s="120">
        <f>U28*Y28+AA28</f>
        <v>7.25</v>
      </c>
      <c r="AC28" s="7">
        <v>410</v>
      </c>
      <c r="AD28" s="7">
        <v>220</v>
      </c>
      <c r="AE28" s="159">
        <v>620</v>
      </c>
      <c r="AF28" s="7"/>
      <c r="AG28" s="7"/>
      <c r="AH28" s="7"/>
      <c r="AI28" s="7"/>
      <c r="AJ28" s="7"/>
      <c r="AK28" s="7"/>
      <c r="AL28" s="1"/>
      <c r="AM28" s="1"/>
      <c r="AN28" s="1"/>
      <c r="AO28" s="1"/>
      <c r="AP28" s="1"/>
      <c r="AQ28" s="1"/>
      <c r="AR28" s="1"/>
      <c r="AS28" s="1"/>
      <c r="AT28" s="1"/>
      <c r="AU28" s="262" t="s">
        <v>3322</v>
      </c>
      <c r="AV28" s="263" t="s">
        <v>3153</v>
      </c>
      <c r="AW28" s="132" t="s">
        <v>22</v>
      </c>
      <c r="AX28" s="132" t="s">
        <v>22</v>
      </c>
      <c r="AY28" s="132" t="s">
        <v>5206</v>
      </c>
      <c r="AZ28" s="302" t="s">
        <v>5188</v>
      </c>
      <c r="BA28" t="s">
        <v>5196</v>
      </c>
    </row>
    <row r="29" spans="1:53" ht="15.75" x14ac:dyDescent="0.25">
      <c r="A29" s="1" t="s">
        <v>46</v>
      </c>
      <c r="B29" s="1" t="s">
        <v>52</v>
      </c>
      <c r="C29" s="1" t="s">
        <v>45</v>
      </c>
      <c r="D29" s="1"/>
      <c r="E29" s="1" t="s">
        <v>18</v>
      </c>
      <c r="F29" s="3">
        <v>2309903191</v>
      </c>
      <c r="G29" s="35" t="s">
        <v>2000</v>
      </c>
      <c r="H29" s="1" t="s">
        <v>2002</v>
      </c>
      <c r="I29" s="6" t="s">
        <v>20</v>
      </c>
      <c r="J29" s="1" t="s">
        <v>53</v>
      </c>
      <c r="K29" s="1" t="s">
        <v>1995</v>
      </c>
      <c r="L29" s="22">
        <v>4351</v>
      </c>
      <c r="M29" s="22">
        <f t="shared" si="3"/>
        <v>7312</v>
      </c>
      <c r="N29" s="22">
        <v>9140</v>
      </c>
      <c r="O29" s="299">
        <v>732</v>
      </c>
      <c r="P29" s="9"/>
      <c r="Q29" s="9"/>
      <c r="R29" s="293">
        <v>5032410131178</v>
      </c>
      <c r="S29" s="94">
        <v>15</v>
      </c>
      <c r="T29" s="94">
        <v>1</v>
      </c>
      <c r="U29" s="94">
        <f t="shared" si="2"/>
        <v>16</v>
      </c>
      <c r="V29" s="109">
        <v>380</v>
      </c>
      <c r="W29" s="109">
        <v>390</v>
      </c>
      <c r="X29" s="1">
        <v>380</v>
      </c>
      <c r="Y29" s="6" t="s">
        <v>54</v>
      </c>
      <c r="Z29" s="37" t="s">
        <v>5076</v>
      </c>
      <c r="AA29" s="126"/>
      <c r="AB29" s="120"/>
      <c r="AC29" s="7"/>
      <c r="AD29" s="7"/>
      <c r="AE29" s="159"/>
      <c r="AF29" s="7"/>
      <c r="AG29" s="7"/>
      <c r="AH29" s="7"/>
      <c r="AI29" s="7"/>
      <c r="AJ29" s="7"/>
      <c r="AK29" s="7"/>
      <c r="AL29" s="1"/>
      <c r="AM29" s="1"/>
      <c r="AN29" s="1"/>
      <c r="AO29" s="1"/>
      <c r="AP29" s="1"/>
      <c r="AQ29" s="1"/>
      <c r="AR29" s="1"/>
      <c r="AS29" s="1"/>
      <c r="AT29" s="1"/>
      <c r="AU29" s="262" t="s">
        <v>3322</v>
      </c>
      <c r="AV29" s="263" t="s">
        <v>3153</v>
      </c>
      <c r="AW29" s="132" t="s">
        <v>22</v>
      </c>
      <c r="AX29" s="132" t="s">
        <v>22</v>
      </c>
      <c r="AY29" s="132" t="s">
        <v>5206</v>
      </c>
      <c r="AZ29" s="302" t="s">
        <v>5188</v>
      </c>
      <c r="BA29" t="s">
        <v>5196</v>
      </c>
    </row>
    <row r="30" spans="1:53" ht="15.75" x14ac:dyDescent="0.25">
      <c r="A30" s="1" t="s">
        <v>46</v>
      </c>
      <c r="B30" s="1" t="s">
        <v>55</v>
      </c>
      <c r="C30" s="1" t="s">
        <v>45</v>
      </c>
      <c r="D30" s="277" t="s">
        <v>5224</v>
      </c>
      <c r="E30" s="1" t="s">
        <v>30</v>
      </c>
      <c r="F30" s="3">
        <v>2309903191</v>
      </c>
      <c r="G30" s="35" t="s">
        <v>2000</v>
      </c>
      <c r="H30" s="1" t="s">
        <v>2002</v>
      </c>
      <c r="I30" s="6" t="s">
        <v>20</v>
      </c>
      <c r="J30" s="1" t="s">
        <v>31</v>
      </c>
      <c r="K30" s="1" t="s">
        <v>1995</v>
      </c>
      <c r="L30" s="22">
        <v>340</v>
      </c>
      <c r="M30" s="22">
        <f t="shared" si="3"/>
        <v>572</v>
      </c>
      <c r="N30" s="22">
        <v>715</v>
      </c>
      <c r="O30" s="299">
        <v>60.5</v>
      </c>
      <c r="P30" s="9"/>
      <c r="Q30" s="9"/>
      <c r="R30" s="293">
        <v>5032410131147</v>
      </c>
      <c r="S30" s="94">
        <v>1</v>
      </c>
      <c r="T30" s="94">
        <v>0.11</v>
      </c>
      <c r="U30" s="94">
        <f t="shared" si="2"/>
        <v>1.1100000000000001</v>
      </c>
      <c r="V30" s="109">
        <v>60</v>
      </c>
      <c r="W30" s="109">
        <v>260</v>
      </c>
      <c r="X30" s="1">
        <v>140</v>
      </c>
      <c r="Y30" s="6">
        <v>12</v>
      </c>
      <c r="Z30" s="37" t="s">
        <v>5077</v>
      </c>
      <c r="AA30" s="126">
        <v>0.6</v>
      </c>
      <c r="AB30" s="120">
        <f>U30*Y30+AA30</f>
        <v>13.92</v>
      </c>
      <c r="AC30" s="7">
        <v>280</v>
      </c>
      <c r="AD30" s="7">
        <v>300</v>
      </c>
      <c r="AE30" s="159">
        <v>370</v>
      </c>
      <c r="AF30" s="7"/>
      <c r="AG30" s="7"/>
      <c r="AH30" s="7"/>
      <c r="AI30" s="7"/>
      <c r="AJ30" s="7"/>
      <c r="AK30" s="7"/>
      <c r="AL30" s="1"/>
      <c r="AM30" s="1"/>
      <c r="AN30" s="1"/>
      <c r="AO30" s="1"/>
      <c r="AP30" s="1"/>
      <c r="AQ30" s="1"/>
      <c r="AR30" s="1"/>
      <c r="AS30" s="1"/>
      <c r="AT30" s="1"/>
      <c r="AU30" s="262" t="s">
        <v>3323</v>
      </c>
      <c r="AV30" s="263" t="s">
        <v>3154</v>
      </c>
      <c r="AW30" s="132" t="s">
        <v>22</v>
      </c>
      <c r="AX30" s="132" t="s">
        <v>22</v>
      </c>
      <c r="AY30" s="132" t="s">
        <v>5206</v>
      </c>
      <c r="AZ30" s="302" t="s">
        <v>5188</v>
      </c>
      <c r="BA30" t="s">
        <v>5196</v>
      </c>
    </row>
    <row r="31" spans="1:53" ht="15.75" x14ac:dyDescent="0.25">
      <c r="A31" s="1" t="s">
        <v>46</v>
      </c>
      <c r="B31" s="1" t="s">
        <v>1788</v>
      </c>
      <c r="C31" s="1" t="s">
        <v>45</v>
      </c>
      <c r="D31" s="1"/>
      <c r="E31" s="1" t="s">
        <v>30</v>
      </c>
      <c r="F31" s="3">
        <v>2309903191</v>
      </c>
      <c r="G31" s="35" t="s">
        <v>2000</v>
      </c>
      <c r="H31" s="1" t="s">
        <v>2002</v>
      </c>
      <c r="I31" s="6" t="s">
        <v>20</v>
      </c>
      <c r="J31" s="1" t="s">
        <v>65</v>
      </c>
      <c r="K31" s="1" t="s">
        <v>1995</v>
      </c>
      <c r="L31" s="22">
        <v>1520</v>
      </c>
      <c r="M31" s="22">
        <f t="shared" si="3"/>
        <v>2552</v>
      </c>
      <c r="N31" s="22">
        <v>3190</v>
      </c>
      <c r="O31" s="299">
        <v>255</v>
      </c>
      <c r="P31" s="9"/>
      <c r="Q31" s="9"/>
      <c r="R31" s="293">
        <v>5032410131154</v>
      </c>
      <c r="S31" s="94">
        <v>5</v>
      </c>
      <c r="T31" s="94">
        <v>0.2</v>
      </c>
      <c r="U31" s="94">
        <f t="shared" si="2"/>
        <v>5.2</v>
      </c>
      <c r="V31" s="109">
        <v>120</v>
      </c>
      <c r="W31" s="109">
        <v>310</v>
      </c>
      <c r="X31" s="1">
        <v>195</v>
      </c>
      <c r="Y31" s="6">
        <v>2</v>
      </c>
      <c r="Z31" s="37" t="s">
        <v>5078</v>
      </c>
      <c r="AA31" s="126">
        <v>0.4</v>
      </c>
      <c r="AB31" s="120">
        <f>U31*Y31+AA31</f>
        <v>10.8</v>
      </c>
      <c r="AC31" s="7">
        <v>210</v>
      </c>
      <c r="AD31" s="7">
        <v>350</v>
      </c>
      <c r="AE31" s="159">
        <v>290</v>
      </c>
      <c r="AF31" s="7"/>
      <c r="AG31" s="7"/>
      <c r="AH31" s="7"/>
      <c r="AI31" s="7"/>
      <c r="AJ31" s="7"/>
      <c r="AK31" s="7"/>
      <c r="AL31" s="1"/>
      <c r="AM31" s="1"/>
      <c r="AN31" s="1"/>
      <c r="AO31" s="1"/>
      <c r="AP31" s="1"/>
      <c r="AQ31" s="1"/>
      <c r="AR31" s="1"/>
      <c r="AS31" s="1"/>
      <c r="AT31" s="1"/>
      <c r="AU31" s="262" t="s">
        <v>3323</v>
      </c>
      <c r="AV31" s="263" t="s">
        <v>3154</v>
      </c>
      <c r="AW31" s="132" t="s">
        <v>22</v>
      </c>
      <c r="AX31" s="132" t="s">
        <v>22</v>
      </c>
      <c r="AY31" s="132" t="s">
        <v>5206</v>
      </c>
      <c r="AZ31" s="302" t="s">
        <v>5188</v>
      </c>
      <c r="BA31" t="s">
        <v>5196</v>
      </c>
    </row>
    <row r="32" spans="1:53" ht="15.75" x14ac:dyDescent="0.25">
      <c r="A32" s="1" t="s">
        <v>46</v>
      </c>
      <c r="B32" s="1" t="s">
        <v>56</v>
      </c>
      <c r="C32" s="1" t="s">
        <v>57</v>
      </c>
      <c r="D32" s="277" t="s">
        <v>5224</v>
      </c>
      <c r="E32" s="1" t="s">
        <v>58</v>
      </c>
      <c r="F32" s="3">
        <v>2309903191</v>
      </c>
      <c r="G32" s="35" t="s">
        <v>2000</v>
      </c>
      <c r="H32" s="1" t="s">
        <v>2002</v>
      </c>
      <c r="I32" s="6" t="s">
        <v>59</v>
      </c>
      <c r="J32" s="1" t="s">
        <v>73</v>
      </c>
      <c r="K32" s="1" t="s">
        <v>1995</v>
      </c>
      <c r="L32" s="22">
        <v>1030</v>
      </c>
      <c r="M32" s="22">
        <f t="shared" si="3"/>
        <v>1728</v>
      </c>
      <c r="N32" s="22">
        <v>2160</v>
      </c>
      <c r="O32" s="299">
        <f>177/6</f>
        <v>29.5</v>
      </c>
      <c r="P32" s="9"/>
      <c r="Q32" s="292">
        <v>5032410132700</v>
      </c>
      <c r="R32" s="8">
        <v>5032410131130</v>
      </c>
      <c r="S32" s="94">
        <v>0.1</v>
      </c>
      <c r="T32" s="94">
        <v>1.6E-2</v>
      </c>
      <c r="U32" s="94">
        <f t="shared" si="2"/>
        <v>0.11600000000000001</v>
      </c>
      <c r="V32" s="109">
        <v>35</v>
      </c>
      <c r="W32" s="109">
        <v>235</v>
      </c>
      <c r="X32" s="1">
        <v>130</v>
      </c>
      <c r="Y32" s="6" t="s">
        <v>59</v>
      </c>
      <c r="Z32" s="294">
        <v>65032410132953</v>
      </c>
      <c r="AA32" s="126">
        <v>0.4</v>
      </c>
      <c r="AB32" s="120">
        <v>0.996</v>
      </c>
      <c r="AC32" s="7">
        <v>215</v>
      </c>
      <c r="AD32" s="7">
        <v>240</v>
      </c>
      <c r="AE32" s="159">
        <v>135</v>
      </c>
      <c r="AF32" s="115">
        <v>12</v>
      </c>
      <c r="AG32" s="7"/>
      <c r="AH32" s="7"/>
      <c r="AI32" s="7"/>
      <c r="AJ32" s="7"/>
      <c r="AK32" s="7"/>
      <c r="AL32" s="1"/>
      <c r="AM32" s="1"/>
      <c r="AN32" s="1"/>
      <c r="AO32" s="1"/>
      <c r="AP32" s="1"/>
      <c r="AQ32" s="1"/>
      <c r="AR32" s="1"/>
      <c r="AS32" s="1"/>
      <c r="AT32" s="1"/>
      <c r="AU32" s="262" t="s">
        <v>3324</v>
      </c>
      <c r="AV32" s="263" t="s">
        <v>3155</v>
      </c>
      <c r="AW32" s="132" t="s">
        <v>22</v>
      </c>
      <c r="AX32" s="132" t="s">
        <v>22</v>
      </c>
      <c r="AY32" s="132" t="s">
        <v>5206</v>
      </c>
      <c r="AZ32" s="302" t="s">
        <v>5188</v>
      </c>
      <c r="BA32" t="s">
        <v>5196</v>
      </c>
    </row>
    <row r="33" spans="1:53" ht="15.75" x14ac:dyDescent="0.25">
      <c r="A33" s="1" t="s">
        <v>46</v>
      </c>
      <c r="B33" s="1" t="s">
        <v>60</v>
      </c>
      <c r="C33" s="1" t="s">
        <v>61</v>
      </c>
      <c r="D33" s="277" t="s">
        <v>5224</v>
      </c>
      <c r="E33" s="1" t="s">
        <v>18</v>
      </c>
      <c r="F33" s="3">
        <v>2309903191</v>
      </c>
      <c r="G33" s="35" t="s">
        <v>2000</v>
      </c>
      <c r="H33" s="1" t="s">
        <v>2002</v>
      </c>
      <c r="I33" s="6" t="s">
        <v>20</v>
      </c>
      <c r="J33" s="1" t="s">
        <v>42</v>
      </c>
      <c r="K33" s="1" t="s">
        <v>1995</v>
      </c>
      <c r="L33" s="22">
        <v>536</v>
      </c>
      <c r="M33" s="22">
        <f t="shared" si="3"/>
        <v>900</v>
      </c>
      <c r="N33" s="22">
        <v>1125</v>
      </c>
      <c r="O33" s="299">
        <v>94.5</v>
      </c>
      <c r="P33" s="9"/>
      <c r="Q33" s="9"/>
      <c r="R33" s="293">
        <v>5032410131208</v>
      </c>
      <c r="S33" s="94">
        <v>1</v>
      </c>
      <c r="T33" s="94">
        <v>0.16</v>
      </c>
      <c r="U33" s="94">
        <f t="shared" si="2"/>
        <v>1.1599999999999999</v>
      </c>
      <c r="V33" s="109">
        <v>200</v>
      </c>
      <c r="W33" s="109">
        <v>145</v>
      </c>
      <c r="X33" s="1">
        <v>200</v>
      </c>
      <c r="Y33" s="6">
        <v>6</v>
      </c>
      <c r="Z33" s="37" t="s">
        <v>5079</v>
      </c>
      <c r="AA33" s="126">
        <v>0.6</v>
      </c>
      <c r="AB33" s="120">
        <f>U33*Y33+AA33</f>
        <v>7.5599999999999987</v>
      </c>
      <c r="AC33" s="7">
        <v>410</v>
      </c>
      <c r="AD33" s="7">
        <v>170</v>
      </c>
      <c r="AE33" s="159">
        <v>610</v>
      </c>
      <c r="AF33" s="7"/>
      <c r="AG33" s="7"/>
      <c r="AH33" s="7"/>
      <c r="AI33" s="7"/>
      <c r="AJ33" s="7"/>
      <c r="AK33" s="7"/>
      <c r="AL33" s="1"/>
      <c r="AM33" s="1"/>
      <c r="AN33" s="1"/>
      <c r="AO33" s="1"/>
      <c r="AP33" s="1"/>
      <c r="AQ33" s="1"/>
      <c r="AR33" s="1"/>
      <c r="AS33" s="1"/>
      <c r="AT33" s="1"/>
      <c r="AU33" s="262" t="s">
        <v>3325</v>
      </c>
      <c r="AV33" s="263" t="s">
        <v>3156</v>
      </c>
      <c r="AW33" s="132" t="s">
        <v>21</v>
      </c>
      <c r="AX33" s="132" t="s">
        <v>22</v>
      </c>
      <c r="AY33" s="132" t="s">
        <v>5206</v>
      </c>
      <c r="AZ33" s="302" t="s">
        <v>5188</v>
      </c>
      <c r="BA33" t="s">
        <v>5196</v>
      </c>
    </row>
    <row r="34" spans="1:53" ht="15.75" x14ac:dyDescent="0.25">
      <c r="A34" s="1" t="s">
        <v>46</v>
      </c>
      <c r="B34" s="1" t="s">
        <v>62</v>
      </c>
      <c r="C34" s="1" t="s">
        <v>63</v>
      </c>
      <c r="D34" s="277" t="s">
        <v>5224</v>
      </c>
      <c r="E34" s="1" t="s">
        <v>18</v>
      </c>
      <c r="F34" s="3">
        <v>2309903191</v>
      </c>
      <c r="G34" s="35" t="s">
        <v>2000</v>
      </c>
      <c r="H34" s="1" t="s">
        <v>2002</v>
      </c>
      <c r="I34" s="6" t="s">
        <v>20</v>
      </c>
      <c r="J34" s="1" t="s">
        <v>64</v>
      </c>
      <c r="K34" s="1" t="s">
        <v>1995</v>
      </c>
      <c r="L34" s="22">
        <v>298</v>
      </c>
      <c r="M34" s="22">
        <f t="shared" si="3"/>
        <v>500</v>
      </c>
      <c r="N34" s="22">
        <v>625</v>
      </c>
      <c r="O34" s="299">
        <v>52</v>
      </c>
      <c r="P34" s="9"/>
      <c r="Q34" s="9"/>
      <c r="R34" s="293">
        <v>5032410131222</v>
      </c>
      <c r="S34" s="94">
        <v>0.5</v>
      </c>
      <c r="T34" s="94">
        <v>0.12</v>
      </c>
      <c r="U34" s="94">
        <f t="shared" si="2"/>
        <v>0.62</v>
      </c>
      <c r="V34" s="109">
        <v>110</v>
      </c>
      <c r="W34" s="109">
        <v>160</v>
      </c>
      <c r="X34" s="1">
        <v>110</v>
      </c>
      <c r="Y34" s="6">
        <v>6</v>
      </c>
      <c r="Z34" s="37" t="s">
        <v>5080</v>
      </c>
      <c r="AA34" s="126">
        <v>0.4</v>
      </c>
      <c r="AB34" s="120">
        <f>U34*Y34+AA34</f>
        <v>4.12</v>
      </c>
      <c r="AC34" s="7">
        <v>280</v>
      </c>
      <c r="AD34" s="7">
        <v>190</v>
      </c>
      <c r="AE34" s="159">
        <v>390</v>
      </c>
      <c r="AF34" s="7"/>
      <c r="AG34" s="7"/>
      <c r="AH34" s="7"/>
      <c r="AI34" s="7"/>
      <c r="AJ34" s="7"/>
      <c r="AK34" s="7"/>
      <c r="AL34" s="1"/>
      <c r="AM34" s="1"/>
      <c r="AN34" s="1"/>
      <c r="AO34" s="1"/>
      <c r="AP34" s="1"/>
      <c r="AQ34" s="1"/>
      <c r="AR34" s="1"/>
      <c r="AS34" s="1"/>
      <c r="AT34" s="1"/>
      <c r="AU34" s="262" t="s">
        <v>3325</v>
      </c>
      <c r="AV34" s="263" t="s">
        <v>3156</v>
      </c>
      <c r="AW34" s="132" t="s">
        <v>21</v>
      </c>
      <c r="AX34" s="132" t="s">
        <v>22</v>
      </c>
      <c r="AY34" s="132" t="s">
        <v>5206</v>
      </c>
      <c r="AZ34" s="302" t="s">
        <v>5188</v>
      </c>
      <c r="BA34" t="s">
        <v>5196</v>
      </c>
    </row>
    <row r="35" spans="1:53" ht="15.75" x14ac:dyDescent="0.25">
      <c r="A35" s="1" t="s">
        <v>46</v>
      </c>
      <c r="B35" s="1" t="s">
        <v>2943</v>
      </c>
      <c r="C35" s="1" t="s">
        <v>61</v>
      </c>
      <c r="D35" s="277" t="s">
        <v>5224</v>
      </c>
      <c r="E35" s="1" t="s">
        <v>30</v>
      </c>
      <c r="F35" s="3">
        <v>2309903191</v>
      </c>
      <c r="G35" s="35" t="s">
        <v>2000</v>
      </c>
      <c r="H35" s="1" t="s">
        <v>2002</v>
      </c>
      <c r="I35" s="6" t="s">
        <v>20</v>
      </c>
      <c r="J35" s="1" t="s">
        <v>31</v>
      </c>
      <c r="K35" s="1" t="s">
        <v>1995</v>
      </c>
      <c r="L35" s="22">
        <v>286</v>
      </c>
      <c r="M35" s="22">
        <f t="shared" si="3"/>
        <v>479.20000000000005</v>
      </c>
      <c r="N35" s="22">
        <v>599</v>
      </c>
      <c r="O35" s="299">
        <v>51</v>
      </c>
      <c r="P35" s="9"/>
      <c r="Q35" s="9"/>
      <c r="R35" s="293">
        <v>5032410131246</v>
      </c>
      <c r="S35" s="94">
        <v>1</v>
      </c>
      <c r="T35" s="94">
        <v>0.11</v>
      </c>
      <c r="U35" s="94">
        <f t="shared" si="2"/>
        <v>1.1100000000000001</v>
      </c>
      <c r="V35" s="109">
        <v>60</v>
      </c>
      <c r="W35" s="109">
        <v>260</v>
      </c>
      <c r="X35" s="1">
        <v>140</v>
      </c>
      <c r="Y35" s="6">
        <v>12</v>
      </c>
      <c r="Z35" s="37" t="s">
        <v>5081</v>
      </c>
      <c r="AA35" s="126">
        <v>0.6</v>
      </c>
      <c r="AB35" s="120">
        <f>U35*Y35+AA35</f>
        <v>13.92</v>
      </c>
      <c r="AC35" s="7">
        <v>280</v>
      </c>
      <c r="AD35" s="7">
        <v>300</v>
      </c>
      <c r="AE35" s="159">
        <v>370</v>
      </c>
      <c r="AF35" s="7"/>
      <c r="AG35" s="7"/>
      <c r="AH35" s="7"/>
      <c r="AI35" s="7"/>
      <c r="AJ35" s="7"/>
      <c r="AK35" s="7"/>
      <c r="AL35" s="1"/>
      <c r="AM35" s="1"/>
      <c r="AN35" s="1"/>
      <c r="AO35" s="1"/>
      <c r="AP35" s="1"/>
      <c r="AQ35" s="1"/>
      <c r="AR35" s="1"/>
      <c r="AS35" s="1"/>
      <c r="AT35" s="1"/>
      <c r="AU35" s="262" t="s">
        <v>3325</v>
      </c>
      <c r="AV35" s="263" t="s">
        <v>3154</v>
      </c>
      <c r="AW35" s="132" t="s">
        <v>21</v>
      </c>
      <c r="AX35" s="132" t="s">
        <v>22</v>
      </c>
      <c r="AY35" s="132" t="s">
        <v>5206</v>
      </c>
      <c r="AZ35" s="302" t="s">
        <v>5188</v>
      </c>
      <c r="BA35" t="s">
        <v>5196</v>
      </c>
    </row>
    <row r="36" spans="1:53" ht="15.75" x14ac:dyDescent="0.25">
      <c r="A36" s="1" t="s">
        <v>46</v>
      </c>
      <c r="B36" s="1" t="s">
        <v>2944</v>
      </c>
      <c r="C36" s="1" t="s">
        <v>61</v>
      </c>
      <c r="D36" s="1"/>
      <c r="E36" s="1" t="s">
        <v>30</v>
      </c>
      <c r="F36" s="3">
        <v>2309903191</v>
      </c>
      <c r="G36" s="35" t="s">
        <v>2000</v>
      </c>
      <c r="H36" s="1" t="s">
        <v>2002</v>
      </c>
      <c r="I36" s="6" t="s">
        <v>20</v>
      </c>
      <c r="J36" s="1" t="s">
        <v>65</v>
      </c>
      <c r="K36" s="1" t="s">
        <v>1995</v>
      </c>
      <c r="L36" s="22">
        <v>1210</v>
      </c>
      <c r="M36" s="22">
        <f t="shared" si="3"/>
        <v>2032</v>
      </c>
      <c r="N36" s="22">
        <v>2540</v>
      </c>
      <c r="O36" s="299">
        <v>203</v>
      </c>
      <c r="P36" s="9"/>
      <c r="Q36" s="9"/>
      <c r="R36" s="293">
        <v>5032410131260</v>
      </c>
      <c r="S36" s="94">
        <v>5</v>
      </c>
      <c r="T36" s="94">
        <v>0.2</v>
      </c>
      <c r="U36" s="94">
        <f t="shared" si="2"/>
        <v>5.2</v>
      </c>
      <c r="V36" s="109">
        <v>120</v>
      </c>
      <c r="W36" s="109">
        <v>310</v>
      </c>
      <c r="X36" s="1">
        <v>195</v>
      </c>
      <c r="Y36" s="6">
        <v>2</v>
      </c>
      <c r="Z36" s="37" t="s">
        <v>5082</v>
      </c>
      <c r="AA36" s="126">
        <v>0.4</v>
      </c>
      <c r="AB36" s="120">
        <f>U36*Y36+AA36</f>
        <v>10.8</v>
      </c>
      <c r="AC36" s="7">
        <v>210</v>
      </c>
      <c r="AD36" s="7">
        <v>350</v>
      </c>
      <c r="AE36" s="159">
        <v>290</v>
      </c>
      <c r="AF36" s="7"/>
      <c r="AG36" s="7"/>
      <c r="AH36" s="7"/>
      <c r="AI36" s="7"/>
      <c r="AJ36" s="7"/>
      <c r="AK36" s="7"/>
      <c r="AL36" s="1"/>
      <c r="AM36" s="1"/>
      <c r="AN36" s="1"/>
      <c r="AO36" s="1"/>
      <c r="AP36" s="1"/>
      <c r="AQ36" s="1"/>
      <c r="AR36" s="1"/>
      <c r="AS36" s="1"/>
      <c r="AT36" s="1"/>
      <c r="AU36" s="262" t="s">
        <v>3325</v>
      </c>
      <c r="AV36" s="263" t="s">
        <v>3154</v>
      </c>
      <c r="AW36" s="132" t="s">
        <v>21</v>
      </c>
      <c r="AX36" s="132" t="s">
        <v>22</v>
      </c>
      <c r="AY36" s="132" t="s">
        <v>5206</v>
      </c>
      <c r="AZ36" s="302" t="s">
        <v>5188</v>
      </c>
      <c r="BA36" t="s">
        <v>5196</v>
      </c>
    </row>
    <row r="37" spans="1:53" ht="18.75" x14ac:dyDescent="0.3">
      <c r="A37" s="1"/>
      <c r="B37" s="5" t="s">
        <v>66</v>
      </c>
      <c r="C37" s="1"/>
      <c r="D37" s="1"/>
      <c r="E37" s="1"/>
      <c r="F37" s="1"/>
      <c r="G37" s="6"/>
      <c r="H37" s="1"/>
      <c r="I37" s="6"/>
      <c r="J37" s="1"/>
      <c r="K37" s="1"/>
      <c r="L37" s="22"/>
      <c r="M37" s="22"/>
      <c r="N37" s="22"/>
      <c r="O37" s="299"/>
      <c r="P37" s="3"/>
      <c r="Q37" s="3"/>
      <c r="R37" s="3"/>
      <c r="S37" s="94"/>
      <c r="T37" s="94"/>
      <c r="U37" s="94"/>
      <c r="V37" s="109"/>
      <c r="W37" s="109"/>
      <c r="X37" s="1"/>
      <c r="Y37" s="6"/>
      <c r="Z37" s="7"/>
      <c r="AA37" s="126"/>
      <c r="AB37" s="120"/>
      <c r="AC37" s="7"/>
      <c r="AD37" s="7"/>
      <c r="AE37" s="159"/>
      <c r="AF37" s="7"/>
      <c r="AG37" s="7"/>
      <c r="AH37" s="7"/>
      <c r="AI37" s="7"/>
      <c r="AJ37" s="7"/>
      <c r="AK37" s="7"/>
      <c r="AL37" s="1"/>
      <c r="AM37" s="1"/>
      <c r="AN37" s="1"/>
      <c r="AO37" s="1"/>
      <c r="AP37" s="1"/>
      <c r="AQ37" s="1"/>
      <c r="AR37" s="1"/>
      <c r="AS37" s="1"/>
      <c r="AT37" s="1"/>
      <c r="AU37" s="262"/>
      <c r="AV37" s="262"/>
      <c r="AW37" s="132"/>
      <c r="AX37" s="132"/>
      <c r="AY37" s="132"/>
      <c r="AZ37" s="302"/>
    </row>
    <row r="38" spans="1:53" s="12" customFormat="1" ht="15.75" x14ac:dyDescent="0.25">
      <c r="A38" s="169" t="s">
        <v>69</v>
      </c>
      <c r="B38" s="1" t="s">
        <v>67</v>
      </c>
      <c r="C38" s="1" t="s">
        <v>68</v>
      </c>
      <c r="D38" s="1"/>
      <c r="E38" s="1" t="s">
        <v>37</v>
      </c>
      <c r="F38" s="3">
        <v>2309903191</v>
      </c>
      <c r="G38" s="35">
        <v>23099031</v>
      </c>
      <c r="H38" s="1" t="s">
        <v>2002</v>
      </c>
      <c r="I38" s="6" t="s">
        <v>20</v>
      </c>
      <c r="J38" s="1" t="s">
        <v>70</v>
      </c>
      <c r="K38" s="1" t="s">
        <v>1995</v>
      </c>
      <c r="L38" s="22">
        <v>167</v>
      </c>
      <c r="M38" s="22">
        <f t="shared" ref="M38:M51" si="4">N38*0.8</f>
        <v>279.2</v>
      </c>
      <c r="N38" s="22">
        <v>349</v>
      </c>
      <c r="O38" s="299">
        <v>26.5</v>
      </c>
      <c r="P38" s="292">
        <v>5032410128925</v>
      </c>
      <c r="Q38" s="228"/>
      <c r="R38" s="228"/>
      <c r="S38" s="94">
        <v>0.5</v>
      </c>
      <c r="T38" s="94">
        <v>0.105</v>
      </c>
      <c r="U38" s="94">
        <f t="shared" si="2"/>
        <v>0.60499999999999998</v>
      </c>
      <c r="V38" s="109">
        <v>95</v>
      </c>
      <c r="W38" s="109">
        <v>235</v>
      </c>
      <c r="X38" s="1">
        <v>160</v>
      </c>
      <c r="Y38" s="6">
        <v>6</v>
      </c>
      <c r="Z38" s="9">
        <v>65032410128934</v>
      </c>
      <c r="AA38" s="126">
        <v>0.6</v>
      </c>
      <c r="AB38" s="120">
        <f>U38*Y38+AA38</f>
        <v>4.2299999999999995</v>
      </c>
      <c r="AC38" s="7">
        <v>280</v>
      </c>
      <c r="AD38" s="7">
        <v>300</v>
      </c>
      <c r="AE38" s="159">
        <v>370</v>
      </c>
      <c r="AF38" s="7"/>
      <c r="AG38" s="7"/>
      <c r="AH38" s="7"/>
      <c r="AI38" s="7"/>
      <c r="AJ38" s="7"/>
      <c r="AK38" s="7"/>
      <c r="AL38" s="1"/>
      <c r="AM38" s="1"/>
      <c r="AN38" s="1"/>
      <c r="AO38" s="1"/>
      <c r="AP38" s="1"/>
      <c r="AQ38" s="1"/>
      <c r="AR38" s="1"/>
      <c r="AS38" s="1"/>
      <c r="AT38" s="1"/>
      <c r="AU38" s="3" t="s">
        <v>3315</v>
      </c>
      <c r="AV38" s="263" t="s">
        <v>3157</v>
      </c>
      <c r="AW38" s="132" t="s">
        <v>21</v>
      </c>
      <c r="AX38" s="132" t="s">
        <v>22</v>
      </c>
      <c r="AY38" s="132" t="s">
        <v>5206</v>
      </c>
      <c r="AZ38" s="302" t="s">
        <v>5188</v>
      </c>
      <c r="BA38" t="s">
        <v>5196</v>
      </c>
    </row>
    <row r="39" spans="1:53" s="3" customFormat="1" ht="15.75" x14ac:dyDescent="0.25">
      <c r="A39" s="1" t="s">
        <v>69</v>
      </c>
      <c r="B39" s="1" t="s">
        <v>71</v>
      </c>
      <c r="C39" s="1" t="s">
        <v>72</v>
      </c>
      <c r="D39" s="1"/>
      <c r="E39" s="1" t="s">
        <v>58</v>
      </c>
      <c r="F39" s="3">
        <v>2309903191</v>
      </c>
      <c r="G39" s="35">
        <v>23099031</v>
      </c>
      <c r="H39" s="1" t="s">
        <v>2002</v>
      </c>
      <c r="I39" s="6" t="s">
        <v>59</v>
      </c>
      <c r="J39" s="1" t="s">
        <v>73</v>
      </c>
      <c r="K39" s="1" t="s">
        <v>1995</v>
      </c>
      <c r="L39" s="22">
        <v>1460</v>
      </c>
      <c r="M39" s="22">
        <f t="shared" si="4"/>
        <v>2448</v>
      </c>
      <c r="N39" s="22">
        <v>3060</v>
      </c>
      <c r="O39" s="299">
        <v>41</v>
      </c>
      <c r="P39" s="292">
        <v>5032410114332</v>
      </c>
      <c r="Q39" s="9"/>
      <c r="R39" s="9"/>
      <c r="S39" s="94">
        <v>0.1</v>
      </c>
      <c r="T39" s="94">
        <v>1.6E-2</v>
      </c>
      <c r="U39" s="94">
        <f t="shared" si="2"/>
        <v>0.11600000000000001</v>
      </c>
      <c r="V39" s="109">
        <v>35</v>
      </c>
      <c r="W39" s="109">
        <v>235</v>
      </c>
      <c r="X39" s="1">
        <v>130</v>
      </c>
      <c r="Y39" s="6" t="s">
        <v>59</v>
      </c>
      <c r="Z39" s="9">
        <v>65032410114249</v>
      </c>
      <c r="AA39" s="126">
        <v>0.4</v>
      </c>
      <c r="AB39" s="120">
        <v>0.996</v>
      </c>
      <c r="AC39" s="7">
        <v>210</v>
      </c>
      <c r="AD39" s="7">
        <v>240</v>
      </c>
      <c r="AE39" s="159">
        <v>440</v>
      </c>
      <c r="AF39" s="7"/>
      <c r="AG39" s="7"/>
      <c r="AH39" s="7"/>
      <c r="AI39" s="7"/>
      <c r="AJ39" s="7"/>
      <c r="AK39" s="7"/>
      <c r="AL39" s="1"/>
      <c r="AM39" s="1"/>
      <c r="AN39" s="1"/>
      <c r="AO39" s="1"/>
      <c r="AP39" s="1"/>
      <c r="AQ39" s="1"/>
      <c r="AR39" s="1"/>
      <c r="AS39" s="1"/>
      <c r="AT39" s="1"/>
      <c r="AU39" s="262" t="s">
        <v>3316</v>
      </c>
      <c r="AV39" s="263" t="s">
        <v>3158</v>
      </c>
      <c r="AW39" s="132" t="s">
        <v>22</v>
      </c>
      <c r="AX39" s="132" t="s">
        <v>22</v>
      </c>
      <c r="AY39" s="132" t="s">
        <v>5206</v>
      </c>
      <c r="AZ39" s="302" t="s">
        <v>5188</v>
      </c>
      <c r="BA39" t="s">
        <v>5196</v>
      </c>
    </row>
    <row r="40" spans="1:53" ht="15.75" x14ac:dyDescent="0.25">
      <c r="A40" s="1" t="s">
        <v>69</v>
      </c>
      <c r="B40" s="1" t="s">
        <v>74</v>
      </c>
      <c r="C40" s="1" t="s">
        <v>75</v>
      </c>
      <c r="D40" s="277" t="s">
        <v>5224</v>
      </c>
      <c r="E40" s="1" t="s">
        <v>30</v>
      </c>
      <c r="F40" s="3">
        <v>2309903191</v>
      </c>
      <c r="G40" s="35">
        <v>23099031</v>
      </c>
      <c r="H40" s="1" t="s">
        <v>2002</v>
      </c>
      <c r="I40" s="6" t="s">
        <v>20</v>
      </c>
      <c r="J40" s="1" t="s">
        <v>76</v>
      </c>
      <c r="K40" s="1" t="s">
        <v>1995</v>
      </c>
      <c r="L40" s="22">
        <v>285</v>
      </c>
      <c r="M40" s="22">
        <f t="shared" si="4"/>
        <v>479.20000000000005</v>
      </c>
      <c r="N40" s="22">
        <v>599</v>
      </c>
      <c r="O40" s="299">
        <v>50.5</v>
      </c>
      <c r="P40" s="9"/>
      <c r="Q40" s="9"/>
      <c r="R40" s="292">
        <v>5032410136630</v>
      </c>
      <c r="S40" s="94">
        <v>2</v>
      </c>
      <c r="T40" s="94">
        <v>0.2</v>
      </c>
      <c r="U40" s="94">
        <f t="shared" si="2"/>
        <v>2.2000000000000002</v>
      </c>
      <c r="V40" s="109">
        <v>95</v>
      </c>
      <c r="W40" s="109">
        <v>235</v>
      </c>
      <c r="X40" s="1">
        <v>160</v>
      </c>
      <c r="Y40" s="6">
        <v>6</v>
      </c>
      <c r="Z40" s="9">
        <v>65032410133082</v>
      </c>
      <c r="AA40" s="126">
        <v>0.6</v>
      </c>
      <c r="AB40" s="120">
        <f>U40*Y40+AA40</f>
        <v>13.8</v>
      </c>
      <c r="AC40" s="7">
        <v>280</v>
      </c>
      <c r="AD40" s="7">
        <v>300</v>
      </c>
      <c r="AE40" s="159">
        <v>370</v>
      </c>
      <c r="AF40" s="7"/>
      <c r="AG40" s="7"/>
      <c r="AH40" s="7"/>
      <c r="AI40" s="7"/>
      <c r="AJ40" s="7"/>
      <c r="AK40" s="7"/>
      <c r="AL40" s="1"/>
      <c r="AM40" s="1"/>
      <c r="AN40" s="1"/>
      <c r="AO40" s="1"/>
      <c r="AP40" s="1"/>
      <c r="AQ40" s="1"/>
      <c r="AR40" s="1"/>
      <c r="AS40" s="1"/>
      <c r="AT40" s="1"/>
      <c r="AU40" s="262" t="s">
        <v>3317</v>
      </c>
      <c r="AV40" s="263" t="s">
        <v>3159</v>
      </c>
      <c r="AW40" s="132" t="s">
        <v>22</v>
      </c>
      <c r="AX40" s="132" t="s">
        <v>22</v>
      </c>
      <c r="AY40" s="132" t="s">
        <v>5206</v>
      </c>
      <c r="AZ40" s="302" t="s">
        <v>5188</v>
      </c>
      <c r="BA40" t="s">
        <v>5196</v>
      </c>
    </row>
    <row r="41" spans="1:53" ht="15.75" x14ac:dyDescent="0.25">
      <c r="A41" s="1" t="s">
        <v>69</v>
      </c>
      <c r="B41" s="1" t="s">
        <v>77</v>
      </c>
      <c r="C41" s="1" t="s">
        <v>75</v>
      </c>
      <c r="D41" s="1"/>
      <c r="E41" s="1" t="s">
        <v>37</v>
      </c>
      <c r="F41" s="3">
        <v>2309903191</v>
      </c>
      <c r="G41" s="35">
        <v>23099031</v>
      </c>
      <c r="H41" s="1" t="s">
        <v>2002</v>
      </c>
      <c r="I41" s="6" t="s">
        <v>20</v>
      </c>
      <c r="J41" s="1" t="s">
        <v>65</v>
      </c>
      <c r="K41" s="1" t="s">
        <v>1995</v>
      </c>
      <c r="L41" s="22">
        <v>599</v>
      </c>
      <c r="M41" s="22">
        <f t="shared" si="4"/>
        <v>1006.4000000000001</v>
      </c>
      <c r="N41" s="22">
        <v>1258</v>
      </c>
      <c r="O41" s="299">
        <v>101</v>
      </c>
      <c r="P41" s="9"/>
      <c r="Q41" s="292">
        <v>5032410133097</v>
      </c>
      <c r="R41" s="9">
        <v>5032410136647</v>
      </c>
      <c r="S41" s="94">
        <v>5</v>
      </c>
      <c r="T41" s="94">
        <v>0.22500000000000001</v>
      </c>
      <c r="U41" s="94">
        <f t="shared" si="2"/>
        <v>5.2249999999999996</v>
      </c>
      <c r="V41" s="109">
        <v>120</v>
      </c>
      <c r="W41" s="109">
        <v>310</v>
      </c>
      <c r="X41" s="1">
        <v>195</v>
      </c>
      <c r="Y41" s="6">
        <v>2</v>
      </c>
      <c r="Z41" s="9">
        <v>65032410133099</v>
      </c>
      <c r="AA41" s="126">
        <v>0.4</v>
      </c>
      <c r="AB41" s="120">
        <f>U41*Y41+AA41</f>
        <v>10.85</v>
      </c>
      <c r="AC41" s="7">
        <v>210</v>
      </c>
      <c r="AD41" s="7">
        <v>350</v>
      </c>
      <c r="AE41" s="159">
        <v>290</v>
      </c>
      <c r="AF41" s="7"/>
      <c r="AG41" s="7"/>
      <c r="AH41" s="7"/>
      <c r="AI41" s="7"/>
      <c r="AJ41" s="7"/>
      <c r="AK41" s="7"/>
      <c r="AL41" s="1"/>
      <c r="AM41" s="1"/>
      <c r="AN41" s="1"/>
      <c r="AO41" s="1"/>
      <c r="AP41" s="1"/>
      <c r="AQ41" s="1"/>
      <c r="AR41" s="1"/>
      <c r="AS41" s="1"/>
      <c r="AT41" s="1"/>
      <c r="AU41" s="262" t="s">
        <v>3317</v>
      </c>
      <c r="AV41" s="263" t="s">
        <v>3159</v>
      </c>
      <c r="AW41" s="132" t="s">
        <v>22</v>
      </c>
      <c r="AX41" s="132" t="s">
        <v>22</v>
      </c>
      <c r="AY41" s="132" t="s">
        <v>5206</v>
      </c>
      <c r="AZ41" s="302" t="s">
        <v>5188</v>
      </c>
      <c r="BA41" t="s">
        <v>5196</v>
      </c>
    </row>
    <row r="42" spans="1:53" ht="15.75" x14ac:dyDescent="0.25">
      <c r="A42" s="1" t="s">
        <v>69</v>
      </c>
      <c r="B42" s="1" t="s">
        <v>78</v>
      </c>
      <c r="C42" s="1" t="s">
        <v>79</v>
      </c>
      <c r="D42" s="1"/>
      <c r="E42" s="1" t="s">
        <v>18</v>
      </c>
      <c r="F42" s="3">
        <v>2309903191</v>
      </c>
      <c r="G42" s="35">
        <v>23099031</v>
      </c>
      <c r="H42" s="1" t="s">
        <v>2002</v>
      </c>
      <c r="I42" s="6" t="s">
        <v>20</v>
      </c>
      <c r="J42" s="1" t="s">
        <v>42</v>
      </c>
      <c r="K42" s="1" t="s">
        <v>1995</v>
      </c>
      <c r="L42" s="22">
        <v>195</v>
      </c>
      <c r="M42" s="22">
        <f t="shared" si="4"/>
        <v>328</v>
      </c>
      <c r="N42" s="22">
        <v>410</v>
      </c>
      <c r="O42" s="299">
        <v>32.5</v>
      </c>
      <c r="P42" s="9"/>
      <c r="Q42" s="9"/>
      <c r="R42" s="292">
        <v>5032410133479</v>
      </c>
      <c r="S42" s="94">
        <v>1</v>
      </c>
      <c r="T42" s="94">
        <v>0.12</v>
      </c>
      <c r="U42" s="94">
        <f t="shared" si="2"/>
        <v>1.1200000000000001</v>
      </c>
      <c r="V42" s="109">
        <v>110</v>
      </c>
      <c r="W42" s="109">
        <v>160</v>
      </c>
      <c r="X42" s="1">
        <v>110</v>
      </c>
      <c r="Y42" s="6">
        <v>12</v>
      </c>
      <c r="Z42" s="294">
        <v>65032410133471</v>
      </c>
      <c r="AA42" s="126">
        <v>0.4</v>
      </c>
      <c r="AB42" s="120">
        <f>U42*Y42+AA42</f>
        <v>13.840000000000002</v>
      </c>
      <c r="AC42" s="7">
        <v>170</v>
      </c>
      <c r="AD42" s="7">
        <v>490</v>
      </c>
      <c r="AE42" s="159">
        <v>340</v>
      </c>
      <c r="AF42" s="7"/>
      <c r="AG42" s="7"/>
      <c r="AH42" s="7"/>
      <c r="AI42" s="7"/>
      <c r="AJ42" s="7"/>
      <c r="AK42" s="7"/>
      <c r="AL42" s="1"/>
      <c r="AM42" s="1"/>
      <c r="AN42" s="1"/>
      <c r="AO42" s="1"/>
      <c r="AP42" s="1"/>
      <c r="AQ42" s="1"/>
      <c r="AR42" s="1"/>
      <c r="AS42" s="1"/>
      <c r="AT42" s="1"/>
      <c r="AU42" s="262" t="s">
        <v>3318</v>
      </c>
      <c r="AV42" s="263" t="s">
        <v>3160</v>
      </c>
      <c r="AW42" s="132" t="s">
        <v>22</v>
      </c>
      <c r="AX42" s="132" t="s">
        <v>22</v>
      </c>
      <c r="AY42" s="132" t="s">
        <v>5206</v>
      </c>
      <c r="AZ42" s="302" t="s">
        <v>5188</v>
      </c>
      <c r="BA42" t="s">
        <v>5196</v>
      </c>
    </row>
    <row r="43" spans="1:53" ht="15.75" x14ac:dyDescent="0.25">
      <c r="A43" s="1" t="s">
        <v>69</v>
      </c>
      <c r="B43" s="1" t="s">
        <v>80</v>
      </c>
      <c r="C43" s="1" t="s">
        <v>79</v>
      </c>
      <c r="D43" s="1"/>
      <c r="E43" s="1" t="s">
        <v>18</v>
      </c>
      <c r="F43" s="3">
        <v>2309903191</v>
      </c>
      <c r="G43" s="35">
        <v>23099031</v>
      </c>
      <c r="H43" s="1" t="s">
        <v>2002</v>
      </c>
      <c r="I43" s="6" t="s">
        <v>20</v>
      </c>
      <c r="J43" s="1" t="s">
        <v>81</v>
      </c>
      <c r="K43" s="1" t="s">
        <v>1995</v>
      </c>
      <c r="L43" s="22">
        <v>647</v>
      </c>
      <c r="M43" s="22">
        <f t="shared" si="4"/>
        <v>1087.2</v>
      </c>
      <c r="N43" s="22">
        <v>1359</v>
      </c>
      <c r="O43" s="299">
        <v>109</v>
      </c>
      <c r="P43" s="9"/>
      <c r="Q43" s="292">
        <v>5032410135046</v>
      </c>
      <c r="R43" s="9">
        <v>5032410133486</v>
      </c>
      <c r="S43" s="94">
        <v>4</v>
      </c>
      <c r="T43" s="94">
        <v>0.22500000000000001</v>
      </c>
      <c r="U43" s="94">
        <f t="shared" si="2"/>
        <v>4.2249999999999996</v>
      </c>
      <c r="V43" s="109">
        <v>200</v>
      </c>
      <c r="W43" s="109">
        <v>200</v>
      </c>
      <c r="X43" s="1">
        <v>200</v>
      </c>
      <c r="Y43" s="6">
        <v>6</v>
      </c>
      <c r="Z43" s="37" t="s">
        <v>5083</v>
      </c>
      <c r="AA43" s="126">
        <v>0.8</v>
      </c>
      <c r="AB43" s="120">
        <f>U43*Y43+AA43</f>
        <v>26.15</v>
      </c>
      <c r="AC43" s="7">
        <v>210</v>
      </c>
      <c r="AD43" s="7">
        <v>240</v>
      </c>
      <c r="AE43" s="159">
        <v>440</v>
      </c>
      <c r="AF43" s="7"/>
      <c r="AG43" s="7"/>
      <c r="AH43" s="7"/>
      <c r="AI43" s="7"/>
      <c r="AJ43" s="7"/>
      <c r="AK43" s="7"/>
      <c r="AL43" s="1"/>
      <c r="AM43" s="1"/>
      <c r="AN43" s="1"/>
      <c r="AO43" s="1"/>
      <c r="AP43" s="1"/>
      <c r="AQ43" s="1"/>
      <c r="AR43" s="1"/>
      <c r="AS43" s="1"/>
      <c r="AT43" s="1"/>
      <c r="AU43" s="262" t="s">
        <v>3318</v>
      </c>
      <c r="AV43" s="263" t="s">
        <v>3160</v>
      </c>
      <c r="AW43" s="132" t="s">
        <v>22</v>
      </c>
      <c r="AX43" s="132" t="s">
        <v>22</v>
      </c>
      <c r="AY43" s="132" t="s">
        <v>5206</v>
      </c>
      <c r="AZ43" s="302" t="s">
        <v>5188</v>
      </c>
      <c r="BA43" t="s">
        <v>5196</v>
      </c>
    </row>
    <row r="44" spans="1:53" ht="15.75" x14ac:dyDescent="0.25">
      <c r="A44" s="1" t="s">
        <v>69</v>
      </c>
      <c r="B44" s="1" t="s">
        <v>83</v>
      </c>
      <c r="C44" s="1" t="s">
        <v>4272</v>
      </c>
      <c r="D44" s="1"/>
      <c r="E44" s="1" t="s">
        <v>30</v>
      </c>
      <c r="F44" s="3">
        <v>2309903191</v>
      </c>
      <c r="G44" s="35">
        <v>23099031</v>
      </c>
      <c r="H44" s="1" t="s">
        <v>2002</v>
      </c>
      <c r="I44" s="6" t="s">
        <v>20</v>
      </c>
      <c r="J44" s="1" t="s">
        <v>31</v>
      </c>
      <c r="K44" s="1" t="s">
        <v>1995</v>
      </c>
      <c r="L44" s="22">
        <v>122</v>
      </c>
      <c r="M44" s="22">
        <f t="shared" si="4"/>
        <v>207.20000000000002</v>
      </c>
      <c r="N44" s="22">
        <v>259</v>
      </c>
      <c r="O44" s="299">
        <v>20.5</v>
      </c>
      <c r="P44" s="9"/>
      <c r="Q44" s="9"/>
      <c r="R44" s="292">
        <v>5032410131512</v>
      </c>
      <c r="S44" s="94">
        <v>1</v>
      </c>
      <c r="T44" s="94">
        <v>0.16</v>
      </c>
      <c r="U44" s="94">
        <f t="shared" si="2"/>
        <v>1.1599999999999999</v>
      </c>
      <c r="V44" s="109">
        <v>60</v>
      </c>
      <c r="W44" s="109">
        <v>260</v>
      </c>
      <c r="X44" s="1">
        <v>130</v>
      </c>
      <c r="Y44" s="6">
        <v>12</v>
      </c>
      <c r="Z44" s="37" t="s">
        <v>5084</v>
      </c>
      <c r="AA44" s="126">
        <v>0.6</v>
      </c>
      <c r="AB44" s="120">
        <f>U44*Y44+AA44</f>
        <v>14.519999999999998</v>
      </c>
      <c r="AC44" s="7">
        <v>280</v>
      </c>
      <c r="AD44" s="7">
        <v>300</v>
      </c>
      <c r="AE44" s="159">
        <v>370</v>
      </c>
      <c r="AF44" s="7"/>
      <c r="AG44" s="7"/>
      <c r="AH44" s="7"/>
      <c r="AI44" s="7"/>
      <c r="AJ44" s="7"/>
      <c r="AK44" s="7"/>
      <c r="AL44" s="1"/>
      <c r="AM44" s="1"/>
      <c r="AN44" s="1"/>
      <c r="AO44" s="1"/>
      <c r="AP44" s="1"/>
      <c r="AQ44" s="1"/>
      <c r="AR44" s="1"/>
      <c r="AS44" s="1"/>
      <c r="AT44" s="1"/>
      <c r="AU44" s="262" t="s">
        <v>3319</v>
      </c>
      <c r="AV44" s="263" t="s">
        <v>3161</v>
      </c>
      <c r="AW44" s="132" t="s">
        <v>22</v>
      </c>
      <c r="AX44" s="132" t="s">
        <v>22</v>
      </c>
      <c r="AY44" s="132" t="s">
        <v>5206</v>
      </c>
      <c r="AZ44" s="302" t="s">
        <v>5188</v>
      </c>
      <c r="BA44" t="s">
        <v>5196</v>
      </c>
    </row>
    <row r="45" spans="1:53" ht="15.75" x14ac:dyDescent="0.25">
      <c r="A45" s="1" t="s">
        <v>69</v>
      </c>
      <c r="B45" s="1" t="s">
        <v>2879</v>
      </c>
      <c r="C45" s="1" t="s">
        <v>4272</v>
      </c>
      <c r="D45" s="1"/>
      <c r="E45" s="1" t="s">
        <v>30</v>
      </c>
      <c r="F45" s="3">
        <v>2309903191</v>
      </c>
      <c r="G45" s="35">
        <v>23099031</v>
      </c>
      <c r="H45" s="1" t="s">
        <v>2002</v>
      </c>
      <c r="I45" s="6" t="s">
        <v>20</v>
      </c>
      <c r="J45" s="1" t="s">
        <v>2661</v>
      </c>
      <c r="K45" s="1" t="s">
        <v>1995</v>
      </c>
      <c r="L45" s="22">
        <v>349</v>
      </c>
      <c r="M45" s="22">
        <f t="shared" si="4"/>
        <v>587.20000000000005</v>
      </c>
      <c r="N45" s="22">
        <v>734</v>
      </c>
      <c r="O45" s="299">
        <v>59</v>
      </c>
      <c r="P45" s="9"/>
      <c r="Q45" s="292">
        <v>5032410133165</v>
      </c>
      <c r="R45" s="9">
        <v>5032410131864</v>
      </c>
      <c r="S45" s="94">
        <v>4</v>
      </c>
      <c r="T45" s="94">
        <v>0.2</v>
      </c>
      <c r="U45" s="94">
        <f t="shared" si="2"/>
        <v>4.2</v>
      </c>
      <c r="V45" s="109">
        <v>120</v>
      </c>
      <c r="W45" s="109">
        <v>310</v>
      </c>
      <c r="X45" s="1">
        <v>180</v>
      </c>
      <c r="Y45" s="6">
        <v>2</v>
      </c>
      <c r="Z45" s="37" t="s">
        <v>5085</v>
      </c>
      <c r="AA45" s="126">
        <v>0.4</v>
      </c>
      <c r="AB45" s="120">
        <v>8.8000000000000007</v>
      </c>
      <c r="AC45" s="7">
        <v>290</v>
      </c>
      <c r="AD45" s="7">
        <v>350</v>
      </c>
      <c r="AE45" s="159">
        <v>210</v>
      </c>
      <c r="AF45" s="7"/>
      <c r="AG45" s="7"/>
      <c r="AH45" s="7"/>
      <c r="AI45" s="7"/>
      <c r="AJ45" s="7"/>
      <c r="AK45" s="7"/>
      <c r="AL45" s="1"/>
      <c r="AM45" s="1"/>
      <c r="AN45" s="1"/>
      <c r="AO45" s="1"/>
      <c r="AP45" s="1"/>
      <c r="AQ45" s="1"/>
      <c r="AR45" s="1"/>
      <c r="AS45" s="1"/>
      <c r="AT45" s="1"/>
      <c r="AU45" s="262" t="s">
        <v>3319</v>
      </c>
      <c r="AV45" s="263" t="s">
        <v>3161</v>
      </c>
      <c r="AW45" s="132" t="s">
        <v>22</v>
      </c>
      <c r="AX45" s="132" t="s">
        <v>22</v>
      </c>
      <c r="AY45" s="132" t="s">
        <v>5206</v>
      </c>
      <c r="AZ45" s="302" t="s">
        <v>5188</v>
      </c>
      <c r="BA45" t="s">
        <v>5196</v>
      </c>
    </row>
    <row r="46" spans="1:53" ht="15.75" x14ac:dyDescent="0.25">
      <c r="A46" s="1" t="s">
        <v>69</v>
      </c>
      <c r="B46" s="1" t="s">
        <v>84</v>
      </c>
      <c r="C46" s="1" t="s">
        <v>85</v>
      </c>
      <c r="D46" s="1"/>
      <c r="E46" s="1" t="s">
        <v>18</v>
      </c>
      <c r="F46" s="3">
        <v>2309903191</v>
      </c>
      <c r="G46" s="35">
        <v>23099031</v>
      </c>
      <c r="H46" s="1" t="s">
        <v>2002</v>
      </c>
      <c r="I46" s="6" t="s">
        <v>20</v>
      </c>
      <c r="J46" s="1" t="s">
        <v>36</v>
      </c>
      <c r="K46" s="1" t="s">
        <v>1995</v>
      </c>
      <c r="L46" s="22">
        <v>475</v>
      </c>
      <c r="M46" s="22">
        <f t="shared" si="4"/>
        <v>798.40000000000009</v>
      </c>
      <c r="N46" s="22">
        <v>998</v>
      </c>
      <c r="O46" s="299">
        <v>80</v>
      </c>
      <c r="P46" s="9"/>
      <c r="Q46" s="9"/>
      <c r="R46" s="292">
        <v>5032410131505</v>
      </c>
      <c r="S46" s="94">
        <v>0.9</v>
      </c>
      <c r="T46" s="94">
        <v>0.13</v>
      </c>
      <c r="U46" s="94">
        <f t="shared" si="2"/>
        <v>1.03</v>
      </c>
      <c r="V46" s="109">
        <v>130</v>
      </c>
      <c r="W46" s="109">
        <v>165</v>
      </c>
      <c r="X46" s="1">
        <v>130</v>
      </c>
      <c r="Y46" s="6">
        <v>6</v>
      </c>
      <c r="Z46" s="37" t="s">
        <v>5086</v>
      </c>
      <c r="AA46" s="126">
        <v>0.4</v>
      </c>
      <c r="AB46" s="120">
        <f t="shared" ref="AB46:AB51" si="5">U46*Y46+AA46</f>
        <v>6.58</v>
      </c>
      <c r="AC46" s="7">
        <v>280</v>
      </c>
      <c r="AD46" s="7">
        <v>190</v>
      </c>
      <c r="AE46" s="159">
        <v>390</v>
      </c>
      <c r="AF46" s="7"/>
      <c r="AG46" s="7"/>
      <c r="AH46" s="7"/>
      <c r="AI46" s="7"/>
      <c r="AJ46" s="7"/>
      <c r="AK46" s="7"/>
      <c r="AL46" s="1"/>
      <c r="AM46" s="1"/>
      <c r="AN46" s="1"/>
      <c r="AO46" s="1"/>
      <c r="AP46" s="1"/>
      <c r="AQ46" s="1"/>
      <c r="AR46" s="1"/>
      <c r="AS46" s="1"/>
      <c r="AT46" s="1"/>
      <c r="AU46" s="262" t="s">
        <v>3320</v>
      </c>
      <c r="AV46" s="263" t="s">
        <v>3162</v>
      </c>
      <c r="AW46" s="132" t="s">
        <v>21</v>
      </c>
      <c r="AX46" s="132" t="s">
        <v>22</v>
      </c>
      <c r="AY46" s="132" t="s">
        <v>5206</v>
      </c>
      <c r="AZ46" s="302" t="s">
        <v>5188</v>
      </c>
      <c r="BA46" t="s">
        <v>5196</v>
      </c>
    </row>
    <row r="47" spans="1:53" ht="15.75" x14ac:dyDescent="0.25">
      <c r="A47" s="1" t="s">
        <v>69</v>
      </c>
      <c r="B47" s="1" t="s">
        <v>1928</v>
      </c>
      <c r="C47" s="1" t="s">
        <v>85</v>
      </c>
      <c r="D47" s="1"/>
      <c r="E47" s="1" t="s">
        <v>18</v>
      </c>
      <c r="F47" s="3">
        <v>2309903191</v>
      </c>
      <c r="G47" s="35">
        <v>23099031</v>
      </c>
      <c r="H47" s="1" t="s">
        <v>2002</v>
      </c>
      <c r="I47" s="6" t="s">
        <v>20</v>
      </c>
      <c r="J47" s="1" t="s">
        <v>1929</v>
      </c>
      <c r="K47" s="1" t="s">
        <v>1995</v>
      </c>
      <c r="L47" s="22">
        <v>1352</v>
      </c>
      <c r="M47" s="22">
        <f t="shared" si="4"/>
        <v>2271.2000000000003</v>
      </c>
      <c r="N47" s="22">
        <v>2839</v>
      </c>
      <c r="O47" s="299">
        <v>227.5</v>
      </c>
      <c r="P47" s="9"/>
      <c r="Q47" s="9"/>
      <c r="R47" s="292" t="s">
        <v>4826</v>
      </c>
      <c r="S47" s="94">
        <v>2.7</v>
      </c>
      <c r="T47" s="94">
        <v>0.22500000000000001</v>
      </c>
      <c r="U47" s="94">
        <f t="shared" si="2"/>
        <v>2.9250000000000003</v>
      </c>
      <c r="V47" s="109">
        <v>200</v>
      </c>
      <c r="W47" s="109">
        <v>200</v>
      </c>
      <c r="X47" s="1">
        <v>200</v>
      </c>
      <c r="Y47" s="6">
        <v>6</v>
      </c>
      <c r="Z47" s="9">
        <v>65032410132962</v>
      </c>
      <c r="AA47" s="126">
        <v>0.8</v>
      </c>
      <c r="AB47" s="120">
        <f t="shared" si="5"/>
        <v>18.350000000000001</v>
      </c>
      <c r="AC47" s="7">
        <v>410</v>
      </c>
      <c r="AD47" s="7">
        <v>220</v>
      </c>
      <c r="AE47" s="159">
        <v>620</v>
      </c>
      <c r="AF47" s="7"/>
      <c r="AG47" s="7"/>
      <c r="AH47" s="7"/>
      <c r="AI47" s="7"/>
      <c r="AJ47" s="7"/>
      <c r="AK47" s="7"/>
      <c r="AL47" s="1"/>
      <c r="AM47" s="1"/>
      <c r="AN47" s="1"/>
      <c r="AO47" s="1"/>
      <c r="AP47" s="1"/>
      <c r="AQ47" s="1"/>
      <c r="AR47" s="1"/>
      <c r="AS47" s="1"/>
      <c r="AT47" s="1"/>
      <c r="AU47" s="262" t="s">
        <v>3320</v>
      </c>
      <c r="AV47" s="263" t="s">
        <v>3162</v>
      </c>
      <c r="AW47" s="132" t="s">
        <v>21</v>
      </c>
      <c r="AX47" s="132" t="s">
        <v>22</v>
      </c>
      <c r="AY47" s="132" t="s">
        <v>5206</v>
      </c>
      <c r="AZ47" s="302" t="s">
        <v>5188</v>
      </c>
      <c r="BA47" t="s">
        <v>5196</v>
      </c>
    </row>
    <row r="48" spans="1:53" ht="15.75" x14ac:dyDescent="0.25">
      <c r="A48" s="1" t="s">
        <v>69</v>
      </c>
      <c r="B48" s="1" t="s">
        <v>86</v>
      </c>
      <c r="C48" s="1" t="s">
        <v>87</v>
      </c>
      <c r="D48" s="1"/>
      <c r="E48" s="1" t="s">
        <v>37</v>
      </c>
      <c r="F48" s="3">
        <v>2309903191</v>
      </c>
      <c r="G48" s="35">
        <v>23099031</v>
      </c>
      <c r="H48" s="1" t="s">
        <v>2002</v>
      </c>
      <c r="I48" s="6" t="s">
        <v>20</v>
      </c>
      <c r="J48" s="1" t="s">
        <v>31</v>
      </c>
      <c r="K48" s="1" t="s">
        <v>1995</v>
      </c>
      <c r="L48" s="22">
        <v>236</v>
      </c>
      <c r="M48" s="22">
        <f t="shared" si="4"/>
        <v>396.8</v>
      </c>
      <c r="N48" s="22">
        <v>496</v>
      </c>
      <c r="O48" s="299">
        <v>40</v>
      </c>
      <c r="P48" s="292">
        <v>5032410130515</v>
      </c>
      <c r="Q48" s="9"/>
      <c r="R48" s="9"/>
      <c r="S48" s="94">
        <v>1</v>
      </c>
      <c r="T48" s="94">
        <v>0.16</v>
      </c>
      <c r="U48" s="94">
        <f t="shared" si="2"/>
        <v>1.1599999999999999</v>
      </c>
      <c r="V48" s="109">
        <v>60</v>
      </c>
      <c r="W48" s="109">
        <v>260</v>
      </c>
      <c r="X48" s="1">
        <v>130</v>
      </c>
      <c r="Y48" s="6">
        <v>12</v>
      </c>
      <c r="Z48" s="9">
        <v>65032410130517</v>
      </c>
      <c r="AA48" s="126">
        <v>0.6</v>
      </c>
      <c r="AB48" s="120">
        <f t="shared" si="5"/>
        <v>14.519999999999998</v>
      </c>
      <c r="AC48" s="7">
        <v>280</v>
      </c>
      <c r="AD48" s="7">
        <v>300</v>
      </c>
      <c r="AE48" s="159">
        <v>370</v>
      </c>
      <c r="AF48" s="7"/>
      <c r="AG48" s="7"/>
      <c r="AH48" s="7"/>
      <c r="AI48" s="7"/>
      <c r="AJ48" s="7"/>
      <c r="AK48" s="7"/>
      <c r="AL48" s="1"/>
      <c r="AM48" s="1"/>
      <c r="AN48" s="1"/>
      <c r="AO48" s="1"/>
      <c r="AP48" s="1"/>
      <c r="AQ48" s="1"/>
      <c r="AR48" s="1"/>
      <c r="AS48" s="1"/>
      <c r="AT48" s="1"/>
      <c r="AU48" s="262" t="s">
        <v>3321</v>
      </c>
      <c r="AV48" s="263" t="s">
        <v>3163</v>
      </c>
      <c r="AW48" s="132" t="s">
        <v>21</v>
      </c>
      <c r="AX48" s="132" t="s">
        <v>22</v>
      </c>
      <c r="AY48" s="132" t="s">
        <v>5206</v>
      </c>
      <c r="AZ48" s="302" t="s">
        <v>5188</v>
      </c>
      <c r="BA48" t="s">
        <v>5196</v>
      </c>
    </row>
    <row r="49" spans="1:53" s="3" customFormat="1" ht="15.75" x14ac:dyDescent="0.25">
      <c r="A49" s="1" t="s">
        <v>69</v>
      </c>
      <c r="B49" s="1" t="s">
        <v>88</v>
      </c>
      <c r="C49" s="1" t="s">
        <v>89</v>
      </c>
      <c r="D49" s="1"/>
      <c r="E49" s="1" t="s">
        <v>4268</v>
      </c>
      <c r="F49" s="3">
        <v>3307900000</v>
      </c>
      <c r="G49" s="35">
        <v>23099031</v>
      </c>
      <c r="H49" s="1" t="s">
        <v>2008</v>
      </c>
      <c r="I49" s="6" t="s">
        <v>20</v>
      </c>
      <c r="J49" s="1" t="s">
        <v>31</v>
      </c>
      <c r="K49" s="1" t="s">
        <v>1995</v>
      </c>
      <c r="L49" s="22">
        <v>147</v>
      </c>
      <c r="M49" s="22">
        <f t="shared" si="4"/>
        <v>247.20000000000002</v>
      </c>
      <c r="N49" s="22">
        <v>309</v>
      </c>
      <c r="O49" s="299">
        <v>27</v>
      </c>
      <c r="P49" s="9"/>
      <c r="Q49" s="292">
        <v>5032410135169</v>
      </c>
      <c r="R49" s="9"/>
      <c r="S49" s="94">
        <v>1</v>
      </c>
      <c r="T49" s="94">
        <v>0.06</v>
      </c>
      <c r="U49" s="94">
        <f t="shared" si="2"/>
        <v>1.06</v>
      </c>
      <c r="V49" s="109">
        <v>85</v>
      </c>
      <c r="W49" s="109">
        <v>245</v>
      </c>
      <c r="X49" s="1">
        <v>85</v>
      </c>
      <c r="Y49" s="6">
        <v>12</v>
      </c>
      <c r="Z49" s="9">
        <v>65032410130812</v>
      </c>
      <c r="AA49" s="126">
        <v>0.6</v>
      </c>
      <c r="AB49" s="120">
        <f t="shared" si="5"/>
        <v>13.32</v>
      </c>
      <c r="AC49" s="7">
        <v>280</v>
      </c>
      <c r="AD49" s="7">
        <v>300</v>
      </c>
      <c r="AE49" s="159">
        <v>370</v>
      </c>
      <c r="AF49" s="7"/>
      <c r="AG49" s="7"/>
      <c r="AH49" s="7"/>
      <c r="AI49" s="7"/>
      <c r="AJ49" s="7"/>
      <c r="AK49" s="7"/>
      <c r="AL49" s="1"/>
      <c r="AM49" s="1"/>
      <c r="AN49" s="1"/>
      <c r="AO49" s="1"/>
      <c r="AP49" s="1"/>
      <c r="AQ49" s="1"/>
      <c r="AR49" s="1"/>
      <c r="AS49" s="1"/>
      <c r="AT49" s="1"/>
      <c r="AU49" s="262" t="s">
        <v>3164</v>
      </c>
      <c r="AV49" s="263" t="s">
        <v>3165</v>
      </c>
      <c r="AW49" s="132" t="s">
        <v>22</v>
      </c>
      <c r="AX49" s="132" t="s">
        <v>22</v>
      </c>
      <c r="AY49" s="132" t="s">
        <v>5206</v>
      </c>
      <c r="AZ49" s="302" t="s">
        <v>5188</v>
      </c>
      <c r="BA49" t="s">
        <v>5196</v>
      </c>
    </row>
    <row r="50" spans="1:53" s="12" customFormat="1" ht="15.75" x14ac:dyDescent="0.25">
      <c r="A50" s="169" t="s">
        <v>69</v>
      </c>
      <c r="B50" s="268" t="s">
        <v>90</v>
      </c>
      <c r="C50" s="1" t="s">
        <v>91</v>
      </c>
      <c r="D50" s="1"/>
      <c r="E50" s="1" t="s">
        <v>92</v>
      </c>
      <c r="F50" s="3">
        <v>3307900000</v>
      </c>
      <c r="G50" s="35">
        <v>33079000</v>
      </c>
      <c r="H50" s="1" t="s">
        <v>2008</v>
      </c>
      <c r="I50" s="6" t="s">
        <v>20</v>
      </c>
      <c r="J50" s="1" t="s">
        <v>51</v>
      </c>
      <c r="K50" s="1" t="s">
        <v>1995</v>
      </c>
      <c r="L50" s="22">
        <v>244</v>
      </c>
      <c r="M50" s="22">
        <f t="shared" si="4"/>
        <v>409.6</v>
      </c>
      <c r="N50" s="22">
        <v>512</v>
      </c>
      <c r="O50" s="299">
        <v>44</v>
      </c>
      <c r="P50" s="292">
        <v>5032410114317</v>
      </c>
      <c r="Q50" s="228"/>
      <c r="R50" s="228"/>
      <c r="S50" s="94">
        <v>3</v>
      </c>
      <c r="T50" s="94">
        <v>0.3</v>
      </c>
      <c r="U50" s="94">
        <f t="shared" si="2"/>
        <v>3.3</v>
      </c>
      <c r="V50" s="109">
        <v>210</v>
      </c>
      <c r="W50" s="109">
        <v>140</v>
      </c>
      <c r="X50" s="1">
        <v>210</v>
      </c>
      <c r="Y50" s="6">
        <v>6</v>
      </c>
      <c r="Z50" s="9" t="s">
        <v>2662</v>
      </c>
      <c r="AA50" s="126">
        <v>0.6</v>
      </c>
      <c r="AB50" s="120">
        <f t="shared" si="5"/>
        <v>20.399999999999999</v>
      </c>
      <c r="AC50" s="7">
        <v>410</v>
      </c>
      <c r="AD50" s="7">
        <v>170</v>
      </c>
      <c r="AE50" s="159">
        <v>610</v>
      </c>
      <c r="AF50" s="7"/>
      <c r="AG50" s="7"/>
      <c r="AH50" s="7"/>
      <c r="AI50" s="7"/>
      <c r="AJ50" s="7"/>
      <c r="AK50" s="7"/>
      <c r="AL50" s="1"/>
      <c r="AM50" s="1"/>
      <c r="AN50" s="1"/>
      <c r="AO50" s="1"/>
      <c r="AP50" s="1"/>
      <c r="AQ50" s="1"/>
      <c r="AR50" s="1"/>
      <c r="AS50" s="1"/>
      <c r="AT50" s="1"/>
      <c r="AU50" s="3" t="s">
        <v>3166</v>
      </c>
      <c r="AV50" s="263" t="s">
        <v>3167</v>
      </c>
      <c r="AW50" s="132" t="s">
        <v>22</v>
      </c>
      <c r="AX50" s="132" t="s">
        <v>22</v>
      </c>
      <c r="AY50" s="132" t="s">
        <v>5206</v>
      </c>
      <c r="AZ50" s="302" t="s">
        <v>5188</v>
      </c>
      <c r="BA50" t="s">
        <v>5196</v>
      </c>
    </row>
    <row r="51" spans="1:53" s="12" customFormat="1" ht="15.75" x14ac:dyDescent="0.25">
      <c r="A51" s="169" t="s">
        <v>69</v>
      </c>
      <c r="B51" s="268" t="s">
        <v>93</v>
      </c>
      <c r="C51" s="1" t="s">
        <v>4249</v>
      </c>
      <c r="D51" s="1"/>
      <c r="E51" s="1" t="s">
        <v>94</v>
      </c>
      <c r="F51" s="3">
        <v>3307900000</v>
      </c>
      <c r="G51" s="35">
        <v>33079000</v>
      </c>
      <c r="H51" s="1" t="s">
        <v>2008</v>
      </c>
      <c r="I51" s="6" t="s">
        <v>20</v>
      </c>
      <c r="J51" s="1" t="s">
        <v>95</v>
      </c>
      <c r="K51" s="1" t="s">
        <v>1995</v>
      </c>
      <c r="L51" s="22">
        <v>331</v>
      </c>
      <c r="M51" s="22">
        <f t="shared" si="4"/>
        <v>556</v>
      </c>
      <c r="N51" s="22">
        <v>695</v>
      </c>
      <c r="O51" s="299">
        <v>60</v>
      </c>
      <c r="P51" s="292">
        <v>5032410127737</v>
      </c>
      <c r="Q51" s="228"/>
      <c r="R51" s="228"/>
      <c r="S51" s="94">
        <v>2.5</v>
      </c>
      <c r="T51" s="94">
        <v>0.3</v>
      </c>
      <c r="U51" s="94">
        <f t="shared" si="2"/>
        <v>2.8</v>
      </c>
      <c r="V51" s="109">
        <v>210</v>
      </c>
      <c r="W51" s="109">
        <v>140</v>
      </c>
      <c r="X51" s="1">
        <v>210</v>
      </c>
      <c r="Y51" s="6">
        <v>6</v>
      </c>
      <c r="Z51" s="9">
        <v>65032410127739</v>
      </c>
      <c r="AA51" s="126">
        <v>0.6</v>
      </c>
      <c r="AB51" s="120">
        <f t="shared" si="5"/>
        <v>17.399999999999999</v>
      </c>
      <c r="AC51" s="7">
        <v>410</v>
      </c>
      <c r="AD51" s="7">
        <v>170</v>
      </c>
      <c r="AE51" s="159">
        <v>610</v>
      </c>
      <c r="AF51" s="7"/>
      <c r="AG51" s="7"/>
      <c r="AH51" s="7"/>
      <c r="AI51" s="7"/>
      <c r="AJ51" s="7"/>
      <c r="AK51" s="7"/>
      <c r="AL51" s="1"/>
      <c r="AM51" s="1"/>
      <c r="AN51" s="1"/>
      <c r="AO51" s="1"/>
      <c r="AP51" s="1"/>
      <c r="AQ51" s="1"/>
      <c r="AR51" s="1"/>
      <c r="AS51" s="1"/>
      <c r="AT51" s="1"/>
      <c r="AU51" s="262" t="s">
        <v>3168</v>
      </c>
      <c r="AV51" s="263" t="s">
        <v>3169</v>
      </c>
      <c r="AW51" s="132" t="s">
        <v>22</v>
      </c>
      <c r="AX51" s="132" t="s">
        <v>22</v>
      </c>
      <c r="AY51" s="132" t="s">
        <v>5206</v>
      </c>
      <c r="AZ51" s="302" t="s">
        <v>5188</v>
      </c>
      <c r="BA51" t="s">
        <v>5196</v>
      </c>
    </row>
    <row r="52" spans="1:53" ht="18.75" x14ac:dyDescent="0.3">
      <c r="A52" s="1"/>
      <c r="B52" s="5" t="s">
        <v>2470</v>
      </c>
      <c r="C52" s="1"/>
      <c r="D52" s="1"/>
      <c r="E52" s="1"/>
      <c r="F52" s="1"/>
      <c r="G52" s="6"/>
      <c r="H52" s="1"/>
      <c r="I52" s="6"/>
      <c r="J52" s="1"/>
      <c r="K52" s="1"/>
      <c r="L52" s="22"/>
      <c r="M52" s="22"/>
      <c r="N52" s="22"/>
      <c r="O52" s="299"/>
      <c r="P52" s="3"/>
      <c r="Q52" s="3"/>
      <c r="R52" s="3"/>
      <c r="S52" s="94"/>
      <c r="T52" s="94"/>
      <c r="U52" s="94"/>
      <c r="V52" s="109"/>
      <c r="W52" s="109"/>
      <c r="X52" s="1"/>
      <c r="Y52" s="6"/>
      <c r="Z52" s="3"/>
      <c r="AA52" s="126"/>
      <c r="AB52" s="120"/>
      <c r="AC52" s="7"/>
      <c r="AD52" s="7"/>
      <c r="AE52" s="159"/>
      <c r="AF52" s="7"/>
      <c r="AG52" s="7"/>
      <c r="AH52" s="7"/>
      <c r="AI52" s="7"/>
      <c r="AJ52" s="7"/>
      <c r="AK52" s="7"/>
      <c r="AL52" s="1"/>
      <c r="AM52" s="1"/>
      <c r="AN52" s="1"/>
      <c r="AO52" s="1"/>
      <c r="AP52" s="1"/>
      <c r="AQ52" s="1"/>
      <c r="AR52" s="1"/>
      <c r="AS52" s="1"/>
      <c r="AT52" s="1"/>
      <c r="AU52" s="262"/>
      <c r="AV52" s="262"/>
      <c r="AW52" s="132"/>
      <c r="AX52" s="132"/>
      <c r="AY52" s="132"/>
      <c r="AZ52" s="302"/>
    </row>
    <row r="53" spans="1:53" ht="15.75" x14ac:dyDescent="0.25">
      <c r="A53" s="1" t="s">
        <v>2471</v>
      </c>
      <c r="B53" s="1" t="s">
        <v>96</v>
      </c>
      <c r="C53" s="1" t="s">
        <v>97</v>
      </c>
      <c r="D53" s="1"/>
      <c r="E53" s="1" t="s">
        <v>18</v>
      </c>
      <c r="F53" s="3">
        <v>2309904189</v>
      </c>
      <c r="G53" s="35">
        <v>23099041</v>
      </c>
      <c r="H53" s="1" t="s">
        <v>2002</v>
      </c>
      <c r="I53" s="6" t="s">
        <v>20</v>
      </c>
      <c r="J53" s="1" t="s">
        <v>98</v>
      </c>
      <c r="K53" s="1" t="s">
        <v>1995</v>
      </c>
      <c r="L53" s="22">
        <v>282</v>
      </c>
      <c r="M53" s="22">
        <f t="shared" ref="M53:M66" si="6">N53*0.8</f>
        <v>474.40000000000003</v>
      </c>
      <c r="N53" s="22">
        <v>593</v>
      </c>
      <c r="O53" s="299">
        <v>47.5</v>
      </c>
      <c r="P53" s="9"/>
      <c r="Q53" s="292">
        <v>5032410132434</v>
      </c>
      <c r="R53" s="292" t="s">
        <v>4827</v>
      </c>
      <c r="S53" s="94">
        <v>0.7</v>
      </c>
      <c r="T53" s="94">
        <v>0.12</v>
      </c>
      <c r="U53" s="94">
        <f t="shared" si="2"/>
        <v>0.82</v>
      </c>
      <c r="V53" s="109">
        <v>110</v>
      </c>
      <c r="W53" s="109">
        <v>160</v>
      </c>
      <c r="X53" s="1">
        <v>110</v>
      </c>
      <c r="Y53" s="6">
        <v>6</v>
      </c>
      <c r="Z53" s="37" t="s">
        <v>5087</v>
      </c>
      <c r="AA53" s="126">
        <v>0.4</v>
      </c>
      <c r="AB53" s="120">
        <f>U53*Y53+AA53</f>
        <v>5.32</v>
      </c>
      <c r="AC53" s="7">
        <v>280</v>
      </c>
      <c r="AD53" s="7">
        <v>190</v>
      </c>
      <c r="AE53" s="159">
        <v>390</v>
      </c>
      <c r="AF53" s="7"/>
      <c r="AG53" s="7"/>
      <c r="AH53" s="7"/>
      <c r="AI53" s="7"/>
      <c r="AJ53" s="7"/>
      <c r="AK53" s="7"/>
      <c r="AL53" s="1"/>
      <c r="AM53" s="1"/>
      <c r="AN53" s="1"/>
      <c r="AO53" s="1"/>
      <c r="AP53" s="1"/>
      <c r="AQ53" s="1"/>
      <c r="AR53" s="1"/>
      <c r="AS53" s="1"/>
      <c r="AT53" s="1"/>
      <c r="AU53" s="262" t="s">
        <v>3307</v>
      </c>
      <c r="AV53" s="263" t="s">
        <v>3170</v>
      </c>
      <c r="AW53" s="132" t="s">
        <v>22</v>
      </c>
      <c r="AX53" s="132" t="s">
        <v>22</v>
      </c>
      <c r="AY53" s="132" t="s">
        <v>5206</v>
      </c>
      <c r="AZ53" s="302" t="s">
        <v>5188</v>
      </c>
      <c r="BA53" t="s">
        <v>5196</v>
      </c>
    </row>
    <row r="54" spans="1:53" ht="15.75" x14ac:dyDescent="0.25">
      <c r="A54" s="1" t="s">
        <v>2471</v>
      </c>
      <c r="B54" s="1" t="s">
        <v>99</v>
      </c>
      <c r="C54" s="1" t="s">
        <v>97</v>
      </c>
      <c r="D54" s="1"/>
      <c r="E54" s="1" t="s">
        <v>18</v>
      </c>
      <c r="F54" s="3">
        <v>2309904189</v>
      </c>
      <c r="G54" s="35" t="s">
        <v>2003</v>
      </c>
      <c r="H54" s="1" t="s">
        <v>2002</v>
      </c>
      <c r="I54" s="6" t="s">
        <v>20</v>
      </c>
      <c r="J54" s="1" t="s">
        <v>100</v>
      </c>
      <c r="K54" s="1" t="s">
        <v>1995</v>
      </c>
      <c r="L54" s="22">
        <v>477</v>
      </c>
      <c r="M54" s="22">
        <f t="shared" si="6"/>
        <v>799.2</v>
      </c>
      <c r="N54" s="22">
        <v>999</v>
      </c>
      <c r="O54" s="299">
        <v>80</v>
      </c>
      <c r="P54" s="9"/>
      <c r="Q54" s="9"/>
      <c r="R54" s="292" t="s">
        <v>4828</v>
      </c>
      <c r="S54" s="94">
        <v>1.4</v>
      </c>
      <c r="T54" s="94">
        <v>0.16</v>
      </c>
      <c r="U54" s="94">
        <f t="shared" si="2"/>
        <v>1.5599999999999998</v>
      </c>
      <c r="V54" s="109">
        <v>200</v>
      </c>
      <c r="W54" s="109">
        <v>145</v>
      </c>
      <c r="X54" s="1">
        <v>200</v>
      </c>
      <c r="Y54" s="6">
        <v>6</v>
      </c>
      <c r="Z54" s="37" t="s">
        <v>5088</v>
      </c>
      <c r="AA54" s="126">
        <v>0.6</v>
      </c>
      <c r="AB54" s="120">
        <f>U54*Y54+AA54</f>
        <v>9.9599999999999991</v>
      </c>
      <c r="AC54" s="7">
        <v>410</v>
      </c>
      <c r="AD54" s="7">
        <v>170</v>
      </c>
      <c r="AE54" s="159">
        <v>610</v>
      </c>
      <c r="AF54" s="7"/>
      <c r="AG54" s="7"/>
      <c r="AH54" s="7"/>
      <c r="AI54" s="7"/>
      <c r="AJ54" s="7"/>
      <c r="AK54" s="7"/>
      <c r="AL54" s="1"/>
      <c r="AM54" s="1"/>
      <c r="AN54" s="1"/>
      <c r="AO54" s="1"/>
      <c r="AP54" s="1"/>
      <c r="AQ54" s="1"/>
      <c r="AR54" s="1"/>
      <c r="AS54" s="1"/>
      <c r="AT54" s="1"/>
      <c r="AU54" s="262" t="s">
        <v>3307</v>
      </c>
      <c r="AV54" s="263" t="s">
        <v>3170</v>
      </c>
      <c r="AW54" s="132" t="s">
        <v>22</v>
      </c>
      <c r="AX54" s="132" t="s">
        <v>22</v>
      </c>
      <c r="AY54" s="132" t="s">
        <v>5206</v>
      </c>
      <c r="AZ54" s="302" t="s">
        <v>5188</v>
      </c>
      <c r="BA54" t="s">
        <v>5196</v>
      </c>
    </row>
    <row r="55" spans="1:53" ht="15.75" x14ac:dyDescent="0.25">
      <c r="A55" s="1" t="s">
        <v>2471</v>
      </c>
      <c r="B55" s="1" t="s">
        <v>101</v>
      </c>
      <c r="C55" s="1" t="s">
        <v>97</v>
      </c>
      <c r="D55" s="1"/>
      <c r="E55" s="1" t="s">
        <v>18</v>
      </c>
      <c r="F55" s="3">
        <v>2309904189</v>
      </c>
      <c r="G55" s="35" t="s">
        <v>2003</v>
      </c>
      <c r="H55" s="1" t="s">
        <v>2002</v>
      </c>
      <c r="I55" s="6" t="s">
        <v>20</v>
      </c>
      <c r="J55" s="1" t="s">
        <v>82</v>
      </c>
      <c r="K55" s="1" t="s">
        <v>1995</v>
      </c>
      <c r="L55" s="22">
        <v>2677</v>
      </c>
      <c r="M55" s="22">
        <f t="shared" si="6"/>
        <v>4496</v>
      </c>
      <c r="N55" s="22">
        <v>5620</v>
      </c>
      <c r="O55" s="299">
        <v>450</v>
      </c>
      <c r="P55" s="9"/>
      <c r="Q55" s="9"/>
      <c r="R55" s="292" t="s">
        <v>4829</v>
      </c>
      <c r="S55" s="94">
        <v>10</v>
      </c>
      <c r="T55" s="94">
        <v>0.8</v>
      </c>
      <c r="U55" s="94">
        <f t="shared" si="2"/>
        <v>10.8</v>
      </c>
      <c r="V55" s="109">
        <v>330</v>
      </c>
      <c r="W55" s="109">
        <v>280</v>
      </c>
      <c r="X55" s="1">
        <v>330</v>
      </c>
      <c r="Y55" s="6" t="s">
        <v>54</v>
      </c>
      <c r="Z55" s="37" t="s">
        <v>5089</v>
      </c>
      <c r="AA55" s="126">
        <v>0.8</v>
      </c>
      <c r="AB55" s="120">
        <v>10.8</v>
      </c>
      <c r="AC55" s="7">
        <v>340</v>
      </c>
      <c r="AD55" s="7">
        <v>280</v>
      </c>
      <c r="AE55" s="159">
        <v>340</v>
      </c>
      <c r="AF55" s="7"/>
      <c r="AG55" s="7"/>
      <c r="AH55" s="7"/>
      <c r="AI55" s="7"/>
      <c r="AJ55" s="7"/>
      <c r="AK55" s="7"/>
      <c r="AL55" s="1"/>
      <c r="AM55" s="1"/>
      <c r="AN55" s="1"/>
      <c r="AO55" s="1"/>
      <c r="AP55" s="1"/>
      <c r="AQ55" s="1"/>
      <c r="AR55" s="1"/>
      <c r="AS55" s="1"/>
      <c r="AT55" s="1"/>
      <c r="AU55" s="262" t="s">
        <v>3307</v>
      </c>
      <c r="AV55" s="263" t="s">
        <v>3170</v>
      </c>
      <c r="AW55" s="132" t="s">
        <v>22</v>
      </c>
      <c r="AX55" s="132" t="s">
        <v>22</v>
      </c>
      <c r="AY55" s="132" t="s">
        <v>5206</v>
      </c>
      <c r="AZ55" s="302" t="s">
        <v>5188</v>
      </c>
      <c r="BA55" t="s">
        <v>5196</v>
      </c>
    </row>
    <row r="56" spans="1:53" ht="15.75" x14ac:dyDescent="0.25">
      <c r="A56" s="1" t="s">
        <v>2471</v>
      </c>
      <c r="B56" s="1" t="s">
        <v>5118</v>
      </c>
      <c r="C56" s="1" t="s">
        <v>102</v>
      </c>
      <c r="D56" s="1"/>
      <c r="E56" s="1" t="s">
        <v>18</v>
      </c>
      <c r="F56" s="3">
        <v>2309904159</v>
      </c>
      <c r="G56" s="35" t="s">
        <v>2003</v>
      </c>
      <c r="H56" s="1" t="s">
        <v>2002</v>
      </c>
      <c r="I56" s="6" t="s">
        <v>20</v>
      </c>
      <c r="J56" s="1" t="s">
        <v>36</v>
      </c>
      <c r="K56" s="1" t="s">
        <v>1995</v>
      </c>
      <c r="L56" s="22">
        <v>292</v>
      </c>
      <c r="M56" s="22">
        <f t="shared" si="6"/>
        <v>490.40000000000003</v>
      </c>
      <c r="N56" s="22">
        <v>613</v>
      </c>
      <c r="O56" s="299">
        <v>49</v>
      </c>
      <c r="P56" s="9"/>
      <c r="Q56" s="292">
        <v>5032410134036</v>
      </c>
      <c r="R56" s="9" t="s">
        <v>4830</v>
      </c>
      <c r="S56" s="94">
        <v>0.9</v>
      </c>
      <c r="T56" s="94">
        <v>0.13</v>
      </c>
      <c r="U56" s="94">
        <f t="shared" si="2"/>
        <v>1.03</v>
      </c>
      <c r="V56" s="109">
        <v>130</v>
      </c>
      <c r="W56" s="109">
        <v>165</v>
      </c>
      <c r="X56" s="1">
        <v>130</v>
      </c>
      <c r="Y56" s="6">
        <v>6</v>
      </c>
      <c r="Z56" s="37" t="s">
        <v>5090</v>
      </c>
      <c r="AA56" s="126">
        <v>0.4</v>
      </c>
      <c r="AB56" s="120">
        <f t="shared" ref="AB56:AB61" si="7">U56*Y56+AA56</f>
        <v>6.58</v>
      </c>
      <c r="AC56" s="7">
        <v>280</v>
      </c>
      <c r="AD56" s="7">
        <v>190</v>
      </c>
      <c r="AE56" s="159">
        <v>390</v>
      </c>
      <c r="AF56" s="7"/>
      <c r="AG56" s="7"/>
      <c r="AH56" s="7"/>
      <c r="AI56" s="7"/>
      <c r="AJ56" s="7"/>
      <c r="AK56" s="7"/>
      <c r="AL56" s="1"/>
      <c r="AM56" s="1"/>
      <c r="AN56" s="1"/>
      <c r="AO56" s="1"/>
      <c r="AP56" s="1"/>
      <c r="AQ56" s="1"/>
      <c r="AR56" s="1"/>
      <c r="AS56" s="1"/>
      <c r="AT56" s="1"/>
      <c r="AU56" s="262" t="s">
        <v>3308</v>
      </c>
      <c r="AV56" s="263" t="s">
        <v>3171</v>
      </c>
      <c r="AW56" s="132" t="s">
        <v>21</v>
      </c>
      <c r="AX56" s="132" t="s">
        <v>22</v>
      </c>
      <c r="AY56" s="132" t="s">
        <v>5206</v>
      </c>
      <c r="AZ56" s="302" t="s">
        <v>5188</v>
      </c>
      <c r="BA56" t="s">
        <v>5196</v>
      </c>
    </row>
    <row r="57" spans="1:53" ht="15.75" x14ac:dyDescent="0.25">
      <c r="A57" s="1" t="s">
        <v>2471</v>
      </c>
      <c r="B57" s="1" t="s">
        <v>103</v>
      </c>
      <c r="C57" s="1" t="s">
        <v>102</v>
      </c>
      <c r="D57" s="1"/>
      <c r="E57" s="1" t="s">
        <v>18</v>
      </c>
      <c r="F57" s="3">
        <v>2309904159</v>
      </c>
      <c r="G57" s="35" t="s">
        <v>2003</v>
      </c>
      <c r="H57" s="1" t="s">
        <v>2002</v>
      </c>
      <c r="I57" s="6" t="s">
        <v>20</v>
      </c>
      <c r="J57" s="1" t="s">
        <v>104</v>
      </c>
      <c r="K57" s="1" t="s">
        <v>1995</v>
      </c>
      <c r="L57" s="22">
        <v>564</v>
      </c>
      <c r="M57" s="22">
        <f t="shared" si="6"/>
        <v>948</v>
      </c>
      <c r="N57" s="22">
        <v>1185</v>
      </c>
      <c r="O57" s="299">
        <v>95</v>
      </c>
      <c r="P57" s="9"/>
      <c r="Q57" s="9"/>
      <c r="R57" s="292" t="s">
        <v>4831</v>
      </c>
      <c r="S57" s="94">
        <v>1.8</v>
      </c>
      <c r="T57" s="94">
        <v>0.16</v>
      </c>
      <c r="U57" s="94">
        <f t="shared" si="2"/>
        <v>1.96</v>
      </c>
      <c r="V57" s="109">
        <v>200</v>
      </c>
      <c r="W57" s="109">
        <v>145</v>
      </c>
      <c r="X57" s="1">
        <v>200</v>
      </c>
      <c r="Y57" s="6">
        <v>6</v>
      </c>
      <c r="Z57" s="37" t="s">
        <v>5091</v>
      </c>
      <c r="AA57" s="126">
        <v>0.6</v>
      </c>
      <c r="AB57" s="120">
        <f t="shared" si="7"/>
        <v>12.36</v>
      </c>
      <c r="AC57" s="7">
        <v>410</v>
      </c>
      <c r="AD57" s="7">
        <v>170</v>
      </c>
      <c r="AE57" s="159">
        <v>610</v>
      </c>
      <c r="AF57" s="7"/>
      <c r="AG57" s="7"/>
      <c r="AH57" s="7"/>
      <c r="AI57" s="7"/>
      <c r="AJ57" s="7"/>
      <c r="AK57" s="7"/>
      <c r="AL57" s="1"/>
      <c r="AM57" s="1"/>
      <c r="AN57" s="1"/>
      <c r="AO57" s="1"/>
      <c r="AP57" s="1"/>
      <c r="AQ57" s="1"/>
      <c r="AR57" s="1"/>
      <c r="AS57" s="1"/>
      <c r="AT57" s="1"/>
      <c r="AU57" s="262" t="s">
        <v>3308</v>
      </c>
      <c r="AV57" s="263" t="s">
        <v>3171</v>
      </c>
      <c r="AW57" s="132" t="s">
        <v>21</v>
      </c>
      <c r="AX57" s="132" t="s">
        <v>22</v>
      </c>
      <c r="AY57" s="132" t="s">
        <v>5206</v>
      </c>
      <c r="AZ57" s="302" t="s">
        <v>5188</v>
      </c>
      <c r="BA57" t="s">
        <v>5196</v>
      </c>
    </row>
    <row r="58" spans="1:53" ht="15.75" x14ac:dyDescent="0.25">
      <c r="A58" s="1" t="s">
        <v>2471</v>
      </c>
      <c r="B58" s="1" t="s">
        <v>105</v>
      </c>
      <c r="C58" s="1" t="s">
        <v>4032</v>
      </c>
      <c r="D58" s="277" t="s">
        <v>5224</v>
      </c>
      <c r="E58" s="1" t="s">
        <v>18</v>
      </c>
      <c r="F58" s="3">
        <v>2309904191</v>
      </c>
      <c r="G58" s="35">
        <v>23099031</v>
      </c>
      <c r="H58" s="1" t="s">
        <v>2002</v>
      </c>
      <c r="I58" s="6" t="s">
        <v>20</v>
      </c>
      <c r="J58" s="1" t="s">
        <v>104</v>
      </c>
      <c r="K58" s="1" t="s">
        <v>1995</v>
      </c>
      <c r="L58" s="22">
        <v>314</v>
      </c>
      <c r="M58" s="22">
        <f t="shared" si="6"/>
        <v>527.20000000000005</v>
      </c>
      <c r="N58" s="22">
        <v>659</v>
      </c>
      <c r="O58" s="299">
        <v>55.5</v>
      </c>
      <c r="P58" s="9"/>
      <c r="Q58" s="9"/>
      <c r="R58" s="292">
        <v>5032410137460</v>
      </c>
      <c r="S58" s="94">
        <v>1.8</v>
      </c>
      <c r="T58" s="94">
        <v>0.16</v>
      </c>
      <c r="U58" s="94">
        <f t="shared" si="2"/>
        <v>1.96</v>
      </c>
      <c r="V58" s="109">
        <v>200</v>
      </c>
      <c r="W58" s="109">
        <v>145</v>
      </c>
      <c r="X58" s="1">
        <v>200</v>
      </c>
      <c r="Y58" s="6">
        <v>6</v>
      </c>
      <c r="Z58" s="37" t="s">
        <v>5092</v>
      </c>
      <c r="AA58" s="126">
        <v>0.6</v>
      </c>
      <c r="AB58" s="120">
        <f t="shared" si="7"/>
        <v>12.36</v>
      </c>
      <c r="AC58" s="7">
        <v>410</v>
      </c>
      <c r="AD58" s="7">
        <v>170</v>
      </c>
      <c r="AE58" s="159">
        <v>610</v>
      </c>
      <c r="AF58" s="7"/>
      <c r="AG58" s="7"/>
      <c r="AH58" s="7"/>
      <c r="AI58" s="7"/>
      <c r="AJ58" s="7"/>
      <c r="AK58" s="7"/>
      <c r="AL58" s="1"/>
      <c r="AM58" s="1"/>
      <c r="AN58" s="1"/>
      <c r="AO58" s="1"/>
      <c r="AP58" s="1"/>
      <c r="AQ58" s="1"/>
      <c r="AR58" s="1"/>
      <c r="AS58" s="1"/>
      <c r="AT58" s="1"/>
      <c r="AU58" s="262" t="s">
        <v>3309</v>
      </c>
      <c r="AV58" s="263" t="s">
        <v>3172</v>
      </c>
      <c r="AW58" s="132" t="s">
        <v>22</v>
      </c>
      <c r="AX58" s="132" t="s">
        <v>22</v>
      </c>
      <c r="AY58" s="132" t="s">
        <v>5206</v>
      </c>
      <c r="AZ58" s="302" t="s">
        <v>5188</v>
      </c>
      <c r="BA58" t="s">
        <v>5196</v>
      </c>
    </row>
    <row r="59" spans="1:53" ht="15.75" x14ac:dyDescent="0.25">
      <c r="A59" s="1" t="s">
        <v>2471</v>
      </c>
      <c r="B59" s="1" t="s">
        <v>106</v>
      </c>
      <c r="C59" s="1" t="s">
        <v>4032</v>
      </c>
      <c r="D59" s="277" t="s">
        <v>5224</v>
      </c>
      <c r="E59" s="1" t="s">
        <v>18</v>
      </c>
      <c r="F59" s="3">
        <v>2309904191</v>
      </c>
      <c r="G59" s="35">
        <v>23099031</v>
      </c>
      <c r="H59" s="1" t="s">
        <v>2002</v>
      </c>
      <c r="I59" s="6" t="s">
        <v>20</v>
      </c>
      <c r="J59" s="1" t="s">
        <v>107</v>
      </c>
      <c r="K59" s="1" t="s">
        <v>1995</v>
      </c>
      <c r="L59" s="22">
        <v>529</v>
      </c>
      <c r="M59" s="22">
        <f t="shared" si="6"/>
        <v>888</v>
      </c>
      <c r="N59" s="22">
        <v>1110</v>
      </c>
      <c r="O59" s="299">
        <v>91.5</v>
      </c>
      <c r="P59" s="9"/>
      <c r="Q59" s="292">
        <v>5032410132861</v>
      </c>
      <c r="R59" s="9" t="s">
        <v>4832</v>
      </c>
      <c r="S59" s="94">
        <v>3.6</v>
      </c>
      <c r="T59" s="94">
        <v>0.22500000000000001</v>
      </c>
      <c r="U59" s="94">
        <f t="shared" si="2"/>
        <v>3.8250000000000002</v>
      </c>
      <c r="V59" s="109">
        <v>200</v>
      </c>
      <c r="W59" s="109">
        <v>200</v>
      </c>
      <c r="X59" s="1">
        <v>200</v>
      </c>
      <c r="Y59" s="6">
        <v>2</v>
      </c>
      <c r="Z59" s="9">
        <v>65032410132863</v>
      </c>
      <c r="AA59" s="126">
        <v>0.8</v>
      </c>
      <c r="AB59" s="120">
        <f t="shared" si="7"/>
        <v>8.4500000000000011</v>
      </c>
      <c r="AC59" s="7">
        <v>410</v>
      </c>
      <c r="AD59" s="7">
        <v>220</v>
      </c>
      <c r="AE59" s="159">
        <v>620</v>
      </c>
      <c r="AF59" s="7"/>
      <c r="AG59" s="7"/>
      <c r="AH59" s="7"/>
      <c r="AI59" s="7"/>
      <c r="AJ59" s="7"/>
      <c r="AK59" s="7"/>
      <c r="AL59" s="1"/>
      <c r="AM59" s="1"/>
      <c r="AN59" s="1"/>
      <c r="AO59" s="1"/>
      <c r="AP59" s="1"/>
      <c r="AQ59" s="1"/>
      <c r="AR59" s="1"/>
      <c r="AS59" s="1"/>
      <c r="AT59" s="1"/>
      <c r="AU59" s="262" t="s">
        <v>3309</v>
      </c>
      <c r="AV59" s="263" t="s">
        <v>3172</v>
      </c>
      <c r="AW59" s="132" t="s">
        <v>22</v>
      </c>
      <c r="AX59" s="132" t="s">
        <v>22</v>
      </c>
      <c r="AY59" s="132" t="s">
        <v>5206</v>
      </c>
      <c r="AZ59" s="302" t="s">
        <v>5188</v>
      </c>
      <c r="BA59" t="s">
        <v>5196</v>
      </c>
    </row>
    <row r="60" spans="1:53" ht="15.75" x14ac:dyDescent="0.25">
      <c r="A60" s="1" t="s">
        <v>2471</v>
      </c>
      <c r="B60" s="1" t="s">
        <v>108</v>
      </c>
      <c r="C60" s="1" t="s">
        <v>109</v>
      </c>
      <c r="D60" s="277" t="s">
        <v>5224</v>
      </c>
      <c r="E60" s="1" t="s">
        <v>18</v>
      </c>
      <c r="F60" s="3">
        <v>2309903191</v>
      </c>
      <c r="G60" s="35">
        <v>23099031</v>
      </c>
      <c r="H60" s="1" t="s">
        <v>2002</v>
      </c>
      <c r="I60" s="6" t="s">
        <v>20</v>
      </c>
      <c r="J60" s="1" t="s">
        <v>104</v>
      </c>
      <c r="K60" s="1" t="s">
        <v>1995</v>
      </c>
      <c r="L60" s="22">
        <v>389</v>
      </c>
      <c r="M60" s="22">
        <f t="shared" si="6"/>
        <v>652</v>
      </c>
      <c r="N60" s="22">
        <v>815</v>
      </c>
      <c r="O60" s="299">
        <v>68.5</v>
      </c>
      <c r="P60" s="9"/>
      <c r="Q60" s="9"/>
      <c r="R60" s="292">
        <v>5032410131093</v>
      </c>
      <c r="S60" s="94">
        <v>1.8</v>
      </c>
      <c r="T60" s="94">
        <v>0.16</v>
      </c>
      <c r="U60" s="94">
        <f t="shared" si="2"/>
        <v>1.96</v>
      </c>
      <c r="V60" s="109">
        <v>200</v>
      </c>
      <c r="W60" s="109">
        <v>145</v>
      </c>
      <c r="X60" s="1">
        <v>200</v>
      </c>
      <c r="Y60" s="6">
        <v>6</v>
      </c>
      <c r="Z60" s="168" t="s">
        <v>5093</v>
      </c>
      <c r="AA60" s="126">
        <v>0.6</v>
      </c>
      <c r="AB60" s="120">
        <f t="shared" si="7"/>
        <v>12.36</v>
      </c>
      <c r="AC60" s="7">
        <v>410</v>
      </c>
      <c r="AD60" s="7">
        <v>170</v>
      </c>
      <c r="AE60" s="159">
        <v>610</v>
      </c>
      <c r="AF60" s="7"/>
      <c r="AG60" s="7"/>
      <c r="AH60" s="7"/>
      <c r="AI60" s="7"/>
      <c r="AJ60" s="7"/>
      <c r="AK60" s="7"/>
      <c r="AL60" s="1"/>
      <c r="AM60" s="1"/>
      <c r="AN60" s="1"/>
      <c r="AO60" s="1"/>
      <c r="AP60" s="1"/>
      <c r="AQ60" s="1"/>
      <c r="AR60" s="1"/>
      <c r="AS60" s="1"/>
      <c r="AT60" s="1"/>
      <c r="AU60" s="262" t="s">
        <v>3310</v>
      </c>
      <c r="AV60" s="263" t="s">
        <v>3173</v>
      </c>
      <c r="AW60" s="132" t="s">
        <v>22</v>
      </c>
      <c r="AX60" s="132" t="s">
        <v>22</v>
      </c>
      <c r="AY60" s="132" t="s">
        <v>5206</v>
      </c>
      <c r="AZ60" s="302" t="s">
        <v>5188</v>
      </c>
      <c r="BA60" t="s">
        <v>5196</v>
      </c>
    </row>
    <row r="61" spans="1:53" ht="15.75" x14ac:dyDescent="0.25">
      <c r="A61" s="1" t="s">
        <v>2471</v>
      </c>
      <c r="B61" s="1" t="s">
        <v>110</v>
      </c>
      <c r="C61" s="1" t="s">
        <v>109</v>
      </c>
      <c r="D61" s="277" t="s">
        <v>5224</v>
      </c>
      <c r="E61" s="1" t="s">
        <v>18</v>
      </c>
      <c r="F61" s="3">
        <v>2309903191</v>
      </c>
      <c r="G61" s="35" t="s">
        <v>2000</v>
      </c>
      <c r="H61" s="1" t="s">
        <v>2002</v>
      </c>
      <c r="I61" s="6" t="s">
        <v>20</v>
      </c>
      <c r="J61" s="1" t="s">
        <v>107</v>
      </c>
      <c r="K61" s="1" t="s">
        <v>1995</v>
      </c>
      <c r="L61" s="22">
        <v>712</v>
      </c>
      <c r="M61" s="22">
        <f t="shared" si="6"/>
        <v>1196</v>
      </c>
      <c r="N61" s="22">
        <v>1495</v>
      </c>
      <c r="O61" s="299">
        <v>126</v>
      </c>
      <c r="P61" s="9"/>
      <c r="Q61" s="9"/>
      <c r="R61" s="292">
        <v>5032410131116</v>
      </c>
      <c r="S61" s="94">
        <v>3.6</v>
      </c>
      <c r="T61" s="94">
        <v>0.22500000000000001</v>
      </c>
      <c r="U61" s="94">
        <f t="shared" si="2"/>
        <v>3.8250000000000002</v>
      </c>
      <c r="V61" s="109">
        <v>200</v>
      </c>
      <c r="W61" s="109">
        <v>200</v>
      </c>
      <c r="X61" s="1">
        <v>200</v>
      </c>
      <c r="Y61" s="6">
        <v>6</v>
      </c>
      <c r="Z61" s="168" t="s">
        <v>5094</v>
      </c>
      <c r="AA61" s="126">
        <v>0.8</v>
      </c>
      <c r="AB61" s="120">
        <f t="shared" si="7"/>
        <v>23.750000000000004</v>
      </c>
      <c r="AC61" s="7">
        <v>410</v>
      </c>
      <c r="AD61" s="7">
        <v>220</v>
      </c>
      <c r="AE61" s="159">
        <v>620</v>
      </c>
      <c r="AF61" s="7"/>
      <c r="AG61" s="7"/>
      <c r="AH61" s="7"/>
      <c r="AI61" s="7"/>
      <c r="AJ61" s="7"/>
      <c r="AK61" s="7"/>
      <c r="AL61" s="1"/>
      <c r="AM61" s="1"/>
      <c r="AN61" s="1"/>
      <c r="AO61" s="1"/>
      <c r="AP61" s="1"/>
      <c r="AQ61" s="1"/>
      <c r="AR61" s="1"/>
      <c r="AS61" s="1"/>
      <c r="AT61" s="1"/>
      <c r="AU61" s="262" t="s">
        <v>3310</v>
      </c>
      <c r="AV61" s="263" t="s">
        <v>3173</v>
      </c>
      <c r="AW61" s="132" t="s">
        <v>22</v>
      </c>
      <c r="AX61" s="132" t="s">
        <v>22</v>
      </c>
      <c r="AY61" s="132" t="s">
        <v>5206</v>
      </c>
      <c r="AZ61" s="302" t="s">
        <v>5188</v>
      </c>
      <c r="BA61" t="s">
        <v>5196</v>
      </c>
    </row>
    <row r="62" spans="1:53" s="12" customFormat="1" ht="15.75" x14ac:dyDescent="0.25">
      <c r="A62" s="1" t="s">
        <v>2471</v>
      </c>
      <c r="B62" s="1" t="s">
        <v>2940</v>
      </c>
      <c r="C62" s="1" t="s">
        <v>109</v>
      </c>
      <c r="D62" s="1"/>
      <c r="E62" s="1" t="s">
        <v>18</v>
      </c>
      <c r="F62" s="3">
        <v>2309903191</v>
      </c>
      <c r="G62" s="35" t="s">
        <v>2000</v>
      </c>
      <c r="H62" s="1" t="s">
        <v>2002</v>
      </c>
      <c r="I62" s="6" t="s">
        <v>20</v>
      </c>
      <c r="J62" s="1" t="s">
        <v>82</v>
      </c>
      <c r="K62" s="1" t="s">
        <v>1995</v>
      </c>
      <c r="L62" s="22">
        <v>2034</v>
      </c>
      <c r="M62" s="22">
        <f t="shared" si="6"/>
        <v>3417.6000000000004</v>
      </c>
      <c r="N62" s="22">
        <v>4272</v>
      </c>
      <c r="O62" s="299">
        <v>347</v>
      </c>
      <c r="P62" s="9"/>
      <c r="Q62" s="9"/>
      <c r="R62" s="292" t="s">
        <v>4833</v>
      </c>
      <c r="S62" s="94">
        <v>10</v>
      </c>
      <c r="T62" s="94">
        <v>0.8</v>
      </c>
      <c r="U62" s="94">
        <f t="shared" si="2"/>
        <v>10.8</v>
      </c>
      <c r="V62" s="109">
        <v>330</v>
      </c>
      <c r="W62" s="109">
        <v>280</v>
      </c>
      <c r="X62" s="1">
        <v>330</v>
      </c>
      <c r="Y62" s="6" t="s">
        <v>54</v>
      </c>
      <c r="Z62" s="168" t="s">
        <v>5095</v>
      </c>
      <c r="AA62" s="126">
        <v>0.8</v>
      </c>
      <c r="AB62" s="120">
        <v>10.8</v>
      </c>
      <c r="AC62" s="7">
        <v>340</v>
      </c>
      <c r="AD62" s="7">
        <v>280</v>
      </c>
      <c r="AE62" s="159">
        <v>340</v>
      </c>
      <c r="AF62" s="7"/>
      <c r="AG62" s="7"/>
      <c r="AH62" s="7"/>
      <c r="AI62" s="7"/>
      <c r="AJ62" s="7"/>
      <c r="AK62" s="7"/>
      <c r="AL62" s="1"/>
      <c r="AM62" s="1"/>
      <c r="AN62" s="1"/>
      <c r="AO62" s="1"/>
      <c r="AP62" s="1"/>
      <c r="AQ62" s="1"/>
      <c r="AR62" s="1"/>
      <c r="AS62" s="1"/>
      <c r="AT62" s="1"/>
      <c r="AU62" s="262" t="s">
        <v>3310</v>
      </c>
      <c r="AV62" s="263" t="s">
        <v>3173</v>
      </c>
      <c r="AW62" s="132" t="s">
        <v>22</v>
      </c>
      <c r="AX62" s="132" t="s">
        <v>22</v>
      </c>
      <c r="AY62" s="132" t="s">
        <v>5206</v>
      </c>
      <c r="AZ62" s="302" t="s">
        <v>5188</v>
      </c>
      <c r="BA62" t="s">
        <v>5196</v>
      </c>
    </row>
    <row r="63" spans="1:53" ht="15.75" x14ac:dyDescent="0.25">
      <c r="A63" s="1" t="s">
        <v>2471</v>
      </c>
      <c r="B63" s="1" t="s">
        <v>3825</v>
      </c>
      <c r="C63" s="1" t="s">
        <v>4248</v>
      </c>
      <c r="D63" s="1"/>
      <c r="E63" s="1" t="s">
        <v>115</v>
      </c>
      <c r="F63" s="3">
        <v>2309903191</v>
      </c>
      <c r="G63" s="35">
        <v>23099031</v>
      </c>
      <c r="H63" s="1" t="s">
        <v>2002</v>
      </c>
      <c r="I63" s="6" t="s">
        <v>20</v>
      </c>
      <c r="J63" s="1" t="s">
        <v>3985</v>
      </c>
      <c r="K63" s="1" t="s">
        <v>1995</v>
      </c>
      <c r="L63" s="22">
        <v>389</v>
      </c>
      <c r="M63" s="22">
        <f t="shared" si="6"/>
        <v>655.20000000000005</v>
      </c>
      <c r="N63" s="22">
        <v>819</v>
      </c>
      <c r="O63" s="299">
        <v>65.5</v>
      </c>
      <c r="P63" s="9"/>
      <c r="Q63" s="9"/>
      <c r="R63" s="292">
        <v>5032410137927</v>
      </c>
      <c r="S63" s="94">
        <v>1.3</v>
      </c>
      <c r="T63" s="94">
        <v>0.13</v>
      </c>
      <c r="U63" s="94">
        <f t="shared" si="2"/>
        <v>1.4300000000000002</v>
      </c>
      <c r="V63" s="109">
        <v>130</v>
      </c>
      <c r="W63" s="109">
        <v>165</v>
      </c>
      <c r="X63" s="1">
        <v>130</v>
      </c>
      <c r="Y63" s="6">
        <v>6</v>
      </c>
      <c r="Z63" s="9">
        <v>65032410137721</v>
      </c>
      <c r="AA63" s="126">
        <v>0.4</v>
      </c>
      <c r="AB63" s="120">
        <f>U63*Y63+AA63</f>
        <v>8.9800000000000022</v>
      </c>
      <c r="AC63" s="7">
        <v>280</v>
      </c>
      <c r="AD63" s="7">
        <v>190</v>
      </c>
      <c r="AE63" s="159">
        <v>390</v>
      </c>
      <c r="AF63" s="7"/>
      <c r="AG63" s="7"/>
      <c r="AH63" s="7"/>
      <c r="AI63" s="7"/>
      <c r="AJ63" s="7"/>
      <c r="AK63" s="7"/>
      <c r="AL63" s="1"/>
      <c r="AM63" s="1"/>
      <c r="AN63" s="1"/>
      <c r="AO63" s="1"/>
      <c r="AP63" s="1"/>
      <c r="AQ63" s="1"/>
      <c r="AR63" s="1"/>
      <c r="AS63" s="1"/>
      <c r="AT63" s="1"/>
      <c r="AU63" s="262" t="s">
        <v>3311</v>
      </c>
      <c r="AV63" s="263" t="s">
        <v>3174</v>
      </c>
      <c r="AW63" s="132" t="s">
        <v>21</v>
      </c>
      <c r="AX63" s="132" t="s">
        <v>22</v>
      </c>
      <c r="AY63" s="132" t="s">
        <v>5206</v>
      </c>
      <c r="AZ63" s="302" t="s">
        <v>5188</v>
      </c>
      <c r="BA63" t="s">
        <v>5196</v>
      </c>
    </row>
    <row r="64" spans="1:53" ht="15.75" x14ac:dyDescent="0.25">
      <c r="A64" s="1" t="s">
        <v>2471</v>
      </c>
      <c r="B64" s="1" t="s">
        <v>2467</v>
      </c>
      <c r="C64" s="1" t="s">
        <v>2468</v>
      </c>
      <c r="D64" s="1"/>
      <c r="E64" s="1" t="s">
        <v>58</v>
      </c>
      <c r="F64" s="3">
        <v>2309903191</v>
      </c>
      <c r="G64" s="35">
        <v>23099031</v>
      </c>
      <c r="H64" s="1" t="s">
        <v>2002</v>
      </c>
      <c r="I64" s="6" t="s">
        <v>20</v>
      </c>
      <c r="J64" s="1" t="s">
        <v>2469</v>
      </c>
      <c r="K64" s="1" t="s">
        <v>1995</v>
      </c>
      <c r="L64" s="22">
        <v>117</v>
      </c>
      <c r="M64" s="22">
        <f t="shared" si="6"/>
        <v>196</v>
      </c>
      <c r="N64" s="22">
        <v>245</v>
      </c>
      <c r="O64" s="299">
        <v>19.5</v>
      </c>
      <c r="Q64" s="292">
        <v>5032410134452</v>
      </c>
      <c r="R64" s="9">
        <v>5032410134353</v>
      </c>
      <c r="S64" s="94">
        <v>0.1</v>
      </c>
      <c r="T64" s="94">
        <v>0.03</v>
      </c>
      <c r="U64" s="94">
        <f t="shared" si="2"/>
        <v>0.13</v>
      </c>
      <c r="V64" s="109">
        <v>240</v>
      </c>
      <c r="W64" s="109">
        <v>31</v>
      </c>
      <c r="X64" s="1">
        <v>46</v>
      </c>
      <c r="Y64" s="6">
        <v>9</v>
      </c>
      <c r="Z64" s="9">
        <v>65032410134454</v>
      </c>
      <c r="AA64" s="126">
        <v>0.15</v>
      </c>
      <c r="AB64" s="120">
        <f>U64*Y64+AA64</f>
        <v>1.3199999999999998</v>
      </c>
      <c r="AC64" s="7">
        <v>270</v>
      </c>
      <c r="AD64" s="7">
        <v>130</v>
      </c>
      <c r="AE64" s="159">
        <v>240</v>
      </c>
      <c r="AF64" s="7"/>
      <c r="AG64" s="7"/>
      <c r="AH64" s="7"/>
      <c r="AI64" s="7"/>
      <c r="AJ64" s="7"/>
      <c r="AK64" s="7"/>
      <c r="AL64" s="1"/>
      <c r="AM64" s="1"/>
      <c r="AN64" s="1"/>
      <c r="AO64" s="1"/>
      <c r="AP64" s="1"/>
      <c r="AQ64" s="1"/>
      <c r="AR64" s="1"/>
      <c r="AS64" s="1"/>
      <c r="AT64" s="1"/>
      <c r="AU64" s="262" t="s">
        <v>3312</v>
      </c>
      <c r="AV64" s="263" t="s">
        <v>3175</v>
      </c>
      <c r="AW64" s="132" t="s">
        <v>22</v>
      </c>
      <c r="AX64" s="132" t="s">
        <v>22</v>
      </c>
      <c r="AY64" s="132" t="s">
        <v>5206</v>
      </c>
      <c r="AZ64" s="302" t="s">
        <v>5188</v>
      </c>
      <c r="BA64" t="s">
        <v>5196</v>
      </c>
    </row>
    <row r="65" spans="1:53" ht="15.75" x14ac:dyDescent="0.25">
      <c r="A65" s="1" t="s">
        <v>2471</v>
      </c>
      <c r="B65" s="1" t="s">
        <v>111</v>
      </c>
      <c r="C65" s="1" t="s">
        <v>112</v>
      </c>
      <c r="D65" s="1"/>
      <c r="E65" s="1" t="s">
        <v>18</v>
      </c>
      <c r="F65" s="3">
        <v>2309903590</v>
      </c>
      <c r="G65" s="35">
        <v>23099031</v>
      </c>
      <c r="H65" s="1" t="s">
        <v>2002</v>
      </c>
      <c r="I65" s="6" t="s">
        <v>20</v>
      </c>
      <c r="J65" s="1" t="s">
        <v>40</v>
      </c>
      <c r="K65" s="1" t="s">
        <v>1995</v>
      </c>
      <c r="L65" s="22">
        <v>209</v>
      </c>
      <c r="M65" s="22">
        <f t="shared" si="6"/>
        <v>351.20000000000005</v>
      </c>
      <c r="N65" s="22">
        <v>439</v>
      </c>
      <c r="O65" s="299">
        <v>35</v>
      </c>
      <c r="P65" s="9"/>
      <c r="Q65" s="9"/>
      <c r="R65" s="292">
        <v>5032410134063</v>
      </c>
      <c r="S65" s="94">
        <v>0.3</v>
      </c>
      <c r="T65" s="94">
        <v>0.08</v>
      </c>
      <c r="U65" s="94">
        <f t="shared" si="2"/>
        <v>0.38</v>
      </c>
      <c r="V65" s="109">
        <v>100</v>
      </c>
      <c r="W65" s="109">
        <v>125</v>
      </c>
      <c r="X65" s="1">
        <v>100</v>
      </c>
      <c r="Y65" s="6">
        <v>6</v>
      </c>
      <c r="Z65" s="9">
        <v>65032410134393</v>
      </c>
      <c r="AA65" s="126">
        <v>0.6</v>
      </c>
      <c r="AB65" s="120">
        <f>U65*Y65+AA65</f>
        <v>2.8800000000000003</v>
      </c>
      <c r="AC65" s="7">
        <v>280</v>
      </c>
      <c r="AD65" s="7">
        <v>300</v>
      </c>
      <c r="AE65" s="159">
        <v>370</v>
      </c>
      <c r="AF65" s="7"/>
      <c r="AG65" s="7"/>
      <c r="AH65" s="7"/>
      <c r="AI65" s="7"/>
      <c r="AJ65" s="7"/>
      <c r="AK65" s="7"/>
      <c r="AL65" s="1"/>
      <c r="AM65" s="1"/>
      <c r="AN65" s="1"/>
      <c r="AO65" s="1"/>
      <c r="AP65" s="1"/>
      <c r="AQ65" s="1"/>
      <c r="AR65" s="1"/>
      <c r="AS65" s="1"/>
      <c r="AT65" s="1"/>
      <c r="AU65" s="262" t="s">
        <v>3313</v>
      </c>
      <c r="AV65" s="263" t="s">
        <v>3176</v>
      </c>
      <c r="AW65" s="132" t="s">
        <v>22</v>
      </c>
      <c r="AX65" s="132" t="s">
        <v>22</v>
      </c>
      <c r="AY65" s="132" t="s">
        <v>5206</v>
      </c>
      <c r="AZ65" s="302" t="s">
        <v>5188</v>
      </c>
      <c r="BA65" t="s">
        <v>5196</v>
      </c>
    </row>
    <row r="66" spans="1:53" ht="15.75" x14ac:dyDescent="0.25">
      <c r="A66" s="1" t="s">
        <v>2471</v>
      </c>
      <c r="B66" s="1" t="s">
        <v>113</v>
      </c>
      <c r="C66" s="1" t="s">
        <v>114</v>
      </c>
      <c r="D66" s="277" t="s">
        <v>5224</v>
      </c>
      <c r="E66" s="1" t="s">
        <v>115</v>
      </c>
      <c r="F66" s="3">
        <v>2309903191</v>
      </c>
      <c r="G66" s="35" t="s">
        <v>2000</v>
      </c>
      <c r="H66" s="1" t="s">
        <v>2002</v>
      </c>
      <c r="I66" s="6" t="s">
        <v>20</v>
      </c>
      <c r="J66" s="1" t="s">
        <v>116</v>
      </c>
      <c r="K66" s="1" t="s">
        <v>1995</v>
      </c>
      <c r="L66" s="22">
        <v>395</v>
      </c>
      <c r="M66" s="22">
        <f t="shared" si="6"/>
        <v>663.2</v>
      </c>
      <c r="N66" s="22">
        <v>829</v>
      </c>
      <c r="O66" s="299">
        <v>70.5</v>
      </c>
      <c r="P66" s="9"/>
      <c r="Q66" s="9"/>
      <c r="R66" s="292">
        <v>5032410136760</v>
      </c>
      <c r="S66" s="94">
        <v>3.3</v>
      </c>
      <c r="T66" s="94">
        <v>0.22500000000000001</v>
      </c>
      <c r="U66" s="94">
        <f t="shared" si="2"/>
        <v>3.5249999999999999</v>
      </c>
      <c r="V66" s="109">
        <v>200</v>
      </c>
      <c r="W66" s="109">
        <v>200</v>
      </c>
      <c r="X66" s="1">
        <v>200</v>
      </c>
      <c r="Y66" s="6">
        <v>6</v>
      </c>
      <c r="Z66" s="9">
        <v>65032410133143</v>
      </c>
      <c r="AA66" s="126">
        <v>0.8</v>
      </c>
      <c r="AB66" s="120">
        <f>U66*Y66+AA66</f>
        <v>21.95</v>
      </c>
      <c r="AC66" s="7">
        <v>410</v>
      </c>
      <c r="AD66" s="7">
        <v>220</v>
      </c>
      <c r="AE66" s="159">
        <v>620</v>
      </c>
      <c r="AF66" s="7"/>
      <c r="AG66" s="7"/>
      <c r="AH66" s="7"/>
      <c r="AI66" s="7"/>
      <c r="AJ66" s="7"/>
      <c r="AK66" s="7"/>
      <c r="AL66" s="1"/>
      <c r="AM66" s="1"/>
      <c r="AN66" s="1"/>
      <c r="AO66" s="1"/>
      <c r="AP66" s="1"/>
      <c r="AQ66" s="1"/>
      <c r="AR66" s="1"/>
      <c r="AS66" s="1"/>
      <c r="AT66" s="1"/>
      <c r="AU66" s="262" t="s">
        <v>3314</v>
      </c>
      <c r="AV66" s="263" t="s">
        <v>3177</v>
      </c>
      <c r="AW66" s="132" t="s">
        <v>21</v>
      </c>
      <c r="AX66" s="132" t="s">
        <v>22</v>
      </c>
      <c r="AY66" s="132" t="s">
        <v>5206</v>
      </c>
      <c r="AZ66" s="302" t="s">
        <v>5188</v>
      </c>
      <c r="BA66" t="s">
        <v>5196</v>
      </c>
    </row>
    <row r="67" spans="1:53" ht="18.75" x14ac:dyDescent="0.3">
      <c r="A67" s="1"/>
      <c r="B67" s="5" t="s">
        <v>118</v>
      </c>
      <c r="C67" s="1"/>
      <c r="D67" s="1"/>
      <c r="E67" s="1"/>
      <c r="F67" s="1"/>
      <c r="G67" s="6"/>
      <c r="H67" s="1"/>
      <c r="I67" s="6"/>
      <c r="J67" s="1"/>
      <c r="K67" s="1"/>
      <c r="L67" s="22"/>
      <c r="M67" s="22"/>
      <c r="N67" s="22"/>
      <c r="O67" s="299"/>
      <c r="P67" s="3"/>
      <c r="Q67" s="3"/>
      <c r="R67" s="3"/>
      <c r="S67" s="94"/>
      <c r="T67" s="94"/>
      <c r="U67" s="94"/>
      <c r="V67" s="109"/>
      <c r="W67" s="109"/>
      <c r="X67" s="1"/>
      <c r="Y67" s="6"/>
      <c r="Z67" s="3"/>
      <c r="AA67" s="126"/>
      <c r="AB67" s="120"/>
      <c r="AC67" s="7"/>
      <c r="AD67" s="7"/>
      <c r="AE67" s="159"/>
      <c r="AF67" s="7"/>
      <c r="AG67" s="7"/>
      <c r="AH67" s="7"/>
      <c r="AI67" s="7"/>
      <c r="AJ67" s="7"/>
      <c r="AK67" s="7"/>
      <c r="AL67" s="1"/>
      <c r="AM67" s="1"/>
      <c r="AN67" s="1"/>
      <c r="AO67" s="1"/>
      <c r="AP67" s="1"/>
      <c r="AQ67" s="1"/>
      <c r="AR67" s="1"/>
      <c r="AS67" s="1"/>
      <c r="AT67" s="1"/>
      <c r="AU67" s="262"/>
      <c r="AV67" s="262"/>
      <c r="AW67" s="132"/>
      <c r="AX67" s="132"/>
      <c r="AY67" s="132" t="s">
        <v>5206</v>
      </c>
      <c r="AZ67" s="302" t="s">
        <v>5188</v>
      </c>
      <c r="BA67" t="s">
        <v>5196</v>
      </c>
    </row>
    <row r="68" spans="1:53" ht="15.75" x14ac:dyDescent="0.25">
      <c r="A68" s="1" t="s">
        <v>118</v>
      </c>
      <c r="B68" s="1" t="s">
        <v>2472</v>
      </c>
      <c r="C68" s="1" t="s">
        <v>2473</v>
      </c>
      <c r="D68" s="1"/>
      <c r="E68" s="1" t="s">
        <v>18</v>
      </c>
      <c r="F68" s="3">
        <v>2309903191</v>
      </c>
      <c r="G68" s="35">
        <v>23099031</v>
      </c>
      <c r="H68" s="1" t="s">
        <v>2002</v>
      </c>
      <c r="I68" s="6" t="s">
        <v>20</v>
      </c>
      <c r="J68" s="1" t="s">
        <v>2474</v>
      </c>
      <c r="K68" s="1" t="s">
        <v>1995</v>
      </c>
      <c r="L68" s="22">
        <v>584</v>
      </c>
      <c r="M68" s="22">
        <f>N68*0.8</f>
        <v>980.80000000000007</v>
      </c>
      <c r="N68" s="22">
        <v>1226</v>
      </c>
      <c r="O68" s="299">
        <v>98</v>
      </c>
      <c r="P68" s="292">
        <v>5032410131680</v>
      </c>
      <c r="Q68" s="9"/>
      <c r="R68" s="9">
        <v>5032410131734</v>
      </c>
      <c r="S68" s="94">
        <v>1.62</v>
      </c>
      <c r="T68" s="94">
        <v>0.16</v>
      </c>
      <c r="U68" s="94">
        <f>S68+T68</f>
        <v>1.78</v>
      </c>
      <c r="V68" s="109">
        <v>200</v>
      </c>
      <c r="W68" s="109">
        <v>145</v>
      </c>
      <c r="X68" s="1">
        <v>200</v>
      </c>
      <c r="Y68" s="6">
        <v>6</v>
      </c>
      <c r="Z68" s="9">
        <v>65032410131682</v>
      </c>
      <c r="AA68" s="126">
        <v>0.6</v>
      </c>
      <c r="AB68" s="120">
        <f>U68*Y68+AA68</f>
        <v>11.28</v>
      </c>
      <c r="AC68" s="7">
        <v>410</v>
      </c>
      <c r="AD68" s="7">
        <v>170</v>
      </c>
      <c r="AE68" s="159">
        <v>610</v>
      </c>
      <c r="AF68" s="7"/>
      <c r="AG68" s="7"/>
      <c r="AH68" s="7"/>
      <c r="AI68" s="7"/>
      <c r="AJ68" s="7"/>
      <c r="AK68" s="7"/>
      <c r="AL68" s="1"/>
      <c r="AM68" s="1"/>
      <c r="AN68" s="1"/>
      <c r="AO68" s="1"/>
      <c r="AP68" s="1"/>
      <c r="AQ68" s="1"/>
      <c r="AR68" s="1"/>
      <c r="AS68" s="1"/>
      <c r="AT68" s="1"/>
      <c r="AU68" s="262" t="s">
        <v>3304</v>
      </c>
      <c r="AV68" s="263" t="s">
        <v>3180</v>
      </c>
      <c r="AW68" s="132" t="s">
        <v>21</v>
      </c>
      <c r="AX68" s="132" t="s">
        <v>22</v>
      </c>
      <c r="AY68" s="132" t="s">
        <v>5206</v>
      </c>
      <c r="AZ68" s="302" t="s">
        <v>5188</v>
      </c>
      <c r="BA68" t="s">
        <v>5196</v>
      </c>
    </row>
    <row r="69" spans="1:53" ht="15.75" x14ac:dyDescent="0.25">
      <c r="A69" s="1" t="s">
        <v>118</v>
      </c>
      <c r="B69" s="1" t="s">
        <v>122</v>
      </c>
      <c r="C69" s="1" t="s">
        <v>123</v>
      </c>
      <c r="D69" s="1"/>
      <c r="E69" s="1" t="s">
        <v>18</v>
      </c>
      <c r="F69" s="3">
        <v>2309903191</v>
      </c>
      <c r="G69" s="35">
        <v>23099031</v>
      </c>
      <c r="H69" s="1" t="s">
        <v>2002</v>
      </c>
      <c r="I69" s="6" t="s">
        <v>20</v>
      </c>
      <c r="J69" s="1" t="s">
        <v>42</v>
      </c>
      <c r="K69" s="1" t="s">
        <v>1995</v>
      </c>
      <c r="L69" s="22">
        <v>516</v>
      </c>
      <c r="M69" s="22">
        <f>N69*0.8</f>
        <v>866.40000000000009</v>
      </c>
      <c r="N69" s="22">
        <v>1083</v>
      </c>
      <c r="O69" s="299">
        <v>86.5</v>
      </c>
      <c r="P69" s="292">
        <v>5032410123319</v>
      </c>
      <c r="Q69" s="9"/>
      <c r="R69" s="9">
        <v>5032410136548</v>
      </c>
      <c r="S69" s="94">
        <v>1</v>
      </c>
      <c r="T69" s="94">
        <v>0.16</v>
      </c>
      <c r="U69" s="94">
        <f t="shared" ref="U69:U139" si="8">S69+T69</f>
        <v>1.1599999999999999</v>
      </c>
      <c r="V69" s="109">
        <v>200</v>
      </c>
      <c r="W69" s="109">
        <v>145</v>
      </c>
      <c r="X69" s="1">
        <v>200</v>
      </c>
      <c r="Y69" s="6">
        <v>6</v>
      </c>
      <c r="Z69" s="9" t="s">
        <v>2663</v>
      </c>
      <c r="AA69" s="126">
        <v>0.6</v>
      </c>
      <c r="AB69" s="120">
        <f>U69*Y69+AA69</f>
        <v>7.5599999999999987</v>
      </c>
      <c r="AC69" s="7">
        <v>410</v>
      </c>
      <c r="AD69" s="7">
        <v>170</v>
      </c>
      <c r="AE69" s="159">
        <v>610</v>
      </c>
      <c r="AF69" s="7"/>
      <c r="AG69" s="7"/>
      <c r="AH69" s="7"/>
      <c r="AI69" s="7"/>
      <c r="AJ69" s="7"/>
      <c r="AK69" s="7"/>
      <c r="AL69" s="1"/>
      <c r="AM69" s="1"/>
      <c r="AN69" s="1"/>
      <c r="AO69" s="1"/>
      <c r="AP69" s="1"/>
      <c r="AQ69" s="1"/>
      <c r="AR69" s="1"/>
      <c r="AS69" s="1"/>
      <c r="AT69" s="1"/>
      <c r="AU69" s="262" t="s">
        <v>3303</v>
      </c>
      <c r="AV69" s="263" t="s">
        <v>3179</v>
      </c>
      <c r="AW69" s="132" t="s">
        <v>21</v>
      </c>
      <c r="AX69" s="132" t="s">
        <v>22</v>
      </c>
      <c r="AY69" s="132" t="s">
        <v>5206</v>
      </c>
      <c r="AZ69" s="302" t="s">
        <v>5188</v>
      </c>
      <c r="BA69" t="s">
        <v>5196</v>
      </c>
    </row>
    <row r="70" spans="1:53" ht="18.75" x14ac:dyDescent="0.3">
      <c r="A70" s="1"/>
      <c r="B70" s="5" t="s">
        <v>4025</v>
      </c>
      <c r="C70" s="1"/>
      <c r="D70" s="1"/>
      <c r="E70" s="1"/>
      <c r="F70" s="3"/>
      <c r="G70" s="35"/>
      <c r="H70" s="1"/>
      <c r="I70" s="6"/>
      <c r="J70" s="1"/>
      <c r="K70" s="1"/>
      <c r="L70" s="22"/>
      <c r="M70" s="22"/>
      <c r="N70" s="22"/>
      <c r="O70" s="299"/>
      <c r="P70" s="9"/>
      <c r="Q70" s="9"/>
      <c r="R70" s="9"/>
      <c r="S70" s="94"/>
      <c r="T70" s="94"/>
      <c r="U70" s="94"/>
      <c r="V70" s="109"/>
      <c r="W70" s="109"/>
      <c r="X70" s="1"/>
      <c r="Y70" s="6"/>
      <c r="Z70" s="9"/>
      <c r="AA70" s="126"/>
      <c r="AB70" s="120"/>
      <c r="AC70" s="7"/>
      <c r="AD70" s="7"/>
      <c r="AE70" s="159"/>
      <c r="AF70" s="7"/>
      <c r="AG70" s="7"/>
      <c r="AH70" s="7"/>
      <c r="AI70" s="7"/>
      <c r="AJ70" s="7"/>
      <c r="AK70" s="7"/>
      <c r="AL70" s="1"/>
      <c r="AM70" s="1"/>
      <c r="AN70" s="1"/>
      <c r="AO70" s="1"/>
      <c r="AP70" s="1"/>
      <c r="AQ70" s="1"/>
      <c r="AR70" s="1"/>
      <c r="AS70" s="1"/>
      <c r="AT70" s="1"/>
      <c r="AU70" s="262"/>
      <c r="AV70" s="263"/>
      <c r="AW70" s="132"/>
      <c r="AX70" s="132"/>
      <c r="AY70" s="132"/>
      <c r="AZ70" s="302"/>
    </row>
    <row r="71" spans="1:53" ht="17.25" customHeight="1" x14ac:dyDescent="0.25">
      <c r="A71" s="1" t="s">
        <v>4025</v>
      </c>
      <c r="B71" s="1" t="s">
        <v>4024</v>
      </c>
      <c r="C71" s="1" t="s">
        <v>3978</v>
      </c>
      <c r="D71" s="1"/>
      <c r="E71" s="1" t="s">
        <v>37</v>
      </c>
      <c r="F71" s="3">
        <v>2309903191</v>
      </c>
      <c r="G71" s="35">
        <v>23099031</v>
      </c>
      <c r="H71" s="1" t="s">
        <v>2002</v>
      </c>
      <c r="I71" s="6" t="s">
        <v>20</v>
      </c>
      <c r="J71" s="1" t="s">
        <v>31</v>
      </c>
      <c r="K71" s="1" t="s">
        <v>1995</v>
      </c>
      <c r="L71" s="22">
        <v>475</v>
      </c>
      <c r="M71" s="22">
        <f>N71*0.8</f>
        <v>796.80000000000007</v>
      </c>
      <c r="N71" s="22">
        <v>996</v>
      </c>
      <c r="O71" s="299">
        <v>80</v>
      </c>
      <c r="P71" s="9"/>
      <c r="Q71" s="9"/>
      <c r="R71" s="292" t="s">
        <v>4834</v>
      </c>
      <c r="S71" s="94">
        <v>1</v>
      </c>
      <c r="T71" s="94">
        <v>0.11</v>
      </c>
      <c r="U71" s="94">
        <f>S71+T71</f>
        <v>1.1100000000000001</v>
      </c>
      <c r="V71" s="109">
        <v>60</v>
      </c>
      <c r="W71" s="109">
        <v>260</v>
      </c>
      <c r="X71" s="1">
        <v>140</v>
      </c>
      <c r="Y71" s="6">
        <v>12</v>
      </c>
      <c r="Z71" s="9">
        <v>65032410137783</v>
      </c>
      <c r="AA71" s="126">
        <v>0.6</v>
      </c>
      <c r="AB71" s="120">
        <f>U71*Y71+AA71</f>
        <v>13.92</v>
      </c>
      <c r="AC71" s="7">
        <v>200</v>
      </c>
      <c r="AD71" s="7">
        <v>270</v>
      </c>
      <c r="AE71" s="159">
        <v>300</v>
      </c>
      <c r="AF71" s="7"/>
      <c r="AG71" s="7"/>
      <c r="AH71" s="7"/>
      <c r="AI71" s="7"/>
      <c r="AJ71" s="7"/>
      <c r="AK71" s="7"/>
      <c r="AL71" s="1"/>
      <c r="AM71" s="1"/>
      <c r="AN71" s="1"/>
      <c r="AO71" s="1"/>
      <c r="AP71" s="1"/>
      <c r="AQ71" s="1"/>
      <c r="AR71" s="1"/>
      <c r="AS71" s="1"/>
      <c r="AT71" s="1"/>
      <c r="AU71" s="270" t="s">
        <v>4021</v>
      </c>
      <c r="AV71" s="263" t="s">
        <v>4290</v>
      </c>
      <c r="AW71" s="132" t="s">
        <v>22</v>
      </c>
      <c r="AX71" s="132" t="s">
        <v>22</v>
      </c>
      <c r="AY71" s="132" t="s">
        <v>5206</v>
      </c>
      <c r="AZ71" s="302" t="s">
        <v>5188</v>
      </c>
      <c r="BA71" t="s">
        <v>5196</v>
      </c>
    </row>
    <row r="72" spans="1:53" ht="16.5" customHeight="1" x14ac:dyDescent="0.25">
      <c r="A72" s="1" t="s">
        <v>4025</v>
      </c>
      <c r="B72" s="1" t="s">
        <v>3975</v>
      </c>
      <c r="C72" s="1" t="s">
        <v>3976</v>
      </c>
      <c r="D72" s="1"/>
      <c r="E72" s="1" t="s">
        <v>58</v>
      </c>
      <c r="F72" s="3">
        <v>2309903191</v>
      </c>
      <c r="G72" s="35">
        <v>23099031</v>
      </c>
      <c r="H72" s="1" t="s">
        <v>2002</v>
      </c>
      <c r="I72" s="6" t="s">
        <v>3977</v>
      </c>
      <c r="J72" s="1" t="s">
        <v>73</v>
      </c>
      <c r="K72" s="1" t="s">
        <v>1995</v>
      </c>
      <c r="L72" s="22">
        <v>813</v>
      </c>
      <c r="M72" s="22">
        <f t="shared" ref="M72:M136" si="9">N72*0.8</f>
        <v>1365.6000000000001</v>
      </c>
      <c r="N72" s="22">
        <v>1707</v>
      </c>
      <c r="O72" s="299">
        <v>46.95</v>
      </c>
      <c r="P72" s="9"/>
      <c r="Q72" s="9"/>
      <c r="R72" s="292" t="s">
        <v>4835</v>
      </c>
      <c r="S72" s="94">
        <v>0.1</v>
      </c>
      <c r="T72" s="94">
        <v>1.6E-2</v>
      </c>
      <c r="U72" s="94">
        <f>S72+T72</f>
        <v>0.11600000000000001</v>
      </c>
      <c r="V72" s="109">
        <v>35</v>
      </c>
      <c r="W72" s="109">
        <v>235</v>
      </c>
      <c r="X72" s="1">
        <v>130</v>
      </c>
      <c r="Y72" s="6" t="s">
        <v>3977</v>
      </c>
      <c r="Z72" s="3" t="s">
        <v>2660</v>
      </c>
      <c r="AA72" s="126">
        <v>0.4</v>
      </c>
      <c r="AB72" s="120">
        <v>0.996</v>
      </c>
      <c r="AC72" s="7">
        <v>215</v>
      </c>
      <c r="AD72" s="7">
        <v>240</v>
      </c>
      <c r="AE72" s="159">
        <v>135</v>
      </c>
      <c r="AF72" s="115">
        <v>12</v>
      </c>
      <c r="AG72" s="7"/>
      <c r="AH72" s="7"/>
      <c r="AI72" s="7"/>
      <c r="AJ72" s="7"/>
      <c r="AK72" s="7"/>
      <c r="AL72" s="1"/>
      <c r="AM72" s="1"/>
      <c r="AN72" s="1"/>
      <c r="AO72" s="1"/>
      <c r="AP72" s="1"/>
      <c r="AQ72" s="1"/>
      <c r="AR72" s="1"/>
      <c r="AS72" s="1"/>
      <c r="AT72" s="1"/>
      <c r="AU72" s="270" t="s">
        <v>4021</v>
      </c>
      <c r="AV72" s="263" t="s">
        <v>4290</v>
      </c>
      <c r="AW72" s="132" t="s">
        <v>22</v>
      </c>
      <c r="AX72" s="132" t="s">
        <v>22</v>
      </c>
      <c r="AY72" s="132" t="s">
        <v>5206</v>
      </c>
      <c r="AZ72" s="302" t="s">
        <v>5188</v>
      </c>
      <c r="BA72" t="s">
        <v>5196</v>
      </c>
    </row>
    <row r="73" spans="1:53" ht="15.75" x14ac:dyDescent="0.25">
      <c r="A73" s="1" t="s">
        <v>4025</v>
      </c>
      <c r="B73" s="1" t="s">
        <v>119</v>
      </c>
      <c r="C73" s="1" t="s">
        <v>120</v>
      </c>
      <c r="D73" s="1"/>
      <c r="E73" s="1" t="s">
        <v>115</v>
      </c>
      <c r="F73" s="3">
        <v>2309903191</v>
      </c>
      <c r="G73" s="35">
        <v>23099031</v>
      </c>
      <c r="H73" s="1" t="s">
        <v>2002</v>
      </c>
      <c r="I73" s="6" t="s">
        <v>20</v>
      </c>
      <c r="J73" s="1" t="s">
        <v>121</v>
      </c>
      <c r="K73" s="1" t="s">
        <v>1995</v>
      </c>
      <c r="L73" s="22">
        <v>584</v>
      </c>
      <c r="M73" s="22">
        <f t="shared" si="9"/>
        <v>980.80000000000007</v>
      </c>
      <c r="N73" s="22">
        <v>1226</v>
      </c>
      <c r="O73" s="299">
        <v>98</v>
      </c>
      <c r="P73" s="9"/>
      <c r="Q73" s="9"/>
      <c r="R73" s="292">
        <v>5032410136197</v>
      </c>
      <c r="S73" s="94">
        <v>2</v>
      </c>
      <c r="T73" s="94">
        <v>0.16</v>
      </c>
      <c r="U73" s="94">
        <f>S73+T73</f>
        <v>2.16</v>
      </c>
      <c r="V73" s="109">
        <v>200</v>
      </c>
      <c r="W73" s="109">
        <v>145</v>
      </c>
      <c r="X73" s="1">
        <v>200</v>
      </c>
      <c r="Y73" s="6">
        <v>6</v>
      </c>
      <c r="Z73" s="37" t="s">
        <v>5096</v>
      </c>
      <c r="AA73" s="126">
        <v>0.6</v>
      </c>
      <c r="AB73" s="120">
        <f>U73*Y73+AA73</f>
        <v>13.56</v>
      </c>
      <c r="AC73" s="7">
        <v>410</v>
      </c>
      <c r="AD73" s="7">
        <v>170</v>
      </c>
      <c r="AE73" s="159">
        <v>610</v>
      </c>
      <c r="AF73" s="7"/>
      <c r="AG73" s="7"/>
      <c r="AH73" s="7"/>
      <c r="AI73" s="7"/>
      <c r="AJ73" s="7"/>
      <c r="AK73" s="7"/>
      <c r="AL73" s="1"/>
      <c r="AM73" s="1"/>
      <c r="AN73" s="1"/>
      <c r="AO73" s="1"/>
      <c r="AP73" s="1"/>
      <c r="AQ73" s="1"/>
      <c r="AR73" s="1"/>
      <c r="AS73" s="1"/>
      <c r="AT73" s="1"/>
      <c r="AU73" s="262" t="s">
        <v>3306</v>
      </c>
      <c r="AV73" s="263" t="s">
        <v>3178</v>
      </c>
      <c r="AW73" s="132" t="s">
        <v>21</v>
      </c>
      <c r="AX73" s="132" t="s">
        <v>22</v>
      </c>
      <c r="AY73" s="132" t="s">
        <v>5206</v>
      </c>
      <c r="AZ73" s="302" t="s">
        <v>5188</v>
      </c>
      <c r="BA73" t="s">
        <v>5196</v>
      </c>
    </row>
    <row r="74" spans="1:53" ht="15.75" x14ac:dyDescent="0.25">
      <c r="A74" s="1" t="s">
        <v>4025</v>
      </c>
      <c r="B74" s="1" t="s">
        <v>3083</v>
      </c>
      <c r="C74" s="1" t="s">
        <v>120</v>
      </c>
      <c r="D74" s="1"/>
      <c r="E74" s="1" t="s">
        <v>115</v>
      </c>
      <c r="F74" s="3">
        <v>2309903191</v>
      </c>
      <c r="G74" s="35">
        <v>23099031</v>
      </c>
      <c r="H74" s="1" t="s">
        <v>2002</v>
      </c>
      <c r="I74" s="6" t="s">
        <v>20</v>
      </c>
      <c r="J74" s="1" t="s">
        <v>3084</v>
      </c>
      <c r="K74" s="1" t="s">
        <v>1995</v>
      </c>
      <c r="L74" s="22">
        <v>1071</v>
      </c>
      <c r="M74" s="22">
        <f t="shared" si="9"/>
        <v>1799.2</v>
      </c>
      <c r="N74" s="22">
        <v>2249</v>
      </c>
      <c r="O74" s="299">
        <v>180</v>
      </c>
      <c r="P74" s="9"/>
      <c r="Q74" s="9"/>
      <c r="R74" s="292" t="s">
        <v>4836</v>
      </c>
      <c r="S74" s="94">
        <v>4</v>
      </c>
      <c r="T74" s="94">
        <v>0.22500000000000001</v>
      </c>
      <c r="U74" s="94">
        <v>4.2249999999999996</v>
      </c>
      <c r="V74" s="109">
        <v>200</v>
      </c>
      <c r="W74" s="109">
        <v>200</v>
      </c>
      <c r="X74" s="109">
        <v>200</v>
      </c>
      <c r="Y74" s="6">
        <v>2</v>
      </c>
      <c r="Z74" s="37" t="s">
        <v>5097</v>
      </c>
      <c r="AA74" s="126">
        <v>0.6</v>
      </c>
      <c r="AB74" s="120">
        <f>U74*Y74+AA74</f>
        <v>9.0499999999999989</v>
      </c>
      <c r="AC74" s="7">
        <v>410</v>
      </c>
      <c r="AD74" s="7">
        <v>170</v>
      </c>
      <c r="AE74" s="159">
        <v>610</v>
      </c>
      <c r="AF74" s="7"/>
      <c r="AG74" s="7"/>
      <c r="AH74" s="7"/>
      <c r="AI74" s="7"/>
      <c r="AJ74" s="7"/>
      <c r="AK74" s="7"/>
      <c r="AL74" s="1"/>
      <c r="AM74" s="1"/>
      <c r="AN74" s="1"/>
      <c r="AO74" s="1"/>
      <c r="AP74" s="1"/>
      <c r="AQ74" s="1"/>
      <c r="AR74" s="1"/>
      <c r="AS74" s="1"/>
      <c r="AT74" s="1"/>
      <c r="AU74" s="262" t="s">
        <v>3306</v>
      </c>
      <c r="AV74" s="263" t="s">
        <v>3178</v>
      </c>
      <c r="AW74" s="132" t="s">
        <v>21</v>
      </c>
      <c r="AX74" s="132" t="s">
        <v>22</v>
      </c>
      <c r="AY74" s="132" t="s">
        <v>5206</v>
      </c>
      <c r="AZ74" s="302" t="s">
        <v>5188</v>
      </c>
      <c r="BA74" t="s">
        <v>5196</v>
      </c>
    </row>
    <row r="75" spans="1:53" s="12" customFormat="1" ht="15.75" x14ac:dyDescent="0.25">
      <c r="A75" s="169" t="s">
        <v>4025</v>
      </c>
      <c r="B75" s="1" t="s">
        <v>4027</v>
      </c>
      <c r="C75" s="269" t="s">
        <v>4026</v>
      </c>
      <c r="D75" s="277" t="s">
        <v>5224</v>
      </c>
      <c r="E75" s="1" t="s">
        <v>115</v>
      </c>
      <c r="F75" s="3">
        <v>2309903191</v>
      </c>
      <c r="G75" s="35">
        <v>23099031</v>
      </c>
      <c r="H75" s="1" t="s">
        <v>2002</v>
      </c>
      <c r="I75" s="6" t="s">
        <v>20</v>
      </c>
      <c r="J75" s="1" t="s">
        <v>47</v>
      </c>
      <c r="K75" s="1" t="s">
        <v>1995</v>
      </c>
      <c r="L75" s="22">
        <v>380</v>
      </c>
      <c r="M75" s="22">
        <f t="shared" si="9"/>
        <v>639.20000000000005</v>
      </c>
      <c r="N75" s="22">
        <v>799</v>
      </c>
      <c r="O75" s="299">
        <v>66</v>
      </c>
      <c r="P75" s="228"/>
      <c r="Q75" s="292">
        <v>5032410138078</v>
      </c>
      <c r="R75" s="228"/>
      <c r="S75" s="94">
        <v>0.75</v>
      </c>
      <c r="T75" s="94">
        <v>0.13</v>
      </c>
      <c r="U75" s="94">
        <f>T75+S75</f>
        <v>0.88</v>
      </c>
      <c r="V75" s="109">
        <v>130</v>
      </c>
      <c r="W75" s="109">
        <v>165</v>
      </c>
      <c r="X75" s="109">
        <v>130</v>
      </c>
      <c r="Y75" s="6">
        <v>6</v>
      </c>
      <c r="Z75" s="9">
        <v>65032410138070</v>
      </c>
      <c r="AA75" s="168">
        <v>0.6</v>
      </c>
      <c r="AB75" s="120">
        <f>U75*Y75+AA75</f>
        <v>5.88</v>
      </c>
      <c r="AC75" s="7">
        <v>280</v>
      </c>
      <c r="AD75" s="7">
        <v>190</v>
      </c>
      <c r="AE75" s="159">
        <v>390</v>
      </c>
      <c r="AF75" s="3"/>
      <c r="AG75" s="3"/>
      <c r="AH75" s="3"/>
      <c r="AI75" s="3"/>
      <c r="AJ75" s="3"/>
      <c r="AK75" s="3"/>
      <c r="AL75" s="3"/>
      <c r="AM75" s="3"/>
      <c r="AN75" s="3"/>
      <c r="AO75" s="3"/>
      <c r="AP75" s="3"/>
      <c r="AQ75" s="3"/>
      <c r="AR75" s="3"/>
      <c r="AS75" s="3"/>
      <c r="AT75" s="3"/>
      <c r="AU75" s="3" t="s">
        <v>4288</v>
      </c>
      <c r="AV75" s="263" t="s">
        <v>4289</v>
      </c>
      <c r="AW75" s="132" t="s">
        <v>21</v>
      </c>
      <c r="AX75" s="132" t="s">
        <v>22</v>
      </c>
      <c r="AY75" s="132" t="s">
        <v>5206</v>
      </c>
      <c r="AZ75" s="302" t="s">
        <v>5188</v>
      </c>
      <c r="BA75" t="s">
        <v>5196</v>
      </c>
    </row>
    <row r="76" spans="1:53" s="12" customFormat="1" ht="15.75" x14ac:dyDescent="0.25">
      <c r="A76" s="169" t="s">
        <v>4025</v>
      </c>
      <c r="B76" s="1" t="s">
        <v>4028</v>
      </c>
      <c r="C76" s="269" t="s">
        <v>4026</v>
      </c>
      <c r="D76" s="269"/>
      <c r="E76" s="1" t="s">
        <v>115</v>
      </c>
      <c r="F76" s="3">
        <v>2309903191</v>
      </c>
      <c r="G76" s="35">
        <v>23099031</v>
      </c>
      <c r="H76" s="1" t="s">
        <v>2002</v>
      </c>
      <c r="I76" s="6" t="s">
        <v>20</v>
      </c>
      <c r="J76" s="1" t="s">
        <v>51</v>
      </c>
      <c r="K76" s="1" t="s">
        <v>1995</v>
      </c>
      <c r="L76" s="22">
        <v>1256</v>
      </c>
      <c r="M76" s="22">
        <f t="shared" si="9"/>
        <v>2111.2000000000003</v>
      </c>
      <c r="N76" s="22">
        <v>2639</v>
      </c>
      <c r="O76" s="299">
        <v>211</v>
      </c>
      <c r="P76" s="228"/>
      <c r="Q76" s="292">
        <v>5032410138085</v>
      </c>
      <c r="R76" s="228"/>
      <c r="S76" s="94">
        <v>3</v>
      </c>
      <c r="T76" s="94">
        <v>0.22500000000000001</v>
      </c>
      <c r="U76" s="94">
        <f>T76+S76</f>
        <v>3.2250000000000001</v>
      </c>
      <c r="V76" s="109">
        <v>200</v>
      </c>
      <c r="W76" s="109">
        <v>200</v>
      </c>
      <c r="X76" s="109">
        <v>200</v>
      </c>
      <c r="Y76" s="6">
        <v>6</v>
      </c>
      <c r="Z76" s="9">
        <v>65032410138087</v>
      </c>
      <c r="AA76" s="168">
        <v>0.4</v>
      </c>
      <c r="AB76" s="120">
        <f>U76*Y76+AA76</f>
        <v>19.75</v>
      </c>
      <c r="AC76" s="7">
        <v>410</v>
      </c>
      <c r="AD76" s="7">
        <v>170</v>
      </c>
      <c r="AE76" s="159">
        <v>610</v>
      </c>
      <c r="AF76" s="3"/>
      <c r="AG76" s="3"/>
      <c r="AH76" s="3"/>
      <c r="AI76" s="3"/>
      <c r="AJ76" s="3"/>
      <c r="AK76" s="3"/>
      <c r="AL76" s="3"/>
      <c r="AM76" s="3"/>
      <c r="AN76" s="3"/>
      <c r="AO76" s="3"/>
      <c r="AP76" s="3"/>
      <c r="AQ76" s="3"/>
      <c r="AR76" s="3"/>
      <c r="AS76" s="3"/>
      <c r="AT76" s="3"/>
      <c r="AU76" s="3" t="s">
        <v>4288</v>
      </c>
      <c r="AV76" s="263" t="s">
        <v>4289</v>
      </c>
      <c r="AW76" s="132" t="s">
        <v>21</v>
      </c>
      <c r="AX76" s="132" t="s">
        <v>22</v>
      </c>
      <c r="AY76" s="132" t="s">
        <v>5206</v>
      </c>
      <c r="AZ76" s="302" t="s">
        <v>5188</v>
      </c>
      <c r="BA76" t="s">
        <v>5196</v>
      </c>
    </row>
    <row r="77" spans="1:53" ht="15.75" x14ac:dyDescent="0.25">
      <c r="A77" s="1" t="s">
        <v>4025</v>
      </c>
      <c r="B77" s="1" t="s">
        <v>3081</v>
      </c>
      <c r="C77" s="1" t="s">
        <v>3082</v>
      </c>
      <c r="D77" s="1"/>
      <c r="E77" s="1" t="s">
        <v>37</v>
      </c>
      <c r="F77" s="3">
        <v>2309903191</v>
      </c>
      <c r="G77" s="35">
        <v>23099031</v>
      </c>
      <c r="H77" s="1" t="s">
        <v>2002</v>
      </c>
      <c r="I77" s="6" t="s">
        <v>20</v>
      </c>
      <c r="J77" s="1" t="s">
        <v>31</v>
      </c>
      <c r="K77" s="1" t="s">
        <v>1995</v>
      </c>
      <c r="L77" s="22">
        <v>356</v>
      </c>
      <c r="M77" s="22">
        <f t="shared" si="9"/>
        <v>599.20000000000005</v>
      </c>
      <c r="N77" s="22">
        <v>749</v>
      </c>
      <c r="O77" s="299">
        <v>59.5</v>
      </c>
      <c r="P77" s="9"/>
      <c r="Q77" s="292">
        <v>5032410136791</v>
      </c>
      <c r="R77" s="9">
        <v>5032410136777</v>
      </c>
      <c r="S77" s="94">
        <v>1</v>
      </c>
      <c r="T77" s="94">
        <v>0.11</v>
      </c>
      <c r="U77" s="94">
        <f>S77+T77</f>
        <v>1.1100000000000001</v>
      </c>
      <c r="V77" s="109">
        <v>60</v>
      </c>
      <c r="W77" s="109">
        <v>260</v>
      </c>
      <c r="X77" s="1">
        <v>140</v>
      </c>
      <c r="Y77" s="6">
        <v>12</v>
      </c>
      <c r="Z77" s="9"/>
      <c r="AA77" s="126">
        <v>0.6</v>
      </c>
      <c r="AB77" s="120">
        <f>U77*Y77+AA77</f>
        <v>13.92</v>
      </c>
      <c r="AC77" s="7">
        <v>200</v>
      </c>
      <c r="AD77" s="7">
        <v>270</v>
      </c>
      <c r="AE77" s="159">
        <v>300</v>
      </c>
      <c r="AF77" s="7"/>
      <c r="AG77" s="7"/>
      <c r="AH77" s="7"/>
      <c r="AI77" s="7"/>
      <c r="AJ77" s="7"/>
      <c r="AK77" s="7"/>
      <c r="AL77" s="1"/>
      <c r="AM77" s="1"/>
      <c r="AN77" s="1"/>
      <c r="AO77" s="1"/>
      <c r="AP77" s="1"/>
      <c r="AQ77" s="1"/>
      <c r="AR77" s="1"/>
      <c r="AS77" s="1"/>
      <c r="AT77" s="1"/>
      <c r="AU77" s="262" t="s">
        <v>3305</v>
      </c>
      <c r="AV77" s="263" t="s">
        <v>3181</v>
      </c>
      <c r="AW77" s="132" t="s">
        <v>21</v>
      </c>
      <c r="AX77" s="132" t="s">
        <v>22</v>
      </c>
      <c r="AY77" s="132" t="s">
        <v>5206</v>
      </c>
      <c r="AZ77" s="302" t="s">
        <v>5188</v>
      </c>
      <c r="BA77" t="s">
        <v>5196</v>
      </c>
    </row>
    <row r="78" spans="1:53" ht="17.25" customHeight="1" x14ac:dyDescent="0.3">
      <c r="A78" s="1"/>
      <c r="B78" s="5" t="s">
        <v>124</v>
      </c>
      <c r="C78" s="1"/>
      <c r="D78" s="1"/>
      <c r="E78" s="1"/>
      <c r="F78" s="1"/>
      <c r="G78" s="6"/>
      <c r="H78" s="1"/>
      <c r="I78" s="6"/>
      <c r="J78" s="1"/>
      <c r="K78" s="1"/>
      <c r="L78" s="22"/>
      <c r="M78" s="22"/>
      <c r="N78" s="22"/>
      <c r="O78" s="299"/>
      <c r="P78" s="3"/>
      <c r="Q78" s="3"/>
      <c r="R78" s="3"/>
      <c r="S78" s="94"/>
      <c r="T78" s="94"/>
      <c r="U78" s="94"/>
      <c r="V78" s="109"/>
      <c r="W78" s="109"/>
      <c r="X78" s="1"/>
      <c r="Y78" s="6"/>
      <c r="Z78" s="3"/>
      <c r="AA78" s="126"/>
      <c r="AB78" s="120"/>
      <c r="AC78" s="7"/>
      <c r="AD78" s="7"/>
      <c r="AE78" s="159"/>
      <c r="AF78" s="7"/>
      <c r="AG78" s="7"/>
      <c r="AH78" s="7"/>
      <c r="AI78" s="7"/>
      <c r="AJ78" s="7"/>
      <c r="AK78" s="7"/>
      <c r="AL78" s="1"/>
      <c r="AM78" s="1"/>
      <c r="AN78" s="1"/>
      <c r="AO78" s="1"/>
      <c r="AP78" s="1"/>
      <c r="AQ78" s="1"/>
      <c r="AR78" s="1"/>
      <c r="AS78" s="1"/>
      <c r="AT78" s="1"/>
      <c r="AU78" s="262"/>
      <c r="AV78" s="262"/>
      <c r="AW78" s="132"/>
      <c r="AX78" s="132"/>
      <c r="AY78" s="132"/>
      <c r="AZ78" s="302"/>
    </row>
    <row r="79" spans="1:53" ht="15.75" x14ac:dyDescent="0.25">
      <c r="A79" s="1" t="s">
        <v>127</v>
      </c>
      <c r="B79" s="1" t="s">
        <v>125</v>
      </c>
      <c r="C79" s="1" t="s">
        <v>126</v>
      </c>
      <c r="D79" s="1"/>
      <c r="E79" s="1" t="s">
        <v>18</v>
      </c>
      <c r="F79" s="3">
        <v>2309903191</v>
      </c>
      <c r="G79" s="35" t="s">
        <v>2000</v>
      </c>
      <c r="H79" s="1" t="s">
        <v>2002</v>
      </c>
      <c r="I79" s="6" t="s">
        <v>20</v>
      </c>
      <c r="J79" s="1" t="s">
        <v>64</v>
      </c>
      <c r="K79" s="1" t="s">
        <v>1995</v>
      </c>
      <c r="L79" s="22">
        <v>340</v>
      </c>
      <c r="M79" s="22">
        <f t="shared" si="9"/>
        <v>572</v>
      </c>
      <c r="N79" s="22">
        <v>715</v>
      </c>
      <c r="O79" s="299">
        <v>57</v>
      </c>
      <c r="P79" s="9"/>
      <c r="Q79" s="292">
        <v>5032410016710</v>
      </c>
      <c r="R79" s="292">
        <v>5032410136173</v>
      </c>
      <c r="S79" s="94">
        <v>0.5</v>
      </c>
      <c r="T79" s="94">
        <v>0.12</v>
      </c>
      <c r="U79" s="94">
        <f t="shared" si="8"/>
        <v>0.62</v>
      </c>
      <c r="V79" s="109">
        <v>100</v>
      </c>
      <c r="W79" s="109">
        <v>125</v>
      </c>
      <c r="X79" s="1">
        <v>100</v>
      </c>
      <c r="Y79" s="6">
        <v>6</v>
      </c>
      <c r="Z79" s="9">
        <v>65032410136175</v>
      </c>
      <c r="AA79" s="126">
        <v>0.4</v>
      </c>
      <c r="AB79" s="120">
        <f>U79*Y79+AA79</f>
        <v>4.12</v>
      </c>
      <c r="AC79" s="7">
        <v>280</v>
      </c>
      <c r="AD79" s="7">
        <v>190</v>
      </c>
      <c r="AE79" s="159">
        <v>390</v>
      </c>
      <c r="AF79" s="7"/>
      <c r="AG79" s="7"/>
      <c r="AH79" s="7"/>
      <c r="AI79" s="7"/>
      <c r="AJ79" s="7"/>
      <c r="AK79" s="7"/>
      <c r="AL79" s="1"/>
      <c r="AM79" s="1"/>
      <c r="AN79" s="1"/>
      <c r="AO79" s="1"/>
      <c r="AP79" s="1"/>
      <c r="AQ79" s="1"/>
      <c r="AR79" s="1"/>
      <c r="AS79" s="1"/>
      <c r="AT79" s="1"/>
      <c r="AU79" s="262" t="s">
        <v>3300</v>
      </c>
      <c r="AV79" s="263" t="s">
        <v>3182</v>
      </c>
      <c r="AW79" s="132" t="s">
        <v>21</v>
      </c>
      <c r="AX79" s="132" t="s">
        <v>22</v>
      </c>
      <c r="AY79" s="132" t="s">
        <v>5206</v>
      </c>
      <c r="AZ79" s="302" t="s">
        <v>5188</v>
      </c>
      <c r="BA79" t="s">
        <v>5196</v>
      </c>
    </row>
    <row r="80" spans="1:53" s="12" customFormat="1" ht="15.75" x14ac:dyDescent="0.25">
      <c r="A80" s="169" t="s">
        <v>127</v>
      </c>
      <c r="B80" s="1" t="s">
        <v>129</v>
      </c>
      <c r="C80" s="1" t="s">
        <v>130</v>
      </c>
      <c r="D80" s="1"/>
      <c r="E80" s="1" t="s">
        <v>131</v>
      </c>
      <c r="F80" s="3">
        <v>2309903191</v>
      </c>
      <c r="G80" s="35">
        <v>23099031</v>
      </c>
      <c r="H80" s="1" t="s">
        <v>2002</v>
      </c>
      <c r="I80" s="6" t="s">
        <v>20</v>
      </c>
      <c r="J80" s="1" t="s">
        <v>64</v>
      </c>
      <c r="K80" s="1" t="s">
        <v>1995</v>
      </c>
      <c r="L80" s="22">
        <v>389</v>
      </c>
      <c r="M80" s="22">
        <f t="shared" si="9"/>
        <v>655.20000000000005</v>
      </c>
      <c r="N80" s="22">
        <v>819</v>
      </c>
      <c r="O80" s="299">
        <v>65.5</v>
      </c>
      <c r="P80" s="292">
        <v>5032410110913</v>
      </c>
      <c r="Q80" s="228"/>
      <c r="R80" s="228"/>
      <c r="S80" s="94">
        <v>0.5</v>
      </c>
      <c r="T80" s="94">
        <v>0.12</v>
      </c>
      <c r="U80" s="94">
        <f t="shared" si="8"/>
        <v>0.62</v>
      </c>
      <c r="V80" s="109">
        <v>100</v>
      </c>
      <c r="W80" s="109">
        <v>125</v>
      </c>
      <c r="X80" s="1">
        <v>100</v>
      </c>
      <c r="Y80" s="6">
        <v>6</v>
      </c>
      <c r="Z80" s="9">
        <v>65032410110915</v>
      </c>
      <c r="AA80" s="126">
        <v>0.4</v>
      </c>
      <c r="AB80" s="120">
        <f>U80*Y80+AA80</f>
        <v>4.12</v>
      </c>
      <c r="AC80" s="7">
        <v>280</v>
      </c>
      <c r="AD80" s="7">
        <v>190</v>
      </c>
      <c r="AE80" s="159">
        <v>390</v>
      </c>
      <c r="AF80" s="7"/>
      <c r="AG80" s="7"/>
      <c r="AH80" s="7"/>
      <c r="AI80" s="7"/>
      <c r="AJ80" s="7"/>
      <c r="AK80" s="7"/>
      <c r="AL80" s="1"/>
      <c r="AM80" s="1"/>
      <c r="AN80" s="1"/>
      <c r="AO80" s="1"/>
      <c r="AP80" s="1"/>
      <c r="AQ80" s="1"/>
      <c r="AR80" s="1"/>
      <c r="AS80" s="1"/>
      <c r="AT80" s="1"/>
      <c r="AU80" s="262" t="s">
        <v>3301</v>
      </c>
      <c r="AV80" s="263" t="s">
        <v>3183</v>
      </c>
      <c r="AW80" s="132" t="s">
        <v>21</v>
      </c>
      <c r="AX80" s="132" t="s">
        <v>22</v>
      </c>
      <c r="AY80" s="132" t="s">
        <v>5206</v>
      </c>
      <c r="AZ80" s="302" t="s">
        <v>5188</v>
      </c>
      <c r="BA80" t="s">
        <v>5196</v>
      </c>
    </row>
    <row r="81" spans="1:53" ht="15.75" x14ac:dyDescent="0.25">
      <c r="A81" s="1" t="s">
        <v>127</v>
      </c>
      <c r="B81" s="1" t="s">
        <v>132</v>
      </c>
      <c r="C81" s="1" t="s">
        <v>133</v>
      </c>
      <c r="D81" s="1"/>
      <c r="E81" s="1" t="s">
        <v>30</v>
      </c>
      <c r="F81" s="3">
        <v>2309903191</v>
      </c>
      <c r="G81" s="35" t="s">
        <v>2000</v>
      </c>
      <c r="H81" s="1" t="s">
        <v>2002</v>
      </c>
      <c r="I81" s="6" t="s">
        <v>20</v>
      </c>
      <c r="J81" s="1" t="s">
        <v>31</v>
      </c>
      <c r="K81" s="1" t="s">
        <v>1995</v>
      </c>
      <c r="L81" s="22">
        <v>292</v>
      </c>
      <c r="M81" s="22">
        <f t="shared" si="9"/>
        <v>490.40000000000003</v>
      </c>
      <c r="N81" s="22">
        <v>613</v>
      </c>
      <c r="O81" s="299">
        <v>49</v>
      </c>
      <c r="P81" s="9"/>
      <c r="Q81" s="9"/>
      <c r="R81" s="292">
        <v>5032410136623</v>
      </c>
      <c r="S81" s="94">
        <v>1</v>
      </c>
      <c r="T81" s="94">
        <v>0.11</v>
      </c>
      <c r="U81" s="94">
        <f t="shared" si="8"/>
        <v>1.1100000000000001</v>
      </c>
      <c r="V81" s="109">
        <v>60</v>
      </c>
      <c r="W81" s="109">
        <v>260</v>
      </c>
      <c r="X81" s="1">
        <v>140</v>
      </c>
      <c r="Y81" s="6">
        <v>12</v>
      </c>
      <c r="Z81" s="9">
        <v>65032410136625</v>
      </c>
      <c r="AA81" s="126">
        <v>0.6</v>
      </c>
      <c r="AB81" s="120">
        <f>U81*Y81+AA81</f>
        <v>13.92</v>
      </c>
      <c r="AC81" s="7">
        <v>280</v>
      </c>
      <c r="AD81" s="7">
        <v>300</v>
      </c>
      <c r="AE81" s="159">
        <v>370</v>
      </c>
      <c r="AF81" s="7"/>
      <c r="AG81" s="7"/>
      <c r="AH81" s="7"/>
      <c r="AI81" s="7"/>
      <c r="AJ81" s="7"/>
      <c r="AK81" s="7"/>
      <c r="AL81" s="1"/>
      <c r="AM81" s="1"/>
      <c r="AN81" s="1"/>
      <c r="AO81" s="1"/>
      <c r="AP81" s="1"/>
      <c r="AQ81" s="1"/>
      <c r="AR81" s="1"/>
      <c r="AS81" s="1"/>
      <c r="AT81" s="1"/>
      <c r="AU81" s="262" t="s">
        <v>3302</v>
      </c>
      <c r="AV81" s="263" t="s">
        <v>3184</v>
      </c>
      <c r="AW81" s="132" t="s">
        <v>21</v>
      </c>
      <c r="AX81" s="132" t="s">
        <v>22</v>
      </c>
      <c r="AY81" s="132" t="s">
        <v>5206</v>
      </c>
      <c r="AZ81" s="302" t="s">
        <v>5188</v>
      </c>
      <c r="BA81" t="s">
        <v>5196</v>
      </c>
    </row>
    <row r="82" spans="1:53" ht="18.75" x14ac:dyDescent="0.3">
      <c r="A82" s="1"/>
      <c r="B82" s="5" t="s">
        <v>134</v>
      </c>
      <c r="C82" s="1"/>
      <c r="D82" s="1"/>
      <c r="E82" s="1"/>
      <c r="F82" s="1"/>
      <c r="G82" s="6"/>
      <c r="H82" s="1"/>
      <c r="I82" s="6"/>
      <c r="J82" s="1"/>
      <c r="K82" s="1"/>
      <c r="L82" s="22"/>
      <c r="M82" s="22"/>
      <c r="N82" s="22"/>
      <c r="O82" s="299"/>
      <c r="P82" s="1"/>
      <c r="Q82" s="1"/>
      <c r="R82" s="1"/>
      <c r="S82" s="94"/>
      <c r="T82" s="94"/>
      <c r="U82" s="94"/>
      <c r="V82" s="109"/>
      <c r="W82" s="109"/>
      <c r="X82" s="1"/>
      <c r="Y82" s="6"/>
      <c r="Z82" s="1"/>
      <c r="AA82" s="126"/>
      <c r="AB82" s="120"/>
      <c r="AC82" s="7"/>
      <c r="AD82" s="7"/>
      <c r="AE82" s="159"/>
      <c r="AF82" s="7"/>
      <c r="AG82" s="7"/>
      <c r="AH82" s="7"/>
      <c r="AI82" s="7"/>
      <c r="AJ82" s="7"/>
      <c r="AK82" s="7"/>
      <c r="AL82" s="1"/>
      <c r="AM82" s="1"/>
      <c r="AN82" s="1"/>
      <c r="AO82" s="1"/>
      <c r="AP82" s="1"/>
      <c r="AQ82" s="1"/>
      <c r="AR82" s="1"/>
      <c r="AS82" s="1"/>
      <c r="AT82" s="1"/>
      <c r="AU82" s="262"/>
      <c r="AV82" s="262"/>
      <c r="AW82" s="132"/>
      <c r="AX82" s="132"/>
      <c r="AY82" s="132"/>
      <c r="AZ82" s="302"/>
    </row>
    <row r="83" spans="1:53" ht="15.75" x14ac:dyDescent="0.25">
      <c r="A83" s="1" t="s">
        <v>137</v>
      </c>
      <c r="B83" s="1" t="s">
        <v>135</v>
      </c>
      <c r="C83" s="1" t="s">
        <v>136</v>
      </c>
      <c r="D83" s="1"/>
      <c r="E83" s="1" t="s">
        <v>30</v>
      </c>
      <c r="F83" s="3">
        <v>2309903191</v>
      </c>
      <c r="G83" s="35">
        <v>23099031</v>
      </c>
      <c r="H83" s="1" t="s">
        <v>2002</v>
      </c>
      <c r="I83" s="6" t="s">
        <v>20</v>
      </c>
      <c r="J83" s="1" t="s">
        <v>70</v>
      </c>
      <c r="K83" s="1" t="s">
        <v>1995</v>
      </c>
      <c r="L83" s="22">
        <v>208</v>
      </c>
      <c r="M83" s="22">
        <f t="shared" si="9"/>
        <v>351.20000000000005</v>
      </c>
      <c r="N83" s="22">
        <v>439</v>
      </c>
      <c r="O83" s="299">
        <v>35</v>
      </c>
      <c r="P83" s="9"/>
      <c r="Q83" s="9"/>
      <c r="R83" s="292">
        <v>5032410131376</v>
      </c>
      <c r="S83" s="94">
        <v>0.5</v>
      </c>
      <c r="T83" s="94">
        <v>0.105</v>
      </c>
      <c r="U83" s="94">
        <f t="shared" si="8"/>
        <v>0.60499999999999998</v>
      </c>
      <c r="V83" s="109">
        <v>95</v>
      </c>
      <c r="W83" s="109">
        <v>235</v>
      </c>
      <c r="X83" s="1">
        <v>160</v>
      </c>
      <c r="Y83" s="6">
        <v>6</v>
      </c>
      <c r="Z83" s="37" t="s">
        <v>5098</v>
      </c>
      <c r="AA83" s="126">
        <v>0.6</v>
      </c>
      <c r="AB83" s="120">
        <f>U83*Y83+AA83</f>
        <v>4.2299999999999995</v>
      </c>
      <c r="AC83" s="7">
        <v>280</v>
      </c>
      <c r="AD83" s="7">
        <v>300</v>
      </c>
      <c r="AE83" s="159">
        <v>370</v>
      </c>
      <c r="AF83" s="7"/>
      <c r="AG83" s="7"/>
      <c r="AH83" s="7"/>
      <c r="AI83" s="7"/>
      <c r="AJ83" s="7"/>
      <c r="AK83" s="7"/>
      <c r="AL83" s="1"/>
      <c r="AM83" s="1"/>
      <c r="AN83" s="1"/>
      <c r="AO83" s="1"/>
      <c r="AP83" s="1"/>
      <c r="AQ83" s="1"/>
      <c r="AR83" s="1"/>
      <c r="AS83" s="1"/>
      <c r="AT83" s="1"/>
      <c r="AU83" s="262" t="s">
        <v>3297</v>
      </c>
      <c r="AV83" s="263" t="s">
        <v>3185</v>
      </c>
      <c r="AW83" s="132" t="s">
        <v>21</v>
      </c>
      <c r="AX83" s="132" t="s">
        <v>22</v>
      </c>
      <c r="AY83" s="132" t="s">
        <v>5206</v>
      </c>
      <c r="AZ83" s="302" t="s">
        <v>5188</v>
      </c>
      <c r="BA83" t="s">
        <v>5196</v>
      </c>
    </row>
    <row r="84" spans="1:53" ht="15.75" x14ac:dyDescent="0.25">
      <c r="A84" s="1" t="s">
        <v>137</v>
      </c>
      <c r="B84" s="1" t="s">
        <v>138</v>
      </c>
      <c r="C84" s="1" t="s">
        <v>136</v>
      </c>
      <c r="D84" s="277" t="s">
        <v>5224</v>
      </c>
      <c r="E84" s="1" t="s">
        <v>30</v>
      </c>
      <c r="F84" s="3">
        <v>2309903191</v>
      </c>
      <c r="G84" s="35" t="s">
        <v>2000</v>
      </c>
      <c r="H84" s="1" t="s">
        <v>2002</v>
      </c>
      <c r="I84" s="6" t="s">
        <v>20</v>
      </c>
      <c r="J84" s="1" t="s">
        <v>31</v>
      </c>
      <c r="K84" s="1" t="s">
        <v>1995</v>
      </c>
      <c r="L84" s="22">
        <v>336</v>
      </c>
      <c r="M84" s="22">
        <f t="shared" si="9"/>
        <v>559.20000000000005</v>
      </c>
      <c r="N84" s="22">
        <v>699</v>
      </c>
      <c r="O84" s="299">
        <v>60.5</v>
      </c>
      <c r="P84" s="9"/>
      <c r="Q84" s="9"/>
      <c r="R84" s="292">
        <v>5032410131352</v>
      </c>
      <c r="S84" s="94">
        <v>1</v>
      </c>
      <c r="T84" s="94">
        <v>0.11</v>
      </c>
      <c r="U84" s="94">
        <f t="shared" si="8"/>
        <v>1.1100000000000001</v>
      </c>
      <c r="V84" s="109">
        <v>60</v>
      </c>
      <c r="W84" s="109">
        <v>260</v>
      </c>
      <c r="X84" s="1">
        <v>140</v>
      </c>
      <c r="Y84" s="6">
        <v>6</v>
      </c>
      <c r="Z84" s="37" t="s">
        <v>5099</v>
      </c>
      <c r="AA84" s="126">
        <v>0.6</v>
      </c>
      <c r="AB84" s="120">
        <f>U84*Y84+AA84</f>
        <v>7.26</v>
      </c>
      <c r="AC84" s="7">
        <v>200</v>
      </c>
      <c r="AD84" s="7">
        <v>270</v>
      </c>
      <c r="AE84" s="159">
        <v>300</v>
      </c>
      <c r="AF84" s="7"/>
      <c r="AG84" s="7"/>
      <c r="AH84" s="7"/>
      <c r="AI84" s="7"/>
      <c r="AJ84" s="7"/>
      <c r="AK84" s="7"/>
      <c r="AL84" s="1"/>
      <c r="AM84" s="1"/>
      <c r="AN84" s="1"/>
      <c r="AO84" s="1"/>
      <c r="AP84" s="1"/>
      <c r="AQ84" s="1"/>
      <c r="AR84" s="1"/>
      <c r="AS84" s="1"/>
      <c r="AT84" s="1"/>
      <c r="AU84" s="262" t="s">
        <v>3297</v>
      </c>
      <c r="AV84" s="263" t="s">
        <v>3185</v>
      </c>
      <c r="AW84" s="132" t="s">
        <v>21</v>
      </c>
      <c r="AX84" s="132" t="s">
        <v>22</v>
      </c>
      <c r="AY84" s="132" t="s">
        <v>5206</v>
      </c>
      <c r="AZ84" s="302" t="s">
        <v>5188</v>
      </c>
      <c r="BA84" t="s">
        <v>5196</v>
      </c>
    </row>
    <row r="85" spans="1:53" ht="15.75" x14ac:dyDescent="0.25">
      <c r="A85" s="1" t="s">
        <v>137</v>
      </c>
      <c r="B85" s="1" t="s">
        <v>1916</v>
      </c>
      <c r="C85" s="1" t="s">
        <v>136</v>
      </c>
      <c r="D85" s="1"/>
      <c r="E85" s="1" t="s">
        <v>30</v>
      </c>
      <c r="F85" s="3">
        <v>2309903191</v>
      </c>
      <c r="G85" s="35" t="s">
        <v>2000</v>
      </c>
      <c r="H85" s="1" t="s">
        <v>2002</v>
      </c>
      <c r="I85" s="6"/>
      <c r="J85" s="1" t="s">
        <v>65</v>
      </c>
      <c r="K85" s="1" t="s">
        <v>1995</v>
      </c>
      <c r="L85" s="22">
        <v>1446</v>
      </c>
      <c r="M85" s="22">
        <f t="shared" si="9"/>
        <v>2429.6</v>
      </c>
      <c r="N85" s="22">
        <v>3037</v>
      </c>
      <c r="O85" s="299">
        <v>243</v>
      </c>
      <c r="P85" s="9"/>
      <c r="Q85" s="9"/>
      <c r="R85" s="292" t="s">
        <v>4837</v>
      </c>
      <c r="S85" s="94">
        <v>5</v>
      </c>
      <c r="T85" s="94">
        <v>0.11</v>
      </c>
      <c r="U85" s="94">
        <f t="shared" si="8"/>
        <v>5.1100000000000003</v>
      </c>
      <c r="V85" s="109">
        <v>120</v>
      </c>
      <c r="W85" s="109">
        <v>310</v>
      </c>
      <c r="X85" s="1">
        <v>195</v>
      </c>
      <c r="Y85" s="6">
        <v>2</v>
      </c>
      <c r="Z85" s="37" t="s">
        <v>5100</v>
      </c>
      <c r="AA85" s="126">
        <v>0.4</v>
      </c>
      <c r="AB85" s="120">
        <f>U85*Y85+AA85</f>
        <v>10.620000000000001</v>
      </c>
      <c r="AC85" s="7">
        <v>210</v>
      </c>
      <c r="AD85" s="7">
        <v>350</v>
      </c>
      <c r="AE85" s="159">
        <v>290</v>
      </c>
      <c r="AF85" s="7"/>
      <c r="AG85" s="7"/>
      <c r="AH85" s="7"/>
      <c r="AI85" s="7"/>
      <c r="AJ85" s="7"/>
      <c r="AK85" s="7"/>
      <c r="AL85" s="1"/>
      <c r="AM85" s="1"/>
      <c r="AN85" s="1"/>
      <c r="AO85" s="1"/>
      <c r="AP85" s="1"/>
      <c r="AQ85" s="1"/>
      <c r="AR85" s="1"/>
      <c r="AS85" s="1"/>
      <c r="AT85" s="1"/>
      <c r="AU85" s="262" t="s">
        <v>3297</v>
      </c>
      <c r="AV85" s="263" t="s">
        <v>3185</v>
      </c>
      <c r="AW85" s="132" t="s">
        <v>21</v>
      </c>
      <c r="AX85" s="132" t="s">
        <v>22</v>
      </c>
      <c r="AY85" s="132" t="s">
        <v>5206</v>
      </c>
      <c r="AZ85" s="302" t="s">
        <v>5188</v>
      </c>
      <c r="BA85" t="s">
        <v>5196</v>
      </c>
    </row>
    <row r="86" spans="1:53" ht="15" customHeight="1" x14ac:dyDescent="0.25">
      <c r="A86" s="1" t="s">
        <v>137</v>
      </c>
      <c r="B86" s="269" t="s">
        <v>139</v>
      </c>
      <c r="C86" s="1" t="s">
        <v>140</v>
      </c>
      <c r="D86" s="1"/>
      <c r="E86" s="1" t="s">
        <v>18</v>
      </c>
      <c r="F86" s="3">
        <v>2309903191</v>
      </c>
      <c r="G86" s="35" t="s">
        <v>2000</v>
      </c>
      <c r="H86" s="1" t="s">
        <v>2002</v>
      </c>
      <c r="I86" s="6" t="s">
        <v>20</v>
      </c>
      <c r="J86" s="1" t="s">
        <v>42</v>
      </c>
      <c r="K86" s="1" t="s">
        <v>1995</v>
      </c>
      <c r="L86" s="22">
        <v>579</v>
      </c>
      <c r="M86" s="22">
        <f t="shared" si="9"/>
        <v>971.2</v>
      </c>
      <c r="N86" s="22">
        <v>1214</v>
      </c>
      <c r="O86" s="299">
        <v>97</v>
      </c>
      <c r="P86" s="9"/>
      <c r="Q86" s="9"/>
      <c r="R86" s="292" t="s">
        <v>4838</v>
      </c>
      <c r="S86" s="94">
        <v>1</v>
      </c>
      <c r="T86" s="94">
        <v>0.16</v>
      </c>
      <c r="U86" s="94">
        <f t="shared" si="8"/>
        <v>1.1599999999999999</v>
      </c>
      <c r="V86" s="109">
        <v>200</v>
      </c>
      <c r="W86" s="109">
        <v>145</v>
      </c>
      <c r="X86" s="1">
        <v>200</v>
      </c>
      <c r="Y86" s="6">
        <v>6</v>
      </c>
      <c r="Z86" s="37" t="s">
        <v>5101</v>
      </c>
      <c r="AA86" s="126">
        <v>0.6</v>
      </c>
      <c r="AB86" s="120">
        <f>U86*Y86+AA86</f>
        <v>7.5599999999999987</v>
      </c>
      <c r="AC86" s="7">
        <v>410</v>
      </c>
      <c r="AD86" s="7">
        <v>170</v>
      </c>
      <c r="AE86" s="159">
        <v>610</v>
      </c>
      <c r="AF86" s="7"/>
      <c r="AG86" s="7"/>
      <c r="AH86" s="7"/>
      <c r="AI86" s="7"/>
      <c r="AJ86" s="7"/>
      <c r="AK86" s="7"/>
      <c r="AL86" s="1"/>
      <c r="AM86" s="1"/>
      <c r="AN86" s="1"/>
      <c r="AO86" s="1"/>
      <c r="AP86" s="1"/>
      <c r="AQ86" s="1"/>
      <c r="AR86" s="1"/>
      <c r="AS86" s="1"/>
      <c r="AT86" s="1"/>
      <c r="AU86" s="262" t="s">
        <v>3298</v>
      </c>
      <c r="AV86" s="263" t="s">
        <v>3186</v>
      </c>
      <c r="AW86" s="132" t="s">
        <v>21</v>
      </c>
      <c r="AX86" s="132" t="s">
        <v>22</v>
      </c>
      <c r="AY86" s="132" t="s">
        <v>5206</v>
      </c>
      <c r="AZ86" s="302" t="s">
        <v>5188</v>
      </c>
      <c r="BA86" t="s">
        <v>5196</v>
      </c>
    </row>
    <row r="87" spans="1:53" ht="15.75" x14ac:dyDescent="0.25">
      <c r="A87" s="1" t="s">
        <v>137</v>
      </c>
      <c r="B87" s="1" t="s">
        <v>141</v>
      </c>
      <c r="C87" s="1" t="s">
        <v>142</v>
      </c>
      <c r="D87" s="277" t="s">
        <v>5224</v>
      </c>
      <c r="E87" s="1" t="s">
        <v>37</v>
      </c>
      <c r="F87" s="3">
        <v>2309903191</v>
      </c>
      <c r="G87" s="35" t="s">
        <v>2000</v>
      </c>
      <c r="H87" s="1" t="s">
        <v>2002</v>
      </c>
      <c r="I87" s="6" t="s">
        <v>20</v>
      </c>
      <c r="J87" s="1" t="s">
        <v>31</v>
      </c>
      <c r="K87" s="1" t="s">
        <v>1995</v>
      </c>
      <c r="L87" s="22">
        <v>312</v>
      </c>
      <c r="M87" s="22">
        <f t="shared" si="9"/>
        <v>524</v>
      </c>
      <c r="N87" s="22">
        <v>655</v>
      </c>
      <c r="O87" s="299">
        <v>55.5</v>
      </c>
      <c r="P87" s="9"/>
      <c r="Q87" s="9"/>
      <c r="R87" s="292">
        <v>5032410136562</v>
      </c>
      <c r="S87" s="94">
        <v>1</v>
      </c>
      <c r="T87" s="94">
        <v>0.11</v>
      </c>
      <c r="U87" s="94">
        <f t="shared" si="8"/>
        <v>1.1100000000000001</v>
      </c>
      <c r="V87" s="109">
        <v>60</v>
      </c>
      <c r="W87" s="109">
        <v>260</v>
      </c>
      <c r="X87" s="1">
        <v>140</v>
      </c>
      <c r="Y87" s="6">
        <v>12</v>
      </c>
      <c r="Z87" s="37" t="s">
        <v>5102</v>
      </c>
      <c r="AA87" s="126">
        <v>0.6</v>
      </c>
      <c r="AB87" s="120">
        <f>U87*Y87+AA87</f>
        <v>13.92</v>
      </c>
      <c r="AC87" s="7">
        <v>200</v>
      </c>
      <c r="AD87" s="7">
        <v>270</v>
      </c>
      <c r="AE87" s="159">
        <v>300</v>
      </c>
      <c r="AF87" s="7"/>
      <c r="AG87" s="7"/>
      <c r="AH87" s="7"/>
      <c r="AI87" s="7"/>
      <c r="AJ87" s="7"/>
      <c r="AK87" s="7"/>
      <c r="AL87" s="1"/>
      <c r="AM87" s="1"/>
      <c r="AN87" s="1"/>
      <c r="AO87" s="1"/>
      <c r="AP87" s="1"/>
      <c r="AQ87" s="1"/>
      <c r="AR87" s="1"/>
      <c r="AS87" s="1"/>
      <c r="AT87" s="1"/>
      <c r="AU87" s="262" t="s">
        <v>3299</v>
      </c>
      <c r="AV87" s="263" t="s">
        <v>3187</v>
      </c>
      <c r="AW87" s="132" t="s">
        <v>22</v>
      </c>
      <c r="AX87" s="132" t="s">
        <v>22</v>
      </c>
      <c r="AY87" s="132" t="s">
        <v>5206</v>
      </c>
      <c r="AZ87" s="302" t="s">
        <v>5188</v>
      </c>
      <c r="BA87" t="s">
        <v>5196</v>
      </c>
    </row>
    <row r="88" spans="1:53" ht="15.75" x14ac:dyDescent="0.25">
      <c r="A88" s="1"/>
      <c r="B88" s="1" t="s">
        <v>5233</v>
      </c>
      <c r="C88" s="1" t="s">
        <v>5234</v>
      </c>
      <c r="D88" s="41" t="s">
        <v>5228</v>
      </c>
      <c r="E88" s="1" t="s">
        <v>18</v>
      </c>
      <c r="F88" s="3">
        <v>2309903192</v>
      </c>
      <c r="G88" s="35" t="s">
        <v>5235</v>
      </c>
      <c r="H88" s="1" t="s">
        <v>2002</v>
      </c>
      <c r="I88" s="6" t="s">
        <v>20</v>
      </c>
      <c r="J88" s="1" t="s">
        <v>42</v>
      </c>
      <c r="K88" s="1" t="s">
        <v>1995</v>
      </c>
      <c r="L88" s="22">
        <v>331</v>
      </c>
      <c r="M88" s="22">
        <f t="shared" si="9"/>
        <v>556</v>
      </c>
      <c r="N88" s="22">
        <v>695</v>
      </c>
      <c r="O88" s="299"/>
      <c r="P88" s="9"/>
      <c r="Q88" s="9"/>
      <c r="R88" s="292">
        <v>5032410136739</v>
      </c>
      <c r="S88" s="94"/>
      <c r="T88" s="94"/>
      <c r="U88" s="94"/>
      <c r="V88" s="109"/>
      <c r="W88" s="109"/>
      <c r="X88" s="1"/>
      <c r="Y88" s="6"/>
      <c r="Z88" s="37"/>
      <c r="AA88" s="126"/>
      <c r="AB88" s="120"/>
      <c r="AC88" s="7"/>
      <c r="AD88" s="7"/>
      <c r="AE88" s="159"/>
      <c r="AF88" s="7"/>
      <c r="AG88" s="7"/>
      <c r="AH88" s="7"/>
      <c r="AI88" s="7"/>
      <c r="AJ88" s="7"/>
      <c r="AK88" s="7"/>
      <c r="AL88" s="1"/>
      <c r="AM88" s="1"/>
      <c r="AN88" s="1"/>
      <c r="AO88" s="1"/>
      <c r="AP88" s="1"/>
      <c r="AQ88" s="1"/>
      <c r="AR88" s="1"/>
      <c r="AS88" s="1"/>
      <c r="AT88" s="1"/>
      <c r="AU88" s="262" t="s">
        <v>5232</v>
      </c>
      <c r="AV88" s="263"/>
      <c r="AW88" s="132"/>
      <c r="AX88" s="132"/>
      <c r="AY88" s="132"/>
      <c r="AZ88" s="302"/>
    </row>
    <row r="89" spans="1:53" ht="18.75" x14ac:dyDescent="0.3">
      <c r="A89" s="1"/>
      <c r="B89" s="5" t="s">
        <v>143</v>
      </c>
      <c r="C89" s="1"/>
      <c r="D89" s="1"/>
      <c r="E89" s="1"/>
      <c r="F89" s="1"/>
      <c r="G89" s="6"/>
      <c r="H89" s="1"/>
      <c r="I89" s="6"/>
      <c r="J89" s="1"/>
      <c r="K89" s="1"/>
      <c r="L89" s="22"/>
      <c r="M89" s="22"/>
      <c r="N89" s="22"/>
      <c r="O89" s="299"/>
      <c r="P89" s="1"/>
      <c r="Q89" s="1"/>
      <c r="R89" s="1"/>
      <c r="S89" s="94"/>
      <c r="T89" s="94"/>
      <c r="U89" s="94"/>
      <c r="V89" s="109"/>
      <c r="W89" s="109"/>
      <c r="X89" s="1"/>
      <c r="Y89" s="6"/>
      <c r="Z89" s="1"/>
      <c r="AA89" s="126"/>
      <c r="AB89" s="120"/>
      <c r="AC89" s="7"/>
      <c r="AD89" s="7"/>
      <c r="AE89" s="159"/>
      <c r="AF89" s="7"/>
      <c r="AG89" s="7"/>
      <c r="AH89" s="7"/>
      <c r="AI89" s="7"/>
      <c r="AJ89" s="7"/>
      <c r="AK89" s="7"/>
      <c r="AL89" s="1"/>
      <c r="AM89" s="1"/>
      <c r="AN89" s="1"/>
      <c r="AO89" s="1"/>
      <c r="AP89" s="1"/>
      <c r="AQ89" s="1"/>
      <c r="AR89" s="1"/>
      <c r="AS89" s="1"/>
      <c r="AT89" s="1"/>
      <c r="AU89" s="262"/>
      <c r="AV89" s="262"/>
      <c r="AW89" s="132"/>
      <c r="AX89" s="132"/>
      <c r="AY89" s="132"/>
      <c r="AZ89" s="302"/>
    </row>
    <row r="90" spans="1:53" ht="15.75" x14ac:dyDescent="0.25">
      <c r="A90" s="1" t="s">
        <v>143</v>
      </c>
      <c r="B90" s="1" t="s">
        <v>144</v>
      </c>
      <c r="C90" s="1" t="s">
        <v>145</v>
      </c>
      <c r="D90" s="277" t="s">
        <v>5224</v>
      </c>
      <c r="E90" s="1" t="s">
        <v>30</v>
      </c>
      <c r="F90" s="3">
        <v>2309903191</v>
      </c>
      <c r="G90" s="35">
        <v>23099031</v>
      </c>
      <c r="H90" s="1" t="s">
        <v>2002</v>
      </c>
      <c r="I90" s="6" t="s">
        <v>20</v>
      </c>
      <c r="J90" s="1" t="s">
        <v>31</v>
      </c>
      <c r="K90" s="1" t="s">
        <v>1995</v>
      </c>
      <c r="L90" s="22">
        <v>362</v>
      </c>
      <c r="M90" s="22">
        <f t="shared" si="9"/>
        <v>607.20000000000005</v>
      </c>
      <c r="N90" s="22">
        <v>759</v>
      </c>
      <c r="O90" s="299">
        <v>65</v>
      </c>
      <c r="P90" s="9"/>
      <c r="Q90" s="9"/>
      <c r="R90" s="292">
        <v>5032410131291</v>
      </c>
      <c r="S90" s="94">
        <v>1</v>
      </c>
      <c r="T90" s="94">
        <v>0.11</v>
      </c>
      <c r="U90" s="94">
        <f t="shared" si="8"/>
        <v>1.1100000000000001</v>
      </c>
      <c r="V90" s="109">
        <v>60</v>
      </c>
      <c r="W90" s="109">
        <v>260</v>
      </c>
      <c r="X90" s="1">
        <v>140</v>
      </c>
      <c r="Y90" s="6">
        <v>6</v>
      </c>
      <c r="Z90" s="37" t="s">
        <v>5103</v>
      </c>
      <c r="AA90" s="126">
        <v>0.6</v>
      </c>
      <c r="AB90" s="120">
        <f t="shared" ref="AB90:AB95" si="10">U90*Y90+AA90</f>
        <v>7.26</v>
      </c>
      <c r="AC90" s="7">
        <v>200</v>
      </c>
      <c r="AD90" s="7">
        <v>270</v>
      </c>
      <c r="AE90" s="159">
        <v>300</v>
      </c>
      <c r="AF90" s="7"/>
      <c r="AG90" s="7"/>
      <c r="AH90" s="7"/>
      <c r="AI90" s="7"/>
      <c r="AJ90" s="7"/>
      <c r="AK90" s="7"/>
      <c r="AL90" s="1"/>
      <c r="AM90" s="1"/>
      <c r="AN90" s="1"/>
      <c r="AO90" s="1"/>
      <c r="AP90" s="1"/>
      <c r="AQ90" s="1"/>
      <c r="AR90" s="1"/>
      <c r="AS90" s="1"/>
      <c r="AT90" s="1"/>
      <c r="AU90" s="262" t="s">
        <v>3295</v>
      </c>
      <c r="AV90" s="263" t="s">
        <v>3188</v>
      </c>
      <c r="AW90" s="132" t="s">
        <v>21</v>
      </c>
      <c r="AX90" s="132" t="s">
        <v>22</v>
      </c>
      <c r="AY90" s="132" t="s">
        <v>5206</v>
      </c>
      <c r="AZ90" s="302" t="s">
        <v>5188</v>
      </c>
      <c r="BA90" t="s">
        <v>5196</v>
      </c>
    </row>
    <row r="91" spans="1:53" ht="15.75" x14ac:dyDescent="0.25">
      <c r="A91" s="1" t="s">
        <v>143</v>
      </c>
      <c r="B91" s="1" t="s">
        <v>146</v>
      </c>
      <c r="C91" s="1" t="s">
        <v>147</v>
      </c>
      <c r="D91" s="1"/>
      <c r="E91" s="1" t="s">
        <v>37</v>
      </c>
      <c r="F91" s="3">
        <v>2309903191</v>
      </c>
      <c r="G91" s="35" t="s">
        <v>2000</v>
      </c>
      <c r="H91" s="1" t="s">
        <v>2002</v>
      </c>
      <c r="I91" s="6" t="s">
        <v>20</v>
      </c>
      <c r="J91" s="1" t="s">
        <v>65</v>
      </c>
      <c r="K91" s="1" t="s">
        <v>1995</v>
      </c>
      <c r="L91" s="22">
        <v>1599</v>
      </c>
      <c r="M91" s="22">
        <f t="shared" si="9"/>
        <v>2687.2000000000003</v>
      </c>
      <c r="N91" s="22">
        <v>3359</v>
      </c>
      <c r="O91" s="299">
        <v>269</v>
      </c>
      <c r="P91" s="292">
        <v>5032410110234</v>
      </c>
      <c r="Q91" s="9"/>
      <c r="R91" s="9" t="s">
        <v>4839</v>
      </c>
      <c r="S91" s="94">
        <v>5</v>
      </c>
      <c r="T91" s="94">
        <v>0.2</v>
      </c>
      <c r="U91" s="94">
        <f t="shared" si="8"/>
        <v>5.2</v>
      </c>
      <c r="V91" s="109">
        <v>120</v>
      </c>
      <c r="W91" s="109">
        <v>310</v>
      </c>
      <c r="X91" s="1">
        <v>195</v>
      </c>
      <c r="Y91" s="6">
        <v>2</v>
      </c>
      <c r="Z91" s="9">
        <v>65032410133228</v>
      </c>
      <c r="AA91" s="126">
        <v>0.4</v>
      </c>
      <c r="AB91" s="120">
        <f t="shared" si="10"/>
        <v>10.8</v>
      </c>
      <c r="AC91" s="7">
        <v>210</v>
      </c>
      <c r="AD91" s="7">
        <v>350</v>
      </c>
      <c r="AE91" s="159">
        <v>290</v>
      </c>
      <c r="AF91" s="7"/>
      <c r="AG91" s="7"/>
      <c r="AH91" s="7"/>
      <c r="AI91" s="7"/>
      <c r="AJ91" s="7"/>
      <c r="AK91" s="7"/>
      <c r="AL91" s="1"/>
      <c r="AM91" s="1"/>
      <c r="AN91" s="1"/>
      <c r="AO91" s="1"/>
      <c r="AP91" s="1"/>
      <c r="AQ91" s="1"/>
      <c r="AR91" s="1"/>
      <c r="AS91" s="1"/>
      <c r="AT91" s="1"/>
      <c r="AU91" s="262" t="s">
        <v>3295</v>
      </c>
      <c r="AV91" s="263" t="s">
        <v>3188</v>
      </c>
      <c r="AW91" s="132" t="s">
        <v>21</v>
      </c>
      <c r="AX91" s="132" t="s">
        <v>22</v>
      </c>
      <c r="AY91" s="132" t="s">
        <v>5206</v>
      </c>
      <c r="AZ91" s="302" t="s">
        <v>5188</v>
      </c>
      <c r="BA91" t="s">
        <v>5196</v>
      </c>
    </row>
    <row r="92" spans="1:53" ht="15.75" x14ac:dyDescent="0.25">
      <c r="A92" s="1" t="s">
        <v>143</v>
      </c>
      <c r="B92" s="1" t="s">
        <v>148</v>
      </c>
      <c r="C92" s="1" t="s">
        <v>147</v>
      </c>
      <c r="D92" s="277" t="s">
        <v>5224</v>
      </c>
      <c r="E92" s="1" t="s">
        <v>18</v>
      </c>
      <c r="F92" s="3">
        <v>2309904189</v>
      </c>
      <c r="G92" s="35">
        <v>23099041</v>
      </c>
      <c r="H92" s="1" t="s">
        <v>2002</v>
      </c>
      <c r="I92" s="6" t="s">
        <v>20</v>
      </c>
      <c r="J92" s="1" t="s">
        <v>149</v>
      </c>
      <c r="K92" s="1" t="s">
        <v>1995</v>
      </c>
      <c r="L92" s="22">
        <v>380</v>
      </c>
      <c r="M92" s="22">
        <f t="shared" si="9"/>
        <v>639.20000000000005</v>
      </c>
      <c r="N92" s="22">
        <v>799</v>
      </c>
      <c r="O92" s="299">
        <v>65</v>
      </c>
      <c r="P92" s="9"/>
      <c r="R92" s="81" t="s">
        <v>4840</v>
      </c>
      <c r="S92" s="94">
        <v>1.3</v>
      </c>
      <c r="T92" s="94">
        <v>0.16</v>
      </c>
      <c r="U92" s="94">
        <f t="shared" si="8"/>
        <v>1.46</v>
      </c>
      <c r="V92" s="109">
        <v>200</v>
      </c>
      <c r="W92" s="109">
        <v>145</v>
      </c>
      <c r="X92" s="1">
        <v>200</v>
      </c>
      <c r="Y92" s="6">
        <v>6</v>
      </c>
      <c r="Z92" s="37" t="s">
        <v>5104</v>
      </c>
      <c r="AA92" s="126">
        <v>0.6</v>
      </c>
      <c r="AB92" s="120">
        <f t="shared" si="10"/>
        <v>9.36</v>
      </c>
      <c r="AC92" s="7">
        <v>410</v>
      </c>
      <c r="AD92" s="7">
        <v>170</v>
      </c>
      <c r="AE92" s="159">
        <v>610</v>
      </c>
      <c r="AF92" s="7"/>
      <c r="AG92" s="7"/>
      <c r="AH92" s="7"/>
      <c r="AI92" s="7"/>
      <c r="AJ92" s="7"/>
      <c r="AK92" s="7"/>
      <c r="AL92" s="1"/>
      <c r="AM92" s="1"/>
      <c r="AN92" s="1"/>
      <c r="AO92" s="1"/>
      <c r="AP92" s="1"/>
      <c r="AQ92" s="1"/>
      <c r="AR92" s="1"/>
      <c r="AS92" s="1"/>
      <c r="AT92" s="1"/>
      <c r="AU92" s="262" t="s">
        <v>3295</v>
      </c>
      <c r="AV92" s="263" t="s">
        <v>3189</v>
      </c>
      <c r="AW92" s="132" t="s">
        <v>21</v>
      </c>
      <c r="AX92" s="132" t="s">
        <v>22</v>
      </c>
      <c r="AY92" s="132" t="s">
        <v>5206</v>
      </c>
      <c r="AZ92" s="302" t="s">
        <v>5188</v>
      </c>
      <c r="BA92" t="s">
        <v>5196</v>
      </c>
    </row>
    <row r="93" spans="1:53" ht="15.75" x14ac:dyDescent="0.25">
      <c r="A93" s="1" t="s">
        <v>143</v>
      </c>
      <c r="B93" s="1" t="s">
        <v>150</v>
      </c>
      <c r="C93" s="1" t="s">
        <v>4250</v>
      </c>
      <c r="D93" s="277" t="s">
        <v>5224</v>
      </c>
      <c r="E93" s="1" t="s">
        <v>115</v>
      </c>
      <c r="F93" s="3">
        <v>2309903191</v>
      </c>
      <c r="G93" s="35">
        <v>23099031</v>
      </c>
      <c r="H93" s="1" t="s">
        <v>2002</v>
      </c>
      <c r="I93" s="6" t="s">
        <v>20</v>
      </c>
      <c r="J93" s="1" t="s">
        <v>117</v>
      </c>
      <c r="K93" s="1" t="s">
        <v>1995</v>
      </c>
      <c r="L93" s="22">
        <v>380</v>
      </c>
      <c r="M93" s="22">
        <f t="shared" si="9"/>
        <v>639.20000000000005</v>
      </c>
      <c r="N93" s="22">
        <v>799</v>
      </c>
      <c r="O93" s="299">
        <v>65</v>
      </c>
      <c r="P93" s="9"/>
      <c r="Q93" s="9"/>
      <c r="R93" s="292" t="s">
        <v>4841</v>
      </c>
      <c r="S93" s="94">
        <v>3</v>
      </c>
      <c r="T93" s="94">
        <v>0.22500000000000001</v>
      </c>
      <c r="U93" s="94">
        <f t="shared" si="8"/>
        <v>3.2250000000000001</v>
      </c>
      <c r="V93" s="109">
        <v>200</v>
      </c>
      <c r="W93" s="109">
        <v>200</v>
      </c>
      <c r="X93" s="1">
        <v>200</v>
      </c>
      <c r="Y93" s="6">
        <v>2</v>
      </c>
      <c r="Z93" s="37" t="s">
        <v>5105</v>
      </c>
      <c r="AA93" s="126">
        <v>0.8</v>
      </c>
      <c r="AB93" s="120">
        <f t="shared" si="10"/>
        <v>7.25</v>
      </c>
      <c r="AC93" s="7">
        <v>410</v>
      </c>
      <c r="AD93" s="7">
        <v>220</v>
      </c>
      <c r="AE93" s="159">
        <v>620</v>
      </c>
      <c r="AF93" s="7"/>
      <c r="AG93" s="7"/>
      <c r="AH93" s="7"/>
      <c r="AI93" s="7"/>
      <c r="AJ93" s="7"/>
      <c r="AK93" s="7"/>
      <c r="AL93" s="1"/>
      <c r="AM93" s="1"/>
      <c r="AN93" s="1"/>
      <c r="AO93" s="1"/>
      <c r="AP93" s="1"/>
      <c r="AQ93" s="1"/>
      <c r="AR93" s="1"/>
      <c r="AS93" s="1"/>
      <c r="AT93" s="1"/>
      <c r="AU93" s="262" t="s">
        <v>3295</v>
      </c>
      <c r="AV93" s="263" t="s">
        <v>3190</v>
      </c>
      <c r="AW93" s="132" t="s">
        <v>21</v>
      </c>
      <c r="AX93" s="132" t="s">
        <v>22</v>
      </c>
      <c r="AY93" s="132" t="s">
        <v>5206</v>
      </c>
      <c r="AZ93" s="302" t="s">
        <v>5188</v>
      </c>
      <c r="BA93" t="s">
        <v>5196</v>
      </c>
    </row>
    <row r="94" spans="1:53" ht="15.75" x14ac:dyDescent="0.25">
      <c r="A94" s="1" t="s">
        <v>143</v>
      </c>
      <c r="B94" s="1" t="s">
        <v>151</v>
      </c>
      <c r="C94" s="1" t="s">
        <v>152</v>
      </c>
      <c r="D94" s="1"/>
      <c r="E94" s="1" t="s">
        <v>18</v>
      </c>
      <c r="F94" s="3">
        <v>2309903191</v>
      </c>
      <c r="G94" s="35" t="s">
        <v>2000</v>
      </c>
      <c r="H94" s="1" t="s">
        <v>2002</v>
      </c>
      <c r="I94" s="6" t="s">
        <v>20</v>
      </c>
      <c r="J94" s="1" t="s">
        <v>49</v>
      </c>
      <c r="K94" s="1" t="s">
        <v>1995</v>
      </c>
      <c r="L94" s="22">
        <v>243</v>
      </c>
      <c r="M94" s="22">
        <f t="shared" si="9"/>
        <v>408.8</v>
      </c>
      <c r="N94" s="22">
        <v>511</v>
      </c>
      <c r="O94" s="299">
        <v>40.5</v>
      </c>
      <c r="P94" s="292">
        <v>5032410012910</v>
      </c>
      <c r="Q94" s="9"/>
      <c r="R94" s="9">
        <v>5032410136098</v>
      </c>
      <c r="S94" s="94">
        <v>1.5</v>
      </c>
      <c r="T94" s="94">
        <v>0.16</v>
      </c>
      <c r="U94" s="94">
        <f t="shared" si="8"/>
        <v>1.66</v>
      </c>
      <c r="V94" s="109">
        <v>200</v>
      </c>
      <c r="W94" s="109">
        <v>145</v>
      </c>
      <c r="X94" s="1">
        <v>200</v>
      </c>
      <c r="Y94" s="6">
        <v>6</v>
      </c>
      <c r="Z94" s="9" t="s">
        <v>2664</v>
      </c>
      <c r="AA94" s="126">
        <v>0.6</v>
      </c>
      <c r="AB94" s="120">
        <f t="shared" si="10"/>
        <v>10.559999999999999</v>
      </c>
      <c r="AC94" s="7">
        <v>410</v>
      </c>
      <c r="AD94" s="7">
        <v>170</v>
      </c>
      <c r="AE94" s="159">
        <v>610</v>
      </c>
      <c r="AF94" s="7"/>
      <c r="AG94" s="7"/>
      <c r="AH94" s="7"/>
      <c r="AI94" s="7"/>
      <c r="AJ94" s="7"/>
      <c r="AK94" s="7"/>
      <c r="AL94" s="1"/>
      <c r="AM94" s="1"/>
      <c r="AN94" s="1"/>
      <c r="AO94" s="1"/>
      <c r="AP94" s="1"/>
      <c r="AQ94" s="1"/>
      <c r="AR94" s="1"/>
      <c r="AS94" s="1"/>
      <c r="AT94" s="1"/>
      <c r="AU94" s="262" t="s">
        <v>3296</v>
      </c>
      <c r="AV94" s="263" t="s">
        <v>3191</v>
      </c>
      <c r="AW94" s="132" t="s">
        <v>21</v>
      </c>
      <c r="AX94" s="132" t="s">
        <v>22</v>
      </c>
      <c r="AY94" s="132" t="s">
        <v>5206</v>
      </c>
      <c r="AZ94" s="302" t="s">
        <v>5188</v>
      </c>
      <c r="BA94" t="s">
        <v>5196</v>
      </c>
    </row>
    <row r="95" spans="1:53" ht="15.75" x14ac:dyDescent="0.25">
      <c r="A95" s="1" t="s">
        <v>143</v>
      </c>
      <c r="B95" s="1" t="s">
        <v>153</v>
      </c>
      <c r="C95" s="1" t="s">
        <v>152</v>
      </c>
      <c r="D95" s="1"/>
      <c r="E95" s="1" t="s">
        <v>18</v>
      </c>
      <c r="F95" s="3">
        <v>2309903191</v>
      </c>
      <c r="G95" s="35">
        <v>23099031</v>
      </c>
      <c r="H95" s="1" t="s">
        <v>2002</v>
      </c>
      <c r="I95" s="6" t="s">
        <v>20</v>
      </c>
      <c r="J95" s="1" t="s">
        <v>51</v>
      </c>
      <c r="K95" s="1" t="s">
        <v>1995</v>
      </c>
      <c r="L95" s="22">
        <v>399</v>
      </c>
      <c r="M95" s="22">
        <f t="shared" si="9"/>
        <v>671.2</v>
      </c>
      <c r="N95" s="22">
        <v>839</v>
      </c>
      <c r="O95" s="299">
        <v>67</v>
      </c>
      <c r="P95" s="292">
        <v>5032410012927</v>
      </c>
      <c r="Q95" s="9"/>
      <c r="R95" s="9">
        <v>5032410136104</v>
      </c>
      <c r="S95" s="94">
        <v>3</v>
      </c>
      <c r="T95" s="94">
        <v>0.22500000000000001</v>
      </c>
      <c r="U95" s="94">
        <f t="shared" si="8"/>
        <v>3.2250000000000001</v>
      </c>
      <c r="V95" s="109">
        <v>200</v>
      </c>
      <c r="W95" s="109">
        <v>200</v>
      </c>
      <c r="X95" s="1">
        <v>200</v>
      </c>
      <c r="Y95" s="6">
        <v>2</v>
      </c>
      <c r="Z95" s="9" t="s">
        <v>2665</v>
      </c>
      <c r="AA95" s="126">
        <v>0.8</v>
      </c>
      <c r="AB95" s="120">
        <f t="shared" si="10"/>
        <v>7.25</v>
      </c>
      <c r="AC95" s="7">
        <v>410</v>
      </c>
      <c r="AD95" s="7">
        <v>220</v>
      </c>
      <c r="AE95" s="159">
        <v>620</v>
      </c>
      <c r="AF95" s="7"/>
      <c r="AG95" s="7"/>
      <c r="AH95" s="7"/>
      <c r="AI95" s="7"/>
      <c r="AJ95" s="7"/>
      <c r="AK95" s="7"/>
      <c r="AL95" s="1"/>
      <c r="AM95" s="1"/>
      <c r="AN95" s="1"/>
      <c r="AO95" s="1"/>
      <c r="AP95" s="1"/>
      <c r="AQ95" s="1"/>
      <c r="AR95" s="1"/>
      <c r="AS95" s="1"/>
      <c r="AT95" s="1"/>
      <c r="AU95" s="262" t="s">
        <v>3296</v>
      </c>
      <c r="AV95" s="263" t="s">
        <v>3191</v>
      </c>
      <c r="AW95" s="132" t="s">
        <v>21</v>
      </c>
      <c r="AX95" s="132" t="s">
        <v>22</v>
      </c>
      <c r="AY95" s="132" t="s">
        <v>5206</v>
      </c>
      <c r="AZ95" s="302" t="s">
        <v>5188</v>
      </c>
      <c r="BA95" t="s">
        <v>5196</v>
      </c>
    </row>
    <row r="96" spans="1:53" ht="15.75" x14ac:dyDescent="0.25">
      <c r="A96" s="1" t="s">
        <v>143</v>
      </c>
      <c r="B96" s="1" t="s">
        <v>1954</v>
      </c>
      <c r="C96" s="1" t="s">
        <v>152</v>
      </c>
      <c r="D96" s="1"/>
      <c r="E96" s="1" t="s">
        <v>18</v>
      </c>
      <c r="F96" s="3">
        <v>2309903191</v>
      </c>
      <c r="G96" s="35">
        <v>23099031</v>
      </c>
      <c r="H96" s="1" t="s">
        <v>2002</v>
      </c>
      <c r="I96" s="6" t="s">
        <v>20</v>
      </c>
      <c r="J96" s="1" t="s">
        <v>247</v>
      </c>
      <c r="K96" s="1" t="s">
        <v>1995</v>
      </c>
      <c r="L96" s="22">
        <v>935</v>
      </c>
      <c r="M96" s="22">
        <f t="shared" si="9"/>
        <v>1571.2</v>
      </c>
      <c r="N96" s="22">
        <v>1964</v>
      </c>
      <c r="O96" s="299">
        <v>157</v>
      </c>
      <c r="P96" s="9"/>
      <c r="Q96" s="9"/>
      <c r="R96" s="292">
        <v>5032410136111</v>
      </c>
      <c r="S96" s="94">
        <v>8</v>
      </c>
      <c r="T96" s="94">
        <v>0.8</v>
      </c>
      <c r="U96" s="94">
        <f t="shared" si="8"/>
        <v>8.8000000000000007</v>
      </c>
      <c r="V96" s="109">
        <v>330</v>
      </c>
      <c r="W96" s="109">
        <v>280</v>
      </c>
      <c r="X96" s="1">
        <v>330</v>
      </c>
      <c r="Y96" s="6" t="s">
        <v>54</v>
      </c>
      <c r="Z96" s="37" t="s">
        <v>5106</v>
      </c>
      <c r="AA96" s="126"/>
      <c r="AB96" s="120"/>
      <c r="AC96" s="7"/>
      <c r="AD96" s="7"/>
      <c r="AE96" s="159"/>
      <c r="AF96" s="7"/>
      <c r="AG96" s="7"/>
      <c r="AH96" s="7"/>
      <c r="AI96" s="7"/>
      <c r="AJ96" s="7"/>
      <c r="AK96" s="7"/>
      <c r="AL96" s="1"/>
      <c r="AM96" s="1"/>
      <c r="AN96" s="1"/>
      <c r="AO96" s="1"/>
      <c r="AP96" s="1"/>
      <c r="AQ96" s="1"/>
      <c r="AR96" s="1"/>
      <c r="AS96" s="1"/>
      <c r="AT96" s="1"/>
      <c r="AU96" s="262" t="s">
        <v>3296</v>
      </c>
      <c r="AV96" s="263" t="s">
        <v>3191</v>
      </c>
      <c r="AW96" s="132" t="s">
        <v>21</v>
      </c>
      <c r="AX96" s="132" t="s">
        <v>22</v>
      </c>
      <c r="AY96" s="132" t="s">
        <v>5206</v>
      </c>
      <c r="AZ96" s="302" t="s">
        <v>5188</v>
      </c>
      <c r="BA96" t="s">
        <v>5196</v>
      </c>
    </row>
    <row r="97" spans="1:53" s="12" customFormat="1" ht="15.75" x14ac:dyDescent="0.25">
      <c r="A97" s="169" t="s">
        <v>143</v>
      </c>
      <c r="B97" s="1" t="s">
        <v>155</v>
      </c>
      <c r="C97" s="1" t="s">
        <v>156</v>
      </c>
      <c r="D97" s="277" t="s">
        <v>5224</v>
      </c>
      <c r="E97" s="1" t="s">
        <v>30</v>
      </c>
      <c r="F97" s="3">
        <v>3307900000</v>
      </c>
      <c r="G97" s="35">
        <v>33079000</v>
      </c>
      <c r="H97" s="1" t="s">
        <v>2008</v>
      </c>
      <c r="I97" s="6" t="s">
        <v>20</v>
      </c>
      <c r="J97" s="1" t="s">
        <v>157</v>
      </c>
      <c r="K97" s="1" t="s">
        <v>1995</v>
      </c>
      <c r="L97" s="22">
        <v>250</v>
      </c>
      <c r="M97" s="22">
        <f t="shared" si="9"/>
        <v>420</v>
      </c>
      <c r="N97" s="22">
        <v>525</v>
      </c>
      <c r="O97" s="299">
        <v>47.5</v>
      </c>
      <c r="P97" s="228"/>
      <c r="Q97" s="292">
        <v>5032410132892</v>
      </c>
      <c r="R97" s="228"/>
      <c r="S97" s="94">
        <v>0.25</v>
      </c>
      <c r="T97" s="94">
        <v>6.5000000000000002E-2</v>
      </c>
      <c r="U97" s="94">
        <f t="shared" si="8"/>
        <v>0.315</v>
      </c>
      <c r="V97" s="109">
        <v>50</v>
      </c>
      <c r="W97" s="109">
        <v>151</v>
      </c>
      <c r="X97" s="1">
        <v>76</v>
      </c>
      <c r="Y97" s="6">
        <v>6</v>
      </c>
      <c r="Z97" s="9">
        <v>65032410132894</v>
      </c>
      <c r="AA97" s="126">
        <v>0.15</v>
      </c>
      <c r="AB97" s="120">
        <f>U97*Y97+AA97</f>
        <v>2.04</v>
      </c>
      <c r="AC97" s="7">
        <v>140</v>
      </c>
      <c r="AD97" s="7">
        <v>270</v>
      </c>
      <c r="AE97" s="159">
        <v>210</v>
      </c>
      <c r="AF97" s="7"/>
      <c r="AG97" s="7"/>
      <c r="AH97" s="7"/>
      <c r="AI97" s="7"/>
      <c r="AJ97" s="7"/>
      <c r="AK97" s="7"/>
      <c r="AL97" s="1"/>
      <c r="AM97" s="1"/>
      <c r="AN97" s="1"/>
      <c r="AO97" s="1"/>
      <c r="AP97" s="1"/>
      <c r="AQ97" s="1"/>
      <c r="AR97" s="1"/>
      <c r="AS97" s="1"/>
      <c r="AT97" s="1"/>
      <c r="AU97" s="262" t="s">
        <v>3192</v>
      </c>
      <c r="AV97" s="263" t="s">
        <v>3193</v>
      </c>
      <c r="AW97" s="132" t="s">
        <v>21</v>
      </c>
      <c r="AX97" s="132" t="s">
        <v>22</v>
      </c>
      <c r="AY97" s="132" t="s">
        <v>5206</v>
      </c>
      <c r="AZ97" s="302" t="s">
        <v>5188</v>
      </c>
      <c r="BA97" t="s">
        <v>5196</v>
      </c>
    </row>
    <row r="98" spans="1:53" s="12" customFormat="1" ht="15.75" x14ac:dyDescent="0.25">
      <c r="A98" s="169" t="s">
        <v>143</v>
      </c>
      <c r="B98" s="1" t="s">
        <v>158</v>
      </c>
      <c r="C98" s="1" t="s">
        <v>159</v>
      </c>
      <c r="D98" s="1"/>
      <c r="E98" s="1" t="s">
        <v>30</v>
      </c>
      <c r="F98" s="3">
        <v>3307900000</v>
      </c>
      <c r="G98" s="35">
        <v>33079000</v>
      </c>
      <c r="H98" s="1" t="s">
        <v>2008</v>
      </c>
      <c r="I98" s="6" t="s">
        <v>20</v>
      </c>
      <c r="J98" s="1" t="s">
        <v>70</v>
      </c>
      <c r="K98" s="1" t="s">
        <v>1995</v>
      </c>
      <c r="L98" s="22">
        <v>65</v>
      </c>
      <c r="M98" s="22">
        <f t="shared" si="9"/>
        <v>111.2</v>
      </c>
      <c r="N98" s="22">
        <v>139</v>
      </c>
      <c r="O98" s="299">
        <v>12</v>
      </c>
      <c r="P98" s="292">
        <v>5032410113617</v>
      </c>
      <c r="Q98" s="228"/>
      <c r="R98" s="228"/>
      <c r="S98" s="94">
        <v>0.5</v>
      </c>
      <c r="T98" s="94">
        <v>0.06</v>
      </c>
      <c r="U98" s="94">
        <f t="shared" si="8"/>
        <v>0.56000000000000005</v>
      </c>
      <c r="V98" s="109">
        <v>75</v>
      </c>
      <c r="W98" s="109">
        <v>155</v>
      </c>
      <c r="X98" s="1">
        <v>75</v>
      </c>
      <c r="Y98" s="6">
        <v>6</v>
      </c>
      <c r="Z98" s="9">
        <v>65032410133235</v>
      </c>
      <c r="AA98" s="126">
        <v>0.15</v>
      </c>
      <c r="AB98" s="120">
        <f>U98*Y98+AA98</f>
        <v>3.5100000000000002</v>
      </c>
      <c r="AC98" s="7">
        <v>200</v>
      </c>
      <c r="AD98" s="7">
        <v>270</v>
      </c>
      <c r="AE98" s="159">
        <v>300</v>
      </c>
      <c r="AF98" s="7"/>
      <c r="AG98" s="7"/>
      <c r="AH98" s="7"/>
      <c r="AI98" s="7"/>
      <c r="AJ98" s="7"/>
      <c r="AK98" s="7"/>
      <c r="AL98" s="1"/>
      <c r="AM98" s="1"/>
      <c r="AN98" s="1"/>
      <c r="AO98" s="1"/>
      <c r="AP98" s="1"/>
      <c r="AQ98" s="1"/>
      <c r="AR98" s="1"/>
      <c r="AS98" s="1"/>
      <c r="AT98" s="1"/>
      <c r="AU98" s="262" t="s">
        <v>3194</v>
      </c>
      <c r="AV98" s="263" t="s">
        <v>3195</v>
      </c>
      <c r="AW98" s="132" t="s">
        <v>22</v>
      </c>
      <c r="AX98" s="132" t="s">
        <v>22</v>
      </c>
      <c r="AY98" s="132" t="s">
        <v>5206</v>
      </c>
      <c r="AZ98" s="302" t="s">
        <v>5188</v>
      </c>
      <c r="BA98" t="s">
        <v>5196</v>
      </c>
    </row>
    <row r="99" spans="1:53" s="12" customFormat="1" ht="15.75" x14ac:dyDescent="0.25">
      <c r="A99" s="169" t="s">
        <v>143</v>
      </c>
      <c r="B99" s="1" t="s">
        <v>1933</v>
      </c>
      <c r="C99" s="1" t="s">
        <v>1936</v>
      </c>
      <c r="D99" s="1"/>
      <c r="E99" s="1" t="s">
        <v>266</v>
      </c>
      <c r="F99" s="3">
        <v>3307900000</v>
      </c>
      <c r="G99" s="35">
        <v>33079000</v>
      </c>
      <c r="H99" s="1" t="s">
        <v>2008</v>
      </c>
      <c r="I99" s="6" t="s">
        <v>20</v>
      </c>
      <c r="J99" s="3" t="s">
        <v>70</v>
      </c>
      <c r="K99" s="1" t="s">
        <v>1995</v>
      </c>
      <c r="L99" s="22">
        <v>166</v>
      </c>
      <c r="M99" s="22">
        <f t="shared" si="9"/>
        <v>279.2</v>
      </c>
      <c r="N99" s="22">
        <v>349</v>
      </c>
      <c r="O99" s="299">
        <v>30</v>
      </c>
      <c r="P99" s="228"/>
      <c r="Q99" s="292">
        <v>5032410132373</v>
      </c>
      <c r="R99" s="228"/>
      <c r="S99" s="94">
        <v>0.5</v>
      </c>
      <c r="T99" s="94">
        <v>6.5000000000000002E-2</v>
      </c>
      <c r="U99" s="94">
        <f t="shared" si="8"/>
        <v>0.56499999999999995</v>
      </c>
      <c r="V99" s="109">
        <v>80</v>
      </c>
      <c r="W99" s="109">
        <v>190</v>
      </c>
      <c r="X99" s="1">
        <v>80</v>
      </c>
      <c r="Y99" s="6">
        <v>6</v>
      </c>
      <c r="Z99" s="9">
        <v>65032410132375</v>
      </c>
      <c r="AA99" s="126">
        <v>0.2</v>
      </c>
      <c r="AB99" s="120">
        <f>U99*Y99+AA99</f>
        <v>3.59</v>
      </c>
      <c r="AC99" s="7">
        <v>300</v>
      </c>
      <c r="AD99" s="7">
        <v>160</v>
      </c>
      <c r="AE99" s="159">
        <v>300</v>
      </c>
      <c r="AF99" s="7"/>
      <c r="AG99" s="7"/>
      <c r="AH99" s="7"/>
      <c r="AI99" s="7"/>
      <c r="AJ99" s="7"/>
      <c r="AK99" s="7"/>
      <c r="AL99" s="1"/>
      <c r="AM99" s="1"/>
      <c r="AN99" s="1"/>
      <c r="AO99" s="1"/>
      <c r="AP99" s="1"/>
      <c r="AQ99" s="1"/>
      <c r="AR99" s="1"/>
      <c r="AS99" s="1"/>
      <c r="AT99" s="1"/>
      <c r="AU99" s="262" t="s">
        <v>3196</v>
      </c>
      <c r="AV99" s="263" t="s">
        <v>3197</v>
      </c>
      <c r="AW99" s="132" t="s">
        <v>22</v>
      </c>
      <c r="AX99" s="132" t="s">
        <v>22</v>
      </c>
      <c r="AY99" s="132" t="s">
        <v>5206</v>
      </c>
      <c r="AZ99" s="302" t="s">
        <v>5188</v>
      </c>
      <c r="BA99" t="s">
        <v>5196</v>
      </c>
    </row>
    <row r="100" spans="1:53" s="12" customFormat="1" ht="15.75" x14ac:dyDescent="0.25">
      <c r="A100" s="169" t="s">
        <v>143</v>
      </c>
      <c r="B100" s="1" t="s">
        <v>3339</v>
      </c>
      <c r="C100" s="1" t="s">
        <v>1936</v>
      </c>
      <c r="D100" s="169" t="s">
        <v>5187</v>
      </c>
      <c r="E100" s="1" t="s">
        <v>266</v>
      </c>
      <c r="F100" s="3">
        <v>3307900000</v>
      </c>
      <c r="G100" s="35">
        <v>33079000</v>
      </c>
      <c r="H100" s="1" t="s">
        <v>2008</v>
      </c>
      <c r="I100" s="6" t="s">
        <v>20</v>
      </c>
      <c r="J100" s="1" t="s">
        <v>76</v>
      </c>
      <c r="K100" s="1" t="s">
        <v>1995</v>
      </c>
      <c r="L100" s="22">
        <v>497</v>
      </c>
      <c r="M100" s="22">
        <f t="shared" si="9"/>
        <v>835.2</v>
      </c>
      <c r="N100" s="22">
        <v>1044</v>
      </c>
      <c r="O100" s="299">
        <v>88.5</v>
      </c>
      <c r="P100" s="228"/>
      <c r="Q100" s="292">
        <v>5032410137910</v>
      </c>
      <c r="R100" s="228"/>
      <c r="S100" s="94">
        <v>1.9</v>
      </c>
      <c r="T100" s="94">
        <v>3.5999999999999997E-2</v>
      </c>
      <c r="U100" s="94">
        <f t="shared" si="8"/>
        <v>1.9359999999999999</v>
      </c>
      <c r="V100" s="109">
        <v>95</v>
      </c>
      <c r="W100" s="109">
        <v>235</v>
      </c>
      <c r="X100" s="1">
        <v>160</v>
      </c>
      <c r="Y100" s="6">
        <v>6</v>
      </c>
      <c r="Z100" s="271">
        <v>65032410132375</v>
      </c>
      <c r="AA100" s="126"/>
      <c r="AB100" s="120"/>
      <c r="AC100" s="7"/>
      <c r="AD100" s="7"/>
      <c r="AE100" s="159"/>
      <c r="AF100" s="7"/>
      <c r="AG100" s="7"/>
      <c r="AH100" s="7"/>
      <c r="AI100" s="7"/>
      <c r="AJ100" s="7"/>
      <c r="AK100" s="7"/>
      <c r="AL100" s="1"/>
      <c r="AM100" s="1"/>
      <c r="AN100" s="1"/>
      <c r="AO100" s="1"/>
      <c r="AP100" s="1"/>
      <c r="AQ100" s="1"/>
      <c r="AR100" s="1"/>
      <c r="AS100" s="1"/>
      <c r="AT100" s="1"/>
      <c r="AU100" s="262" t="s">
        <v>3196</v>
      </c>
      <c r="AV100" s="263" t="s">
        <v>3197</v>
      </c>
      <c r="AW100" s="132" t="s">
        <v>22</v>
      </c>
      <c r="AX100" s="132" t="s">
        <v>22</v>
      </c>
      <c r="AY100" s="132" t="s">
        <v>5206</v>
      </c>
      <c r="AZ100" s="302" t="s">
        <v>5188</v>
      </c>
      <c r="BA100" t="s">
        <v>5196</v>
      </c>
    </row>
    <row r="101" spans="1:53" s="12" customFormat="1" ht="15.75" x14ac:dyDescent="0.25">
      <c r="A101" s="169" t="s">
        <v>143</v>
      </c>
      <c r="B101" s="1" t="s">
        <v>1934</v>
      </c>
      <c r="C101" s="1" t="s">
        <v>1937</v>
      </c>
      <c r="D101" s="1"/>
      <c r="E101" s="1" t="s">
        <v>154</v>
      </c>
      <c r="F101" s="3">
        <v>3307900000</v>
      </c>
      <c r="G101" s="35">
        <v>33079000</v>
      </c>
      <c r="H101" s="1" t="s">
        <v>2008</v>
      </c>
      <c r="I101" s="6" t="s">
        <v>20</v>
      </c>
      <c r="J101" s="3" t="s">
        <v>36</v>
      </c>
      <c r="K101" s="1" t="s">
        <v>1995</v>
      </c>
      <c r="L101" s="22">
        <v>185</v>
      </c>
      <c r="M101" s="22">
        <f t="shared" si="9"/>
        <v>311.20000000000005</v>
      </c>
      <c r="N101" s="22">
        <v>389</v>
      </c>
      <c r="O101" s="299">
        <v>33.5</v>
      </c>
      <c r="P101" s="228"/>
      <c r="Q101" s="292">
        <v>5032410132885</v>
      </c>
      <c r="R101" s="228"/>
      <c r="S101" s="94">
        <v>0.9</v>
      </c>
      <c r="T101" s="94">
        <v>0.09</v>
      </c>
      <c r="U101" s="94">
        <f t="shared" si="8"/>
        <v>0.99</v>
      </c>
      <c r="V101" s="109">
        <v>135</v>
      </c>
      <c r="W101" s="109">
        <v>130</v>
      </c>
      <c r="X101" s="1">
        <v>135</v>
      </c>
      <c r="Y101" s="6">
        <v>4</v>
      </c>
      <c r="Z101" s="9">
        <v>65032410132887</v>
      </c>
      <c r="AA101" s="126">
        <v>0.4</v>
      </c>
      <c r="AB101" s="120">
        <f>U101*Y101+AA101</f>
        <v>4.3600000000000003</v>
      </c>
      <c r="AC101" s="7">
        <v>200</v>
      </c>
      <c r="AD101" s="7">
        <v>270</v>
      </c>
      <c r="AE101" s="159">
        <v>270</v>
      </c>
      <c r="AF101" s="7"/>
      <c r="AG101" s="7"/>
      <c r="AH101" s="7"/>
      <c r="AI101" s="7"/>
      <c r="AJ101" s="7"/>
      <c r="AK101" s="7"/>
      <c r="AL101" s="1"/>
      <c r="AM101" s="1"/>
      <c r="AN101" s="1"/>
      <c r="AO101" s="1"/>
      <c r="AP101" s="1"/>
      <c r="AQ101" s="1"/>
      <c r="AR101" s="1"/>
      <c r="AS101" s="1"/>
      <c r="AT101" s="1"/>
      <c r="AU101" s="262" t="s">
        <v>3198</v>
      </c>
      <c r="AV101" s="263" t="s">
        <v>3199</v>
      </c>
      <c r="AW101" s="132" t="s">
        <v>22</v>
      </c>
      <c r="AX101" s="132" t="s">
        <v>22</v>
      </c>
      <c r="AY101" s="132" t="s">
        <v>5206</v>
      </c>
      <c r="AZ101" s="302" t="s">
        <v>5188</v>
      </c>
      <c r="BA101" t="s">
        <v>5196</v>
      </c>
    </row>
    <row r="102" spans="1:53" s="12" customFormat="1" ht="15.75" x14ac:dyDescent="0.25">
      <c r="A102" s="169" t="s">
        <v>143</v>
      </c>
      <c r="B102" s="1" t="s">
        <v>1935</v>
      </c>
      <c r="C102" s="1" t="s">
        <v>1937</v>
      </c>
      <c r="D102" s="1"/>
      <c r="E102" s="1" t="s">
        <v>154</v>
      </c>
      <c r="F102" s="3">
        <v>3307900000</v>
      </c>
      <c r="G102" s="35">
        <v>33079000</v>
      </c>
      <c r="H102" s="1" t="s">
        <v>2008</v>
      </c>
      <c r="I102" s="6" t="s">
        <v>20</v>
      </c>
      <c r="J102" s="3" t="s">
        <v>210</v>
      </c>
      <c r="K102" s="1" t="s">
        <v>1995</v>
      </c>
      <c r="L102" s="22">
        <v>389</v>
      </c>
      <c r="M102" s="22">
        <f t="shared" si="9"/>
        <v>655.20000000000005</v>
      </c>
      <c r="N102" s="22">
        <v>819</v>
      </c>
      <c r="O102" s="299">
        <v>70.5</v>
      </c>
      <c r="P102" s="228"/>
      <c r="Q102" s="292">
        <v>5032410134278</v>
      </c>
      <c r="R102" s="228"/>
      <c r="S102" s="94">
        <v>2.5</v>
      </c>
      <c r="T102" s="94">
        <v>0.3</v>
      </c>
      <c r="U102" s="94">
        <f t="shared" si="8"/>
        <v>2.8</v>
      </c>
      <c r="V102" s="109">
        <v>210</v>
      </c>
      <c r="W102" s="109">
        <v>140</v>
      </c>
      <c r="X102" s="1">
        <v>210</v>
      </c>
      <c r="Y102" s="6">
        <v>6</v>
      </c>
      <c r="Z102" s="9">
        <v>65032410134270</v>
      </c>
      <c r="AA102" s="126">
        <v>0.6</v>
      </c>
      <c r="AB102" s="120">
        <f>U102*Y102+AA102</f>
        <v>17.399999999999999</v>
      </c>
      <c r="AC102" s="7">
        <v>410</v>
      </c>
      <c r="AD102" s="7">
        <v>170</v>
      </c>
      <c r="AE102" s="159">
        <v>610</v>
      </c>
      <c r="AF102" s="7"/>
      <c r="AG102" s="7"/>
      <c r="AH102" s="7"/>
      <c r="AI102" s="7"/>
      <c r="AJ102" s="7"/>
      <c r="AK102" s="7"/>
      <c r="AL102" s="1"/>
      <c r="AM102" s="1"/>
      <c r="AN102" s="1"/>
      <c r="AO102" s="1"/>
      <c r="AP102" s="1"/>
      <c r="AQ102" s="1"/>
      <c r="AR102" s="1"/>
      <c r="AS102" s="1"/>
      <c r="AT102" s="1"/>
      <c r="AU102" s="262" t="s">
        <v>3198</v>
      </c>
      <c r="AV102" s="263" t="s">
        <v>3199</v>
      </c>
      <c r="AW102" s="132" t="s">
        <v>22</v>
      </c>
      <c r="AX102" s="132" t="s">
        <v>22</v>
      </c>
      <c r="AY102" s="132" t="s">
        <v>5206</v>
      </c>
      <c r="AZ102" s="302" t="s">
        <v>5188</v>
      </c>
      <c r="BA102" t="s">
        <v>5196</v>
      </c>
    </row>
    <row r="103" spans="1:53" ht="18.75" x14ac:dyDescent="0.3">
      <c r="A103" s="1"/>
      <c r="B103" s="5" t="s">
        <v>160</v>
      </c>
      <c r="C103" s="1"/>
      <c r="D103" s="1"/>
      <c r="E103" s="1"/>
      <c r="F103" s="1"/>
      <c r="G103" s="6"/>
      <c r="H103" s="1"/>
      <c r="I103" s="6"/>
      <c r="J103" s="1"/>
      <c r="K103" s="1"/>
      <c r="L103" s="22"/>
      <c r="M103" s="22"/>
      <c r="N103" s="22"/>
      <c r="O103" s="299"/>
      <c r="P103" s="1"/>
      <c r="Q103" s="1"/>
      <c r="R103" s="1"/>
      <c r="S103" s="94"/>
      <c r="T103" s="94"/>
      <c r="U103" s="94"/>
      <c r="V103" s="109"/>
      <c r="W103" s="109"/>
      <c r="X103" s="1"/>
      <c r="Y103" s="6"/>
      <c r="Z103" s="1"/>
      <c r="AA103" s="126"/>
      <c r="AB103" s="120"/>
      <c r="AC103" s="7"/>
      <c r="AD103" s="7"/>
      <c r="AE103" s="159"/>
      <c r="AF103" s="7"/>
      <c r="AG103" s="7"/>
      <c r="AH103" s="7"/>
      <c r="AI103" s="7"/>
      <c r="AJ103" s="7"/>
      <c r="AK103" s="7"/>
      <c r="AL103" s="1"/>
      <c r="AM103" s="1"/>
      <c r="AN103" s="1"/>
      <c r="AO103" s="1"/>
      <c r="AP103" s="1"/>
      <c r="AQ103" s="1"/>
      <c r="AR103" s="1"/>
      <c r="AS103" s="1"/>
      <c r="AT103" s="1"/>
      <c r="AU103" s="262"/>
      <c r="AV103" s="262"/>
      <c r="AW103" s="132"/>
      <c r="AX103" s="132"/>
      <c r="AY103" s="132"/>
      <c r="AZ103" s="302"/>
    </row>
    <row r="104" spans="1:53" s="12" customFormat="1" ht="15.75" x14ac:dyDescent="0.25">
      <c r="A104" s="169" t="s">
        <v>160</v>
      </c>
      <c r="B104" s="1" t="s">
        <v>161</v>
      </c>
      <c r="C104" s="1" t="s">
        <v>162</v>
      </c>
      <c r="D104" s="1"/>
      <c r="E104" s="1" t="s">
        <v>163</v>
      </c>
      <c r="F104" s="3">
        <v>3307900000</v>
      </c>
      <c r="G104" s="35">
        <v>33079000</v>
      </c>
      <c r="H104" s="1" t="s">
        <v>2008</v>
      </c>
      <c r="I104" s="6" t="s">
        <v>20</v>
      </c>
      <c r="J104" s="1" t="s">
        <v>47</v>
      </c>
      <c r="K104" s="1" t="s">
        <v>1995</v>
      </c>
      <c r="L104" s="22">
        <v>209</v>
      </c>
      <c r="M104" s="22">
        <f t="shared" si="9"/>
        <v>351.20000000000005</v>
      </c>
      <c r="N104" s="22">
        <v>439</v>
      </c>
      <c r="O104" s="299">
        <v>37.5</v>
      </c>
      <c r="P104" s="292">
        <v>5032410121025</v>
      </c>
      <c r="Q104" s="228"/>
      <c r="R104" s="228"/>
      <c r="S104" s="94">
        <v>0.75</v>
      </c>
      <c r="T104" s="94">
        <v>0.12</v>
      </c>
      <c r="U104" s="94">
        <f t="shared" si="8"/>
        <v>0.87</v>
      </c>
      <c r="V104" s="109">
        <v>100</v>
      </c>
      <c r="W104" s="109">
        <v>125</v>
      </c>
      <c r="X104" s="1">
        <v>100</v>
      </c>
      <c r="Y104" s="6">
        <v>12</v>
      </c>
      <c r="Z104" s="9">
        <v>65032410121027</v>
      </c>
      <c r="AA104" s="126">
        <v>0.4</v>
      </c>
      <c r="AB104" s="120">
        <f t="shared" ref="AB104:AB109" si="11">U104*Y104+AA104</f>
        <v>10.84</v>
      </c>
      <c r="AC104" s="7">
        <v>280</v>
      </c>
      <c r="AD104" s="7">
        <v>190</v>
      </c>
      <c r="AE104" s="159">
        <v>390</v>
      </c>
      <c r="AF104" s="7"/>
      <c r="AG104" s="7"/>
      <c r="AH104" s="7"/>
      <c r="AI104" s="7"/>
      <c r="AJ104" s="7"/>
      <c r="AK104" s="7"/>
      <c r="AL104" s="1"/>
      <c r="AM104" s="1"/>
      <c r="AN104" s="1"/>
      <c r="AO104" s="1"/>
      <c r="AP104" s="1"/>
      <c r="AQ104" s="1"/>
      <c r="AR104" s="1"/>
      <c r="AS104" s="1"/>
      <c r="AT104" s="1"/>
      <c r="AU104" s="262" t="s">
        <v>3200</v>
      </c>
      <c r="AV104" s="263" t="s">
        <v>3201</v>
      </c>
      <c r="AW104" s="132" t="s">
        <v>21</v>
      </c>
      <c r="AX104" s="132" t="s">
        <v>22</v>
      </c>
      <c r="AY104" s="132" t="s">
        <v>5206</v>
      </c>
      <c r="AZ104" s="302" t="s">
        <v>5188</v>
      </c>
      <c r="BA104" t="s">
        <v>5196</v>
      </c>
    </row>
    <row r="105" spans="1:53" s="12" customFormat="1" ht="15.75" x14ac:dyDescent="0.25">
      <c r="A105" s="169" t="s">
        <v>160</v>
      </c>
      <c r="B105" s="1" t="s">
        <v>164</v>
      </c>
      <c r="C105" s="1" t="s">
        <v>165</v>
      </c>
      <c r="D105" s="1"/>
      <c r="E105" s="1" t="s">
        <v>37</v>
      </c>
      <c r="F105" s="3">
        <v>3307900000</v>
      </c>
      <c r="G105" s="35">
        <v>33079000</v>
      </c>
      <c r="H105" s="1" t="s">
        <v>2008</v>
      </c>
      <c r="I105" s="6" t="s">
        <v>20</v>
      </c>
      <c r="J105" s="1" t="s">
        <v>31</v>
      </c>
      <c r="K105" s="1" t="s">
        <v>1995</v>
      </c>
      <c r="L105" s="22">
        <v>225</v>
      </c>
      <c r="M105" s="22">
        <f t="shared" si="9"/>
        <v>378.40000000000003</v>
      </c>
      <c r="N105" s="22">
        <v>473</v>
      </c>
      <c r="O105" s="299">
        <v>40.5</v>
      </c>
      <c r="P105" s="292">
        <v>5032410120813</v>
      </c>
      <c r="Q105" s="228"/>
      <c r="R105" s="228"/>
      <c r="S105" s="94">
        <v>1</v>
      </c>
      <c r="T105" s="94">
        <v>0.22500000000000001</v>
      </c>
      <c r="U105" s="94">
        <f t="shared" si="8"/>
        <v>1.2250000000000001</v>
      </c>
      <c r="V105" s="109">
        <v>95</v>
      </c>
      <c r="W105" s="109">
        <v>240</v>
      </c>
      <c r="X105" s="1">
        <v>140</v>
      </c>
      <c r="Y105" s="6">
        <v>6</v>
      </c>
      <c r="Z105" s="9">
        <v>65032410132450</v>
      </c>
      <c r="AA105" s="126">
        <v>0.6</v>
      </c>
      <c r="AB105" s="120">
        <f t="shared" si="11"/>
        <v>7.95</v>
      </c>
      <c r="AC105" s="7">
        <v>280</v>
      </c>
      <c r="AD105" s="7">
        <v>300</v>
      </c>
      <c r="AE105" s="159">
        <v>370</v>
      </c>
      <c r="AF105" s="7"/>
      <c r="AG105" s="7"/>
      <c r="AH105" s="7"/>
      <c r="AI105" s="7"/>
      <c r="AJ105" s="7"/>
      <c r="AK105" s="7"/>
      <c r="AL105" s="1"/>
      <c r="AM105" s="1"/>
      <c r="AN105" s="1"/>
      <c r="AO105" s="1"/>
      <c r="AP105" s="1"/>
      <c r="AQ105" s="1"/>
      <c r="AR105" s="1"/>
      <c r="AS105" s="1"/>
      <c r="AT105" s="1"/>
      <c r="AU105" s="262" t="s">
        <v>3294</v>
      </c>
      <c r="AV105" s="263" t="s">
        <v>3202</v>
      </c>
      <c r="AW105" s="132" t="s">
        <v>22</v>
      </c>
      <c r="AX105" s="132" t="s">
        <v>22</v>
      </c>
      <c r="AY105" s="132" t="s">
        <v>5206</v>
      </c>
      <c r="AZ105" s="302" t="s">
        <v>5188</v>
      </c>
      <c r="BA105" t="s">
        <v>5196</v>
      </c>
    </row>
    <row r="106" spans="1:53" s="12" customFormat="1" ht="15.75" x14ac:dyDescent="0.25">
      <c r="A106" s="169" t="s">
        <v>160</v>
      </c>
      <c r="B106" s="1" t="s">
        <v>166</v>
      </c>
      <c r="C106" s="1" t="s">
        <v>167</v>
      </c>
      <c r="D106" s="1"/>
      <c r="E106" s="1" t="s">
        <v>168</v>
      </c>
      <c r="F106" s="3">
        <v>3307900000</v>
      </c>
      <c r="G106" s="35">
        <v>33079000</v>
      </c>
      <c r="H106" s="1" t="s">
        <v>2008</v>
      </c>
      <c r="I106" s="6" t="s">
        <v>20</v>
      </c>
      <c r="J106" s="1" t="s">
        <v>169</v>
      </c>
      <c r="K106" s="1" t="s">
        <v>1995</v>
      </c>
      <c r="L106" s="22">
        <v>225</v>
      </c>
      <c r="M106" s="22">
        <f t="shared" si="9"/>
        <v>378.40000000000003</v>
      </c>
      <c r="N106" s="22">
        <v>473</v>
      </c>
      <c r="O106" s="299">
        <v>40</v>
      </c>
      <c r="P106" s="228"/>
      <c r="Q106" s="292">
        <v>5032410132441</v>
      </c>
      <c r="R106" s="228"/>
      <c r="S106" s="94">
        <v>0.75</v>
      </c>
      <c r="T106" s="94">
        <v>8.5000000000000006E-2</v>
      </c>
      <c r="U106" s="94">
        <f t="shared" si="8"/>
        <v>0.83499999999999996</v>
      </c>
      <c r="V106" s="109">
        <v>60</v>
      </c>
      <c r="W106" s="109">
        <v>250</v>
      </c>
      <c r="X106" s="1">
        <v>120</v>
      </c>
      <c r="Y106" s="6">
        <v>12</v>
      </c>
      <c r="Z106" s="9">
        <v>65032410132443</v>
      </c>
      <c r="AA106" s="126">
        <v>0.6</v>
      </c>
      <c r="AB106" s="120">
        <f t="shared" si="11"/>
        <v>10.62</v>
      </c>
      <c r="AC106" s="7">
        <v>280</v>
      </c>
      <c r="AD106" s="7">
        <v>300</v>
      </c>
      <c r="AE106" s="159">
        <v>370</v>
      </c>
      <c r="AF106" s="7"/>
      <c r="AG106" s="7"/>
      <c r="AH106" s="7"/>
      <c r="AI106" s="7"/>
      <c r="AJ106" s="7"/>
      <c r="AK106" s="7"/>
      <c r="AL106" s="1"/>
      <c r="AM106" s="1"/>
      <c r="AN106" s="1"/>
      <c r="AO106" s="1"/>
      <c r="AP106" s="1"/>
      <c r="AQ106" s="1"/>
      <c r="AR106" s="1"/>
      <c r="AS106" s="1"/>
      <c r="AT106" s="1"/>
      <c r="AU106" s="262" t="s">
        <v>3203</v>
      </c>
      <c r="AV106" s="263" t="s">
        <v>3204</v>
      </c>
      <c r="AW106" s="132" t="s">
        <v>21</v>
      </c>
      <c r="AX106" s="132" t="s">
        <v>22</v>
      </c>
      <c r="AY106" s="132" t="s">
        <v>5206</v>
      </c>
      <c r="AZ106" s="302" t="s">
        <v>5188</v>
      </c>
      <c r="BA106" t="s">
        <v>5196</v>
      </c>
    </row>
    <row r="107" spans="1:53" s="12" customFormat="1" ht="15" customHeight="1" x14ac:dyDescent="0.25">
      <c r="A107" s="169" t="s">
        <v>160</v>
      </c>
      <c r="B107" s="1" t="s">
        <v>170</v>
      </c>
      <c r="C107" s="1" t="s">
        <v>171</v>
      </c>
      <c r="D107" s="1"/>
      <c r="E107" s="1" t="s">
        <v>18</v>
      </c>
      <c r="F107" s="3">
        <v>2309904189</v>
      </c>
      <c r="G107" s="35">
        <v>23099041</v>
      </c>
      <c r="H107" s="1" t="s">
        <v>2002</v>
      </c>
      <c r="I107" s="6" t="s">
        <v>20</v>
      </c>
      <c r="J107" s="1" t="s">
        <v>172</v>
      </c>
      <c r="K107" s="1" t="s">
        <v>1995</v>
      </c>
      <c r="L107" s="22">
        <v>375</v>
      </c>
      <c r="M107" s="22">
        <f t="shared" si="9"/>
        <v>631.20000000000005</v>
      </c>
      <c r="N107" s="22">
        <v>789</v>
      </c>
      <c r="O107" s="299">
        <v>63</v>
      </c>
      <c r="P107" s="292">
        <v>5032410018561</v>
      </c>
      <c r="Q107" s="228"/>
      <c r="R107" s="228"/>
      <c r="S107" s="94">
        <v>0.78</v>
      </c>
      <c r="T107" s="94">
        <v>0.13</v>
      </c>
      <c r="U107" s="94">
        <f t="shared" si="8"/>
        <v>0.91</v>
      </c>
      <c r="V107" s="109">
        <v>130</v>
      </c>
      <c r="W107" s="109">
        <v>165</v>
      </c>
      <c r="X107" s="1">
        <v>130</v>
      </c>
      <c r="Y107" s="6">
        <v>6</v>
      </c>
      <c r="Z107" s="9">
        <v>65032410018563</v>
      </c>
      <c r="AA107" s="126">
        <v>0.4</v>
      </c>
      <c r="AB107" s="120">
        <f t="shared" si="11"/>
        <v>5.86</v>
      </c>
      <c r="AC107" s="7">
        <v>280</v>
      </c>
      <c r="AD107" s="7">
        <v>190</v>
      </c>
      <c r="AE107" s="159">
        <v>390</v>
      </c>
      <c r="AF107" s="7"/>
      <c r="AG107" s="7"/>
      <c r="AH107" s="7"/>
      <c r="AI107" s="7"/>
      <c r="AJ107" s="7"/>
      <c r="AK107" s="7"/>
      <c r="AL107" s="1"/>
      <c r="AM107" s="1"/>
      <c r="AN107" s="1"/>
      <c r="AO107" s="1"/>
      <c r="AP107" s="1"/>
      <c r="AQ107" s="1"/>
      <c r="AR107" s="1"/>
      <c r="AS107" s="1"/>
      <c r="AT107" s="1"/>
      <c r="AU107" s="262" t="s">
        <v>3293</v>
      </c>
      <c r="AV107" s="263" t="s">
        <v>3205</v>
      </c>
      <c r="AW107" s="132" t="s">
        <v>21</v>
      </c>
      <c r="AX107" s="132" t="s">
        <v>22</v>
      </c>
      <c r="AY107" s="132" t="s">
        <v>5206</v>
      </c>
      <c r="AZ107" s="302" t="s">
        <v>5188</v>
      </c>
      <c r="BA107" t="s">
        <v>5196</v>
      </c>
    </row>
    <row r="108" spans="1:53" s="12" customFormat="1" ht="15.75" x14ac:dyDescent="0.25">
      <c r="A108" s="169" t="s">
        <v>160</v>
      </c>
      <c r="B108" s="1" t="s">
        <v>173</v>
      </c>
      <c r="C108" s="1" t="s">
        <v>174</v>
      </c>
      <c r="D108" s="1"/>
      <c r="E108" s="1" t="s">
        <v>18</v>
      </c>
      <c r="F108" s="3">
        <v>2309903191</v>
      </c>
      <c r="G108" s="35">
        <v>23099031</v>
      </c>
      <c r="H108" s="1" t="s">
        <v>2002</v>
      </c>
      <c r="I108" s="6" t="s">
        <v>20</v>
      </c>
      <c r="J108" s="1" t="s">
        <v>175</v>
      </c>
      <c r="K108" s="1" t="s">
        <v>1995</v>
      </c>
      <c r="L108" s="22">
        <v>379</v>
      </c>
      <c r="M108" s="22">
        <f t="shared" si="9"/>
        <v>639.20000000000005</v>
      </c>
      <c r="N108" s="22">
        <v>799</v>
      </c>
      <c r="O108" s="299">
        <v>63</v>
      </c>
      <c r="P108" s="292">
        <v>5032410018844</v>
      </c>
      <c r="Q108" s="228"/>
      <c r="R108" s="228"/>
      <c r="S108" s="94">
        <v>0.69</v>
      </c>
      <c r="T108" s="94">
        <v>0.13</v>
      </c>
      <c r="U108" s="94">
        <f t="shared" si="8"/>
        <v>0.82</v>
      </c>
      <c r="V108" s="109">
        <v>130</v>
      </c>
      <c r="W108" s="109">
        <v>165</v>
      </c>
      <c r="X108" s="1">
        <v>130</v>
      </c>
      <c r="Y108" s="6">
        <v>6</v>
      </c>
      <c r="Z108" s="9">
        <v>65032410018846</v>
      </c>
      <c r="AA108" s="126">
        <v>0.4</v>
      </c>
      <c r="AB108" s="120">
        <f t="shared" si="11"/>
        <v>5.32</v>
      </c>
      <c r="AC108" s="7">
        <v>280</v>
      </c>
      <c r="AD108" s="7">
        <v>190</v>
      </c>
      <c r="AE108" s="159">
        <v>390</v>
      </c>
      <c r="AF108" s="7"/>
      <c r="AG108" s="7"/>
      <c r="AH108" s="7"/>
      <c r="AI108" s="7"/>
      <c r="AJ108" s="7"/>
      <c r="AK108" s="7"/>
      <c r="AL108" s="1"/>
      <c r="AM108" s="1"/>
      <c r="AN108" s="1"/>
      <c r="AO108" s="1"/>
      <c r="AP108" s="1"/>
      <c r="AQ108" s="1"/>
      <c r="AR108" s="1"/>
      <c r="AS108" s="1"/>
      <c r="AT108" s="1"/>
      <c r="AU108" s="262" t="s">
        <v>3292</v>
      </c>
      <c r="AV108" s="263" t="s">
        <v>3206</v>
      </c>
      <c r="AW108" s="132" t="s">
        <v>21</v>
      </c>
      <c r="AX108" s="132" t="s">
        <v>22</v>
      </c>
      <c r="AY108" s="132" t="s">
        <v>5206</v>
      </c>
      <c r="AZ108" s="302" t="s">
        <v>5188</v>
      </c>
      <c r="BA108" t="s">
        <v>5196</v>
      </c>
    </row>
    <row r="109" spans="1:53" s="12" customFormat="1" ht="15.75" x14ac:dyDescent="0.25">
      <c r="A109" s="169" t="s">
        <v>160</v>
      </c>
      <c r="B109" s="1" t="s">
        <v>176</v>
      </c>
      <c r="C109" s="1" t="s">
        <v>177</v>
      </c>
      <c r="D109" s="1"/>
      <c r="E109" s="1" t="s">
        <v>178</v>
      </c>
      <c r="F109" s="3">
        <v>3307900000</v>
      </c>
      <c r="G109" s="35">
        <v>33079000</v>
      </c>
      <c r="H109" s="1" t="s">
        <v>2002</v>
      </c>
      <c r="I109" s="6" t="s">
        <v>20</v>
      </c>
      <c r="J109" s="1" t="s">
        <v>179</v>
      </c>
      <c r="K109" s="1" t="s">
        <v>1995</v>
      </c>
      <c r="L109" s="22">
        <v>235</v>
      </c>
      <c r="M109" s="22">
        <f t="shared" si="9"/>
        <v>351.20000000000005</v>
      </c>
      <c r="N109" s="22">
        <v>439</v>
      </c>
      <c r="O109" s="299">
        <v>42</v>
      </c>
      <c r="P109" s="292">
        <v>5032410112146</v>
      </c>
      <c r="Q109" s="228"/>
      <c r="R109" s="228"/>
      <c r="S109" s="94">
        <v>1.25</v>
      </c>
      <c r="T109" s="94">
        <v>0.13</v>
      </c>
      <c r="U109" s="94">
        <f t="shared" si="8"/>
        <v>1.38</v>
      </c>
      <c r="V109" s="109">
        <v>130</v>
      </c>
      <c r="W109" s="109">
        <v>165</v>
      </c>
      <c r="X109" s="1">
        <v>130</v>
      </c>
      <c r="Y109" s="6">
        <v>6</v>
      </c>
      <c r="Z109" s="9">
        <v>65032410112148</v>
      </c>
      <c r="AA109" s="126">
        <v>0.4</v>
      </c>
      <c r="AB109" s="120">
        <f t="shared" si="11"/>
        <v>8.68</v>
      </c>
      <c r="AC109" s="7">
        <v>280</v>
      </c>
      <c r="AD109" s="7">
        <v>190</v>
      </c>
      <c r="AE109" s="159">
        <v>390</v>
      </c>
      <c r="AF109" s="7"/>
      <c r="AG109" s="7"/>
      <c r="AH109" s="7"/>
      <c r="AI109" s="7"/>
      <c r="AJ109" s="7"/>
      <c r="AK109" s="7"/>
      <c r="AL109" s="1"/>
      <c r="AM109" s="1"/>
      <c r="AN109" s="1"/>
      <c r="AO109" s="1"/>
      <c r="AP109" s="1"/>
      <c r="AQ109" s="1"/>
      <c r="AR109" s="1"/>
      <c r="AS109" s="1"/>
      <c r="AT109" s="1"/>
      <c r="AU109" s="262" t="s">
        <v>3207</v>
      </c>
      <c r="AV109" s="263" t="s">
        <v>3208</v>
      </c>
      <c r="AW109" s="132" t="s">
        <v>21</v>
      </c>
      <c r="AX109" s="132" t="s">
        <v>22</v>
      </c>
      <c r="AY109" s="132" t="s">
        <v>5206</v>
      </c>
      <c r="AZ109" s="302" t="s">
        <v>5188</v>
      </c>
      <c r="BA109" t="s">
        <v>5196</v>
      </c>
    </row>
    <row r="110" spans="1:53" ht="18.75" x14ac:dyDescent="0.3">
      <c r="A110" s="1"/>
      <c r="B110" s="5" t="s">
        <v>180</v>
      </c>
      <c r="C110" s="1"/>
      <c r="D110" s="1"/>
      <c r="E110" s="1"/>
      <c r="F110" s="1"/>
      <c r="G110" s="6"/>
      <c r="H110" s="1"/>
      <c r="I110" s="6"/>
      <c r="J110" s="1"/>
      <c r="K110" s="1"/>
      <c r="L110" s="22"/>
      <c r="M110" s="22"/>
      <c r="N110" s="22"/>
      <c r="O110" s="299"/>
      <c r="P110" s="3"/>
      <c r="Q110" s="3"/>
      <c r="R110" s="3"/>
      <c r="S110" s="94"/>
      <c r="T110" s="94"/>
      <c r="U110" s="94"/>
      <c r="V110" s="109"/>
      <c r="W110" s="109"/>
      <c r="X110" s="1"/>
      <c r="Y110" s="6"/>
      <c r="Z110" s="3"/>
      <c r="AA110" s="126"/>
      <c r="AB110" s="120"/>
      <c r="AC110" s="7"/>
      <c r="AD110" s="7"/>
      <c r="AE110" s="159"/>
      <c r="AF110" s="7"/>
      <c r="AG110" s="7"/>
      <c r="AH110" s="7"/>
      <c r="AI110" s="7"/>
      <c r="AJ110" s="7"/>
      <c r="AK110" s="7"/>
      <c r="AL110" s="1"/>
      <c r="AM110" s="1"/>
      <c r="AN110" s="1"/>
      <c r="AO110" s="1"/>
      <c r="AP110" s="1"/>
      <c r="AQ110" s="1"/>
      <c r="AR110" s="1"/>
      <c r="AS110" s="1"/>
      <c r="AT110" s="1"/>
      <c r="AU110" s="262"/>
      <c r="AV110" s="262"/>
      <c r="AW110" s="132"/>
      <c r="AX110" s="132"/>
      <c r="AY110" s="132"/>
      <c r="AZ110" s="302"/>
    </row>
    <row r="111" spans="1:53" s="12" customFormat="1" ht="15.75" x14ac:dyDescent="0.25">
      <c r="A111" s="169" t="s">
        <v>181</v>
      </c>
      <c r="B111" s="1" t="s">
        <v>182</v>
      </c>
      <c r="C111" s="1" t="s">
        <v>4287</v>
      </c>
      <c r="D111" s="1"/>
      <c r="E111" s="1" t="s">
        <v>168</v>
      </c>
      <c r="F111" s="3">
        <v>3307900000</v>
      </c>
      <c r="G111" s="35">
        <v>33079000</v>
      </c>
      <c r="H111" s="1" t="s">
        <v>2008</v>
      </c>
      <c r="I111" s="6" t="s">
        <v>20</v>
      </c>
      <c r="J111" s="1" t="s">
        <v>169</v>
      </c>
      <c r="K111" s="1" t="s">
        <v>1995</v>
      </c>
      <c r="L111" s="22">
        <v>99</v>
      </c>
      <c r="M111" s="22">
        <f t="shared" si="9"/>
        <v>167.20000000000002</v>
      </c>
      <c r="N111" s="22">
        <v>209</v>
      </c>
      <c r="O111" s="299">
        <v>18.5</v>
      </c>
      <c r="P111" s="9"/>
      <c r="Q111" s="292">
        <v>5032410133318</v>
      </c>
      <c r="R111" s="228"/>
      <c r="S111" s="94">
        <v>0.75</v>
      </c>
      <c r="T111" s="94">
        <v>8.5000000000000006E-2</v>
      </c>
      <c r="U111" s="94">
        <f t="shared" si="8"/>
        <v>0.83499999999999996</v>
      </c>
      <c r="V111" s="109">
        <v>60</v>
      </c>
      <c r="W111" s="109">
        <v>250</v>
      </c>
      <c r="X111" s="1">
        <v>120</v>
      </c>
      <c r="Y111" s="6">
        <v>12</v>
      </c>
      <c r="Z111" s="9">
        <v>65032410133310</v>
      </c>
      <c r="AA111" s="126">
        <v>0.2</v>
      </c>
      <c r="AB111" s="120">
        <f t="shared" ref="AB111:AB127" si="12">U111*Y111+AA111</f>
        <v>10.219999999999999</v>
      </c>
      <c r="AC111" s="7">
        <v>200</v>
      </c>
      <c r="AD111" s="7">
        <v>270</v>
      </c>
      <c r="AE111" s="159">
        <v>300</v>
      </c>
      <c r="AF111" s="7"/>
      <c r="AG111" s="7"/>
      <c r="AH111" s="7"/>
      <c r="AI111" s="7"/>
      <c r="AJ111" s="7"/>
      <c r="AK111" s="7"/>
      <c r="AL111" s="1"/>
      <c r="AM111" s="1"/>
      <c r="AN111" s="1"/>
      <c r="AO111" s="1"/>
      <c r="AP111" s="1"/>
      <c r="AQ111" s="1"/>
      <c r="AR111" s="1"/>
      <c r="AS111" s="1"/>
      <c r="AT111" s="1"/>
      <c r="AU111" s="262" t="s">
        <v>3209</v>
      </c>
      <c r="AV111" s="263" t="s">
        <v>3210</v>
      </c>
      <c r="AW111" s="132" t="s">
        <v>22</v>
      </c>
      <c r="AX111" s="132" t="s">
        <v>22</v>
      </c>
      <c r="AY111" s="132" t="s">
        <v>5206</v>
      </c>
      <c r="AZ111" s="302" t="s">
        <v>5188</v>
      </c>
      <c r="BA111" t="s">
        <v>5196</v>
      </c>
    </row>
    <row r="112" spans="1:53" s="12" customFormat="1" ht="15.75" x14ac:dyDescent="0.25">
      <c r="A112" s="169" t="s">
        <v>181</v>
      </c>
      <c r="B112" s="1" t="s">
        <v>183</v>
      </c>
      <c r="C112" s="1" t="s">
        <v>4287</v>
      </c>
      <c r="D112" s="1"/>
      <c r="E112" s="1" t="s">
        <v>184</v>
      </c>
      <c r="F112" s="3">
        <v>3307900000</v>
      </c>
      <c r="G112" s="35">
        <v>33079000</v>
      </c>
      <c r="H112" s="1" t="s">
        <v>2008</v>
      </c>
      <c r="I112" s="6" t="s">
        <v>20</v>
      </c>
      <c r="J112" s="1" t="s">
        <v>185</v>
      </c>
      <c r="K112" s="1" t="s">
        <v>1995</v>
      </c>
      <c r="L112" s="22">
        <v>299</v>
      </c>
      <c r="M112" s="22">
        <f t="shared" si="9"/>
        <v>503.20000000000005</v>
      </c>
      <c r="N112" s="22">
        <v>629</v>
      </c>
      <c r="O112" s="299">
        <v>54.5</v>
      </c>
      <c r="P112" s="272"/>
      <c r="Q112" s="295">
        <v>5032410133325</v>
      </c>
      <c r="R112" s="264"/>
      <c r="S112" s="94">
        <v>2.5</v>
      </c>
      <c r="T112" s="94">
        <v>0.2</v>
      </c>
      <c r="U112" s="94">
        <f t="shared" si="8"/>
        <v>2.7</v>
      </c>
      <c r="V112" s="109">
        <v>95</v>
      </c>
      <c r="W112" s="109">
        <v>235</v>
      </c>
      <c r="X112" s="1">
        <v>160</v>
      </c>
      <c r="Y112" s="6">
        <v>6</v>
      </c>
      <c r="Z112" s="272">
        <v>65032410133327</v>
      </c>
      <c r="AA112" s="126">
        <v>0.6</v>
      </c>
      <c r="AB112" s="120">
        <f t="shared" si="12"/>
        <v>16.800000000000004</v>
      </c>
      <c r="AC112" s="7">
        <v>280</v>
      </c>
      <c r="AD112" s="7">
        <v>300</v>
      </c>
      <c r="AE112" s="159">
        <v>370</v>
      </c>
      <c r="AF112" s="7"/>
      <c r="AG112" s="7"/>
      <c r="AH112" s="7"/>
      <c r="AI112" s="7"/>
      <c r="AJ112" s="7"/>
      <c r="AK112" s="7"/>
      <c r="AL112" s="1"/>
      <c r="AM112" s="1"/>
      <c r="AN112" s="1"/>
      <c r="AO112" s="1"/>
      <c r="AP112" s="1"/>
      <c r="AQ112" s="1"/>
      <c r="AR112" s="1"/>
      <c r="AS112" s="1"/>
      <c r="AT112" s="1"/>
      <c r="AU112" s="262" t="s">
        <v>3209</v>
      </c>
      <c r="AV112" s="263" t="s">
        <v>3210</v>
      </c>
      <c r="AW112" s="132" t="s">
        <v>22</v>
      </c>
      <c r="AX112" s="132" t="s">
        <v>22</v>
      </c>
      <c r="AY112" s="132" t="s">
        <v>5206</v>
      </c>
      <c r="AZ112" s="302" t="s">
        <v>5188</v>
      </c>
      <c r="BA112" t="s">
        <v>5196</v>
      </c>
    </row>
    <row r="113" spans="1:53" s="12" customFormat="1" ht="15.75" x14ac:dyDescent="0.25">
      <c r="A113" s="169" t="s">
        <v>181</v>
      </c>
      <c r="B113" s="1" t="s">
        <v>186</v>
      </c>
      <c r="C113" s="1" t="s">
        <v>4286</v>
      </c>
      <c r="D113" s="1"/>
      <c r="E113" s="1" t="s">
        <v>266</v>
      </c>
      <c r="F113" s="3">
        <v>3307900000</v>
      </c>
      <c r="G113" s="35">
        <v>33079000</v>
      </c>
      <c r="H113" s="1" t="s">
        <v>2008</v>
      </c>
      <c r="I113" s="6" t="s">
        <v>20</v>
      </c>
      <c r="J113" s="1" t="s">
        <v>187</v>
      </c>
      <c r="K113" s="1" t="s">
        <v>1995</v>
      </c>
      <c r="L113" s="22">
        <v>119</v>
      </c>
      <c r="M113" s="22">
        <f t="shared" si="9"/>
        <v>199.20000000000002</v>
      </c>
      <c r="N113" s="22">
        <v>249</v>
      </c>
      <c r="O113" s="299">
        <v>21</v>
      </c>
      <c r="P113" s="292">
        <v>5032410130881</v>
      </c>
      <c r="Q113" s="292"/>
      <c r="R113" s="228"/>
      <c r="S113" s="94">
        <v>0.1</v>
      </c>
      <c r="T113" s="94">
        <v>1.4999999999999999E-2</v>
      </c>
      <c r="U113" s="94">
        <f t="shared" si="8"/>
        <v>0.115</v>
      </c>
      <c r="V113" s="109">
        <v>30</v>
      </c>
      <c r="W113" s="109">
        <v>170</v>
      </c>
      <c r="X113" s="1">
        <v>30</v>
      </c>
      <c r="Y113" s="6">
        <v>6</v>
      </c>
      <c r="Z113" s="9">
        <v>65032410130883</v>
      </c>
      <c r="AA113" s="126">
        <v>0.6</v>
      </c>
      <c r="AB113" s="120">
        <f t="shared" si="12"/>
        <v>1.29</v>
      </c>
      <c r="AC113" s="7">
        <v>280</v>
      </c>
      <c r="AD113" s="7">
        <v>300</v>
      </c>
      <c r="AE113" s="159">
        <v>370</v>
      </c>
      <c r="AF113" s="7"/>
      <c r="AG113" s="7"/>
      <c r="AH113" s="7"/>
      <c r="AI113" s="7"/>
      <c r="AJ113" s="7"/>
      <c r="AK113" s="7"/>
      <c r="AL113" s="1"/>
      <c r="AM113" s="1"/>
      <c r="AN113" s="1"/>
      <c r="AO113" s="1"/>
      <c r="AP113" s="1"/>
      <c r="AQ113" s="1"/>
      <c r="AR113" s="1"/>
      <c r="AS113" s="1"/>
      <c r="AT113" s="1"/>
      <c r="AU113" s="262" t="s">
        <v>3211</v>
      </c>
      <c r="AV113" s="263" t="s">
        <v>3212</v>
      </c>
      <c r="AW113" s="132" t="s">
        <v>22</v>
      </c>
      <c r="AX113" s="132" t="s">
        <v>22</v>
      </c>
      <c r="AY113" s="132" t="s">
        <v>5206</v>
      </c>
      <c r="AZ113" s="302" t="s">
        <v>5188</v>
      </c>
      <c r="BA113" t="s">
        <v>5196</v>
      </c>
    </row>
    <row r="114" spans="1:53" s="12" customFormat="1" ht="15.75" x14ac:dyDescent="0.25">
      <c r="A114" s="169" t="s">
        <v>181</v>
      </c>
      <c r="B114" s="1" t="s">
        <v>188</v>
      </c>
      <c r="C114" s="1" t="s">
        <v>4285</v>
      </c>
      <c r="D114" s="1"/>
      <c r="E114" s="1" t="s">
        <v>37</v>
      </c>
      <c r="F114" s="3">
        <v>3307900000</v>
      </c>
      <c r="G114" s="35">
        <v>33079000</v>
      </c>
      <c r="H114" s="1" t="s">
        <v>2008</v>
      </c>
      <c r="I114" s="6" t="s">
        <v>20</v>
      </c>
      <c r="J114" s="1" t="s">
        <v>70</v>
      </c>
      <c r="K114" s="1" t="s">
        <v>1995</v>
      </c>
      <c r="L114" s="22">
        <v>97</v>
      </c>
      <c r="M114" s="22">
        <f t="shared" si="9"/>
        <v>159.20000000000002</v>
      </c>
      <c r="N114" s="22">
        <v>199</v>
      </c>
      <c r="O114" s="299">
        <v>21</v>
      </c>
      <c r="P114" s="9"/>
      <c r="Q114" s="292">
        <v>5032410132472</v>
      </c>
      <c r="R114" s="228"/>
      <c r="S114" s="94">
        <v>0.5</v>
      </c>
      <c r="T114" s="94">
        <v>0.05</v>
      </c>
      <c r="U114" s="94">
        <f t="shared" si="8"/>
        <v>0.55000000000000004</v>
      </c>
      <c r="V114" s="109">
        <v>60</v>
      </c>
      <c r="W114" s="109">
        <v>260</v>
      </c>
      <c r="X114" s="1">
        <v>60</v>
      </c>
      <c r="Y114" s="6">
        <v>6</v>
      </c>
      <c r="Z114" s="9">
        <v>65032410132474</v>
      </c>
      <c r="AA114" s="126">
        <v>0.15</v>
      </c>
      <c r="AB114" s="120">
        <f t="shared" si="12"/>
        <v>3.45</v>
      </c>
      <c r="AC114" s="7">
        <v>140</v>
      </c>
      <c r="AD114" s="7">
        <v>270</v>
      </c>
      <c r="AE114" s="159">
        <v>210</v>
      </c>
      <c r="AF114" s="7"/>
      <c r="AG114" s="7"/>
      <c r="AH114" s="7"/>
      <c r="AI114" s="7"/>
      <c r="AJ114" s="7"/>
      <c r="AK114" s="7"/>
      <c r="AL114" s="1"/>
      <c r="AM114" s="1"/>
      <c r="AN114" s="1"/>
      <c r="AO114" s="1"/>
      <c r="AP114" s="1"/>
      <c r="AQ114" s="1"/>
      <c r="AR114" s="1"/>
      <c r="AS114" s="1"/>
      <c r="AT114" s="1"/>
      <c r="AU114" s="262" t="s">
        <v>3213</v>
      </c>
      <c r="AV114" s="263" t="s">
        <v>3214</v>
      </c>
      <c r="AW114" s="132" t="s">
        <v>22</v>
      </c>
      <c r="AX114" s="132" t="s">
        <v>22</v>
      </c>
      <c r="AY114" s="132" t="s">
        <v>5206</v>
      </c>
      <c r="AZ114" s="302" t="s">
        <v>5188</v>
      </c>
      <c r="BA114" t="s">
        <v>5196</v>
      </c>
    </row>
    <row r="115" spans="1:53" s="12" customFormat="1" ht="15.75" x14ac:dyDescent="0.25">
      <c r="A115" s="169" t="s">
        <v>181</v>
      </c>
      <c r="B115" s="1" t="s">
        <v>189</v>
      </c>
      <c r="C115" s="1" t="s">
        <v>4273</v>
      </c>
      <c r="D115" s="1"/>
      <c r="E115" s="1" t="s">
        <v>37</v>
      </c>
      <c r="F115" s="3">
        <v>3307900000</v>
      </c>
      <c r="G115" s="35">
        <v>33079000</v>
      </c>
      <c r="H115" s="1" t="s">
        <v>2008</v>
      </c>
      <c r="I115" s="6" t="s">
        <v>20</v>
      </c>
      <c r="J115" s="1" t="s">
        <v>70</v>
      </c>
      <c r="K115" s="1" t="s">
        <v>1995</v>
      </c>
      <c r="L115" s="22">
        <v>89</v>
      </c>
      <c r="M115" s="22">
        <f t="shared" si="9"/>
        <v>151.20000000000002</v>
      </c>
      <c r="N115" s="22">
        <v>189</v>
      </c>
      <c r="O115" s="299">
        <v>16.5</v>
      </c>
      <c r="P115" s="9"/>
      <c r="Q115" s="292">
        <v>5032410133301</v>
      </c>
      <c r="R115" s="228"/>
      <c r="S115" s="94">
        <v>0.5</v>
      </c>
      <c r="T115" s="94">
        <v>0.05</v>
      </c>
      <c r="U115" s="94">
        <f t="shared" si="8"/>
        <v>0.55000000000000004</v>
      </c>
      <c r="V115" s="109">
        <v>60</v>
      </c>
      <c r="W115" s="109">
        <v>220</v>
      </c>
      <c r="X115" s="1">
        <v>60</v>
      </c>
      <c r="Y115" s="6">
        <v>6</v>
      </c>
      <c r="Z115" s="9">
        <v>65032410133303</v>
      </c>
      <c r="AA115" s="126">
        <v>0.15</v>
      </c>
      <c r="AB115" s="120">
        <f t="shared" si="12"/>
        <v>3.45</v>
      </c>
      <c r="AC115" s="7">
        <v>140</v>
      </c>
      <c r="AD115" s="7">
        <v>270</v>
      </c>
      <c r="AE115" s="159">
        <v>210</v>
      </c>
      <c r="AF115" s="7"/>
      <c r="AG115" s="7"/>
      <c r="AH115" s="7"/>
      <c r="AI115" s="7"/>
      <c r="AJ115" s="7"/>
      <c r="AK115" s="7"/>
      <c r="AL115" s="1"/>
      <c r="AM115" s="1"/>
      <c r="AN115" s="1"/>
      <c r="AO115" s="1"/>
      <c r="AP115" s="1"/>
      <c r="AQ115" s="1"/>
      <c r="AR115" s="1"/>
      <c r="AS115" s="1"/>
      <c r="AT115" s="1"/>
      <c r="AU115" s="262" t="s">
        <v>3215</v>
      </c>
      <c r="AV115" s="263" t="s">
        <v>3216</v>
      </c>
      <c r="AW115" s="132" t="s">
        <v>22</v>
      </c>
      <c r="AX115" s="132" t="s">
        <v>22</v>
      </c>
      <c r="AY115" s="132" t="s">
        <v>5206</v>
      </c>
      <c r="AZ115" s="302" t="s">
        <v>5188</v>
      </c>
      <c r="BA115" t="s">
        <v>5196</v>
      </c>
    </row>
    <row r="116" spans="1:53" s="12" customFormat="1" ht="15.75" x14ac:dyDescent="0.25">
      <c r="A116" s="169" t="s">
        <v>181</v>
      </c>
      <c r="B116" s="1" t="s">
        <v>190</v>
      </c>
      <c r="C116" s="1" t="s">
        <v>4274</v>
      </c>
      <c r="D116" s="1"/>
      <c r="E116" s="1" t="s">
        <v>168</v>
      </c>
      <c r="F116" s="3">
        <v>3307900000</v>
      </c>
      <c r="G116" s="35">
        <v>33079000</v>
      </c>
      <c r="H116" s="1" t="s">
        <v>2008</v>
      </c>
      <c r="I116" s="6" t="s">
        <v>20</v>
      </c>
      <c r="J116" s="1" t="s">
        <v>70</v>
      </c>
      <c r="K116" s="1" t="s">
        <v>1995</v>
      </c>
      <c r="L116" s="22">
        <v>116</v>
      </c>
      <c r="M116" s="22">
        <f t="shared" si="9"/>
        <v>195.20000000000002</v>
      </c>
      <c r="N116" s="22">
        <v>244</v>
      </c>
      <c r="O116" s="299">
        <v>21</v>
      </c>
      <c r="P116" s="9"/>
      <c r="Q116" s="292">
        <v>5032410133356</v>
      </c>
      <c r="R116" s="228"/>
      <c r="S116" s="94">
        <v>0.5</v>
      </c>
      <c r="T116" s="94">
        <v>0.05</v>
      </c>
      <c r="U116" s="94">
        <f t="shared" si="8"/>
        <v>0.55000000000000004</v>
      </c>
      <c r="V116" s="109">
        <v>60</v>
      </c>
      <c r="W116" s="109">
        <v>255</v>
      </c>
      <c r="X116" s="1">
        <v>60</v>
      </c>
      <c r="Y116" s="6">
        <v>6</v>
      </c>
      <c r="Z116" s="9">
        <v>65032410133358</v>
      </c>
      <c r="AA116" s="126">
        <v>0.15</v>
      </c>
      <c r="AB116" s="120">
        <f t="shared" si="12"/>
        <v>3.45</v>
      </c>
      <c r="AC116" s="7">
        <v>140</v>
      </c>
      <c r="AD116" s="7">
        <v>270</v>
      </c>
      <c r="AE116" s="159">
        <v>210</v>
      </c>
      <c r="AF116" s="7"/>
      <c r="AG116" s="7"/>
      <c r="AH116" s="7"/>
      <c r="AI116" s="7"/>
      <c r="AJ116" s="7"/>
      <c r="AK116" s="7"/>
      <c r="AL116" s="1"/>
      <c r="AM116" s="1"/>
      <c r="AN116" s="1"/>
      <c r="AO116" s="1"/>
      <c r="AP116" s="1"/>
      <c r="AQ116" s="1"/>
      <c r="AR116" s="1"/>
      <c r="AS116" s="1"/>
      <c r="AT116" s="1"/>
      <c r="AU116" s="262" t="s">
        <v>3217</v>
      </c>
      <c r="AV116" s="263" t="s">
        <v>3218</v>
      </c>
      <c r="AW116" s="132" t="s">
        <v>22</v>
      </c>
      <c r="AX116" s="132" t="s">
        <v>22</v>
      </c>
      <c r="AY116" s="132" t="s">
        <v>5206</v>
      </c>
      <c r="AZ116" s="302" t="s">
        <v>5188</v>
      </c>
      <c r="BA116" t="s">
        <v>5196</v>
      </c>
    </row>
    <row r="117" spans="1:53" s="12" customFormat="1" ht="15.75" x14ac:dyDescent="0.25">
      <c r="A117" s="169" t="s">
        <v>181</v>
      </c>
      <c r="B117" s="1" t="s">
        <v>191</v>
      </c>
      <c r="C117" s="1" t="s">
        <v>4275</v>
      </c>
      <c r="D117" s="1"/>
      <c r="E117" s="1" t="s">
        <v>37</v>
      </c>
      <c r="F117" s="3">
        <v>3307900000</v>
      </c>
      <c r="G117" s="35">
        <v>33079000</v>
      </c>
      <c r="H117" s="1" t="s">
        <v>2008</v>
      </c>
      <c r="I117" s="6" t="s">
        <v>20</v>
      </c>
      <c r="J117" s="1" t="s">
        <v>70</v>
      </c>
      <c r="K117" s="1" t="s">
        <v>1995</v>
      </c>
      <c r="L117" s="22">
        <v>89</v>
      </c>
      <c r="M117" s="22">
        <f t="shared" si="9"/>
        <v>151.20000000000002</v>
      </c>
      <c r="N117" s="22">
        <v>189</v>
      </c>
      <c r="O117" s="299">
        <v>16.5</v>
      </c>
      <c r="P117" s="9"/>
      <c r="Q117" s="292">
        <v>5032410132403</v>
      </c>
      <c r="R117" s="228"/>
      <c r="S117" s="94">
        <v>0.5</v>
      </c>
      <c r="T117" s="94">
        <v>0.05</v>
      </c>
      <c r="U117" s="94">
        <f t="shared" si="8"/>
        <v>0.55000000000000004</v>
      </c>
      <c r="V117" s="109">
        <v>60</v>
      </c>
      <c r="W117" s="109">
        <v>220</v>
      </c>
      <c r="X117" s="1">
        <v>60</v>
      </c>
      <c r="Y117" s="6">
        <v>6</v>
      </c>
      <c r="Z117" s="9">
        <v>65032410132405</v>
      </c>
      <c r="AA117" s="126">
        <v>0.15</v>
      </c>
      <c r="AB117" s="120">
        <f t="shared" si="12"/>
        <v>3.45</v>
      </c>
      <c r="AC117" s="7">
        <v>140</v>
      </c>
      <c r="AD117" s="7">
        <v>270</v>
      </c>
      <c r="AE117" s="159">
        <v>210</v>
      </c>
      <c r="AF117" s="7"/>
      <c r="AG117" s="7"/>
      <c r="AH117" s="7"/>
      <c r="AI117" s="7"/>
      <c r="AJ117" s="7"/>
      <c r="AK117" s="7"/>
      <c r="AL117" s="1"/>
      <c r="AM117" s="1"/>
      <c r="AN117" s="1"/>
      <c r="AO117" s="1"/>
      <c r="AP117" s="1"/>
      <c r="AQ117" s="1"/>
      <c r="AR117" s="1"/>
      <c r="AS117" s="1"/>
      <c r="AT117" s="1"/>
      <c r="AU117" s="262" t="s">
        <v>3219</v>
      </c>
      <c r="AV117" s="263" t="s">
        <v>3220</v>
      </c>
      <c r="AW117" s="132" t="s">
        <v>22</v>
      </c>
      <c r="AX117" s="132" t="s">
        <v>22</v>
      </c>
      <c r="AY117" s="132" t="s">
        <v>5206</v>
      </c>
      <c r="AZ117" s="302" t="s">
        <v>5188</v>
      </c>
      <c r="BA117" t="s">
        <v>5196</v>
      </c>
    </row>
    <row r="118" spans="1:53" s="12" customFormat="1" ht="15.75" x14ac:dyDescent="0.25">
      <c r="A118" s="169" t="s">
        <v>181</v>
      </c>
      <c r="B118" s="1" t="s">
        <v>192</v>
      </c>
      <c r="C118" s="1" t="s">
        <v>4275</v>
      </c>
      <c r="D118" s="1"/>
      <c r="E118" s="1" t="s">
        <v>37</v>
      </c>
      <c r="F118" s="3">
        <v>3307900000</v>
      </c>
      <c r="G118" s="35">
        <v>33079000</v>
      </c>
      <c r="H118" s="1" t="s">
        <v>2008</v>
      </c>
      <c r="I118" s="6" t="s">
        <v>20</v>
      </c>
      <c r="J118" s="1" t="s">
        <v>76</v>
      </c>
      <c r="K118" s="1" t="s">
        <v>1995</v>
      </c>
      <c r="L118" s="22">
        <v>319</v>
      </c>
      <c r="M118" s="22">
        <f t="shared" si="9"/>
        <v>535.20000000000005</v>
      </c>
      <c r="N118" s="22">
        <v>669</v>
      </c>
      <c r="O118" s="299">
        <v>57</v>
      </c>
      <c r="P118" s="9"/>
      <c r="Q118" s="292" t="s">
        <v>3983</v>
      </c>
      <c r="R118" s="228"/>
      <c r="S118" s="94">
        <v>2</v>
      </c>
      <c r="T118" s="94">
        <v>0.2</v>
      </c>
      <c r="U118" s="94">
        <f t="shared" si="8"/>
        <v>2.2000000000000002</v>
      </c>
      <c r="V118" s="109">
        <v>95</v>
      </c>
      <c r="W118" s="109">
        <v>235</v>
      </c>
      <c r="X118" s="1">
        <v>160</v>
      </c>
      <c r="Y118" s="6">
        <v>6</v>
      </c>
      <c r="Z118" s="9">
        <v>65032410134768</v>
      </c>
      <c r="AA118" s="126">
        <v>0.6</v>
      </c>
      <c r="AB118" s="120">
        <f t="shared" si="12"/>
        <v>13.8</v>
      </c>
      <c r="AC118" s="7">
        <v>280</v>
      </c>
      <c r="AD118" s="7">
        <v>300</v>
      </c>
      <c r="AE118" s="159">
        <v>370</v>
      </c>
      <c r="AF118" s="7"/>
      <c r="AG118" s="7"/>
      <c r="AH118" s="7"/>
      <c r="AI118" s="7"/>
      <c r="AJ118" s="7"/>
      <c r="AK118" s="7"/>
      <c r="AL118" s="1"/>
      <c r="AM118" s="1"/>
      <c r="AN118" s="1"/>
      <c r="AO118" s="1"/>
      <c r="AP118" s="1"/>
      <c r="AQ118" s="1"/>
      <c r="AR118" s="1"/>
      <c r="AS118" s="1"/>
      <c r="AT118" s="1"/>
      <c r="AU118" s="262" t="s">
        <v>3219</v>
      </c>
      <c r="AV118" s="263" t="s">
        <v>3220</v>
      </c>
      <c r="AW118" s="132" t="s">
        <v>22</v>
      </c>
      <c r="AX118" s="132" t="s">
        <v>22</v>
      </c>
      <c r="AY118" s="132" t="s">
        <v>5206</v>
      </c>
      <c r="AZ118" s="302" t="s">
        <v>5188</v>
      </c>
      <c r="BA118" t="s">
        <v>5196</v>
      </c>
    </row>
    <row r="119" spans="1:53" s="12" customFormat="1" ht="15.75" x14ac:dyDescent="0.25">
      <c r="A119" s="169" t="s">
        <v>181</v>
      </c>
      <c r="B119" s="1" t="s">
        <v>193</v>
      </c>
      <c r="C119" s="1" t="s">
        <v>4284</v>
      </c>
      <c r="D119" s="1" t="s">
        <v>5187</v>
      </c>
      <c r="E119" s="1" t="s">
        <v>168</v>
      </c>
      <c r="F119" s="3">
        <v>3307900000</v>
      </c>
      <c r="G119" s="35">
        <v>33079000</v>
      </c>
      <c r="H119" s="1" t="s">
        <v>2008</v>
      </c>
      <c r="I119" s="6" t="s">
        <v>20</v>
      </c>
      <c r="J119" s="1" t="s">
        <v>70</v>
      </c>
      <c r="K119" s="1" t="s">
        <v>1995</v>
      </c>
      <c r="L119" s="22">
        <v>97</v>
      </c>
      <c r="M119" s="22">
        <f t="shared" si="9"/>
        <v>159.20000000000002</v>
      </c>
      <c r="N119" s="22">
        <v>199</v>
      </c>
      <c r="O119" s="299">
        <v>18</v>
      </c>
      <c r="P119" s="9"/>
      <c r="Q119" s="292">
        <v>5032410132359</v>
      </c>
      <c r="R119" s="228"/>
      <c r="S119" s="94">
        <v>0.5</v>
      </c>
      <c r="T119" s="94">
        <v>0.05</v>
      </c>
      <c r="U119" s="94">
        <f t="shared" si="8"/>
        <v>0.55000000000000004</v>
      </c>
      <c r="V119" s="109">
        <v>60</v>
      </c>
      <c r="W119" s="109">
        <v>240</v>
      </c>
      <c r="X119" s="1">
        <v>60</v>
      </c>
      <c r="Y119" s="6">
        <v>6</v>
      </c>
      <c r="Z119" s="9">
        <v>65032410132351</v>
      </c>
      <c r="AA119" s="126">
        <v>0.15</v>
      </c>
      <c r="AB119" s="120">
        <f t="shared" si="12"/>
        <v>3.45</v>
      </c>
      <c r="AC119" s="7">
        <v>140</v>
      </c>
      <c r="AD119" s="7">
        <v>270</v>
      </c>
      <c r="AE119" s="159">
        <v>210</v>
      </c>
      <c r="AF119" s="7"/>
      <c r="AG119" s="7"/>
      <c r="AH119" s="7"/>
      <c r="AI119" s="7"/>
      <c r="AJ119" s="7"/>
      <c r="AK119" s="7"/>
      <c r="AL119" s="1"/>
      <c r="AM119" s="1"/>
      <c r="AN119" s="1"/>
      <c r="AO119" s="1"/>
      <c r="AP119" s="1"/>
      <c r="AQ119" s="1"/>
      <c r="AR119" s="1"/>
      <c r="AS119" s="1"/>
      <c r="AT119" s="1"/>
      <c r="AU119" s="262" t="s">
        <v>3221</v>
      </c>
      <c r="AV119" s="263" t="s">
        <v>3222</v>
      </c>
      <c r="AW119" s="132" t="s">
        <v>22</v>
      </c>
      <c r="AX119" s="132" t="s">
        <v>22</v>
      </c>
      <c r="AY119" s="132" t="s">
        <v>5206</v>
      </c>
      <c r="AZ119" s="302" t="s">
        <v>5188</v>
      </c>
      <c r="BA119" t="s">
        <v>5196</v>
      </c>
    </row>
    <row r="120" spans="1:53" s="12" customFormat="1" ht="15.75" x14ac:dyDescent="0.25">
      <c r="A120" s="169"/>
      <c r="B120" s="1" t="s">
        <v>5227</v>
      </c>
      <c r="C120" s="1" t="s">
        <v>5229</v>
      </c>
      <c r="D120" s="1" t="s">
        <v>5228</v>
      </c>
      <c r="E120" s="1" t="s">
        <v>5230</v>
      </c>
      <c r="F120" s="3">
        <v>3307900000</v>
      </c>
      <c r="G120" s="35">
        <v>33079000</v>
      </c>
      <c r="H120" s="1" t="s">
        <v>2008</v>
      </c>
      <c r="I120" s="6" t="s">
        <v>20</v>
      </c>
      <c r="J120" s="1" t="s">
        <v>70</v>
      </c>
      <c r="K120" s="1" t="s">
        <v>1995</v>
      </c>
      <c r="L120" s="22">
        <v>97</v>
      </c>
      <c r="M120" s="22">
        <v>159</v>
      </c>
      <c r="N120" s="22">
        <v>199</v>
      </c>
      <c r="O120" s="299">
        <v>18</v>
      </c>
      <c r="P120" s="9"/>
      <c r="Q120" s="9"/>
      <c r="R120" s="292">
        <v>5032410134728</v>
      </c>
      <c r="S120" s="94">
        <v>0.5</v>
      </c>
      <c r="T120" s="94">
        <v>0.05</v>
      </c>
      <c r="U120" s="94">
        <f t="shared" ref="U120" si="13">S120+T120</f>
        <v>0.55000000000000004</v>
      </c>
      <c r="V120" s="109">
        <v>60</v>
      </c>
      <c r="W120" s="109">
        <v>240</v>
      </c>
      <c r="X120" s="1">
        <v>60</v>
      </c>
      <c r="Y120" s="6">
        <v>6</v>
      </c>
      <c r="Z120" s="9"/>
      <c r="AA120" s="126">
        <v>0.15</v>
      </c>
      <c r="AB120" s="120">
        <f t="shared" ref="AB120" si="14">U120*Y120+AA120</f>
        <v>3.45</v>
      </c>
      <c r="AC120" s="7">
        <v>140</v>
      </c>
      <c r="AD120" s="7">
        <v>270</v>
      </c>
      <c r="AE120" s="159">
        <v>210</v>
      </c>
      <c r="AF120" s="7"/>
      <c r="AG120" s="7"/>
      <c r="AH120" s="7"/>
      <c r="AI120" s="7"/>
      <c r="AJ120" s="7"/>
      <c r="AK120" s="7"/>
      <c r="AL120" s="1"/>
      <c r="AM120" s="1"/>
      <c r="AN120" s="1"/>
      <c r="AO120" s="1"/>
      <c r="AP120" s="1"/>
      <c r="AQ120" s="1"/>
      <c r="AR120" s="1"/>
      <c r="AS120" s="1"/>
      <c r="AT120" s="1"/>
      <c r="AU120" s="262"/>
      <c r="AV120" s="263" t="s">
        <v>3222</v>
      </c>
      <c r="AW120" s="132" t="s">
        <v>22</v>
      </c>
      <c r="AX120" s="132" t="s">
        <v>22</v>
      </c>
      <c r="AY120" s="132" t="s">
        <v>5206</v>
      </c>
      <c r="AZ120" s="302" t="s">
        <v>5188</v>
      </c>
      <c r="BA120"/>
    </row>
    <row r="121" spans="1:53" s="12" customFormat="1" ht="15.75" x14ac:dyDescent="0.25">
      <c r="A121" s="169" t="s">
        <v>181</v>
      </c>
      <c r="B121" s="1" t="s">
        <v>194</v>
      </c>
      <c r="C121" s="1" t="s">
        <v>4276</v>
      </c>
      <c r="D121" s="1"/>
      <c r="E121" s="1" t="s">
        <v>37</v>
      </c>
      <c r="F121" s="3">
        <v>3307900000</v>
      </c>
      <c r="G121" s="35">
        <v>33079000</v>
      </c>
      <c r="H121" s="1" t="s">
        <v>2008</v>
      </c>
      <c r="I121" s="6" t="s">
        <v>20</v>
      </c>
      <c r="J121" s="1" t="s">
        <v>157</v>
      </c>
      <c r="K121" s="1" t="s">
        <v>1995</v>
      </c>
      <c r="L121" s="22">
        <v>125</v>
      </c>
      <c r="M121" s="22">
        <f t="shared" si="9"/>
        <v>207.20000000000002</v>
      </c>
      <c r="N121" s="22">
        <v>259</v>
      </c>
      <c r="O121" s="299">
        <v>22.5</v>
      </c>
      <c r="P121" s="9"/>
      <c r="Q121" s="292" t="s">
        <v>3984</v>
      </c>
      <c r="R121" s="228"/>
      <c r="S121" s="94">
        <v>0.25</v>
      </c>
      <c r="T121" s="94">
        <v>1.4999999999999999E-2</v>
      </c>
      <c r="U121" s="94">
        <f t="shared" si="8"/>
        <v>0.26500000000000001</v>
      </c>
      <c r="V121" s="109">
        <v>80</v>
      </c>
      <c r="W121" s="109">
        <v>90</v>
      </c>
      <c r="X121" s="1">
        <v>80</v>
      </c>
      <c r="Y121" s="6">
        <v>6</v>
      </c>
      <c r="Z121" s="9">
        <v>5032410134737</v>
      </c>
      <c r="AA121" s="126">
        <v>0.4</v>
      </c>
      <c r="AB121" s="120">
        <f t="shared" si="12"/>
        <v>1.9900000000000002</v>
      </c>
      <c r="AC121" s="7">
        <v>180</v>
      </c>
      <c r="AD121" s="7">
        <v>300</v>
      </c>
      <c r="AE121" s="159">
        <v>370</v>
      </c>
      <c r="AF121" s="7"/>
      <c r="AG121" s="7"/>
      <c r="AH121" s="7"/>
      <c r="AI121" s="7"/>
      <c r="AJ121" s="7"/>
      <c r="AK121" s="7"/>
      <c r="AL121" s="1"/>
      <c r="AM121" s="1"/>
      <c r="AN121" s="1"/>
      <c r="AO121" s="1"/>
      <c r="AP121" s="1"/>
      <c r="AQ121" s="1"/>
      <c r="AR121" s="1"/>
      <c r="AS121" s="1"/>
      <c r="AT121" s="1"/>
      <c r="AU121" s="262" t="s">
        <v>3223</v>
      </c>
      <c r="AV121" s="263" t="s">
        <v>3224</v>
      </c>
      <c r="AW121" s="132" t="s">
        <v>22</v>
      </c>
      <c r="AX121" s="132" t="s">
        <v>22</v>
      </c>
      <c r="AY121" s="132" t="s">
        <v>5206</v>
      </c>
      <c r="AZ121" s="302" t="s">
        <v>5188</v>
      </c>
      <c r="BA121" t="s">
        <v>5196</v>
      </c>
    </row>
    <row r="122" spans="1:53" s="12" customFormat="1" ht="15.75" x14ac:dyDescent="0.25">
      <c r="A122" s="169" t="s">
        <v>181</v>
      </c>
      <c r="B122" s="1" t="s">
        <v>195</v>
      </c>
      <c r="C122" s="1" t="s">
        <v>4277</v>
      </c>
      <c r="D122" s="1"/>
      <c r="E122" s="1" t="s">
        <v>37</v>
      </c>
      <c r="F122" s="3">
        <v>3307900000</v>
      </c>
      <c r="G122" s="35">
        <v>33079000</v>
      </c>
      <c r="H122" s="1" t="s">
        <v>2008</v>
      </c>
      <c r="I122" s="6" t="s">
        <v>20</v>
      </c>
      <c r="J122" s="1" t="s">
        <v>157</v>
      </c>
      <c r="K122" s="1" t="s">
        <v>1995</v>
      </c>
      <c r="L122" s="22">
        <v>125</v>
      </c>
      <c r="M122" s="22">
        <f t="shared" si="9"/>
        <v>207.20000000000002</v>
      </c>
      <c r="N122" s="22">
        <v>259</v>
      </c>
      <c r="O122" s="299">
        <v>22.5</v>
      </c>
      <c r="P122" s="9"/>
      <c r="Q122" s="292">
        <v>5032410132489</v>
      </c>
      <c r="R122" s="228"/>
      <c r="S122" s="94">
        <v>0.25</v>
      </c>
      <c r="T122" s="94">
        <v>1.4999999999999999E-2</v>
      </c>
      <c r="U122" s="94">
        <f t="shared" si="8"/>
        <v>0.26500000000000001</v>
      </c>
      <c r="V122" s="109">
        <v>80</v>
      </c>
      <c r="W122" s="109">
        <v>90</v>
      </c>
      <c r="X122" s="1">
        <v>80</v>
      </c>
      <c r="Y122" s="6">
        <v>6</v>
      </c>
      <c r="Z122" s="9">
        <v>65032410132481</v>
      </c>
      <c r="AA122" s="126">
        <v>0.4</v>
      </c>
      <c r="AB122" s="120">
        <f t="shared" si="12"/>
        <v>1.9900000000000002</v>
      </c>
      <c r="AC122" s="7">
        <v>180</v>
      </c>
      <c r="AD122" s="7">
        <v>300</v>
      </c>
      <c r="AE122" s="159">
        <v>370</v>
      </c>
      <c r="AF122" s="7"/>
      <c r="AG122" s="7"/>
      <c r="AH122" s="7"/>
      <c r="AI122" s="7"/>
      <c r="AJ122" s="7"/>
      <c r="AK122" s="7"/>
      <c r="AL122" s="1"/>
      <c r="AM122" s="1"/>
      <c r="AN122" s="1"/>
      <c r="AO122" s="1"/>
      <c r="AP122" s="1"/>
      <c r="AQ122" s="1"/>
      <c r="AR122" s="1"/>
      <c r="AS122" s="1"/>
      <c r="AT122" s="1"/>
      <c r="AU122" s="262" t="s">
        <v>3225</v>
      </c>
      <c r="AV122" s="263" t="s">
        <v>3226</v>
      </c>
      <c r="AW122" s="132" t="s">
        <v>22</v>
      </c>
      <c r="AX122" s="132" t="s">
        <v>22</v>
      </c>
      <c r="AY122" s="132" t="s">
        <v>5206</v>
      </c>
      <c r="AZ122" s="302" t="s">
        <v>5188</v>
      </c>
      <c r="BA122" t="s">
        <v>5196</v>
      </c>
    </row>
    <row r="123" spans="1:53" s="12" customFormat="1" ht="15.75" x14ac:dyDescent="0.25">
      <c r="A123" s="169" t="s">
        <v>181</v>
      </c>
      <c r="B123" s="1" t="s">
        <v>196</v>
      </c>
      <c r="C123" s="1" t="s">
        <v>4278</v>
      </c>
      <c r="D123" s="1"/>
      <c r="E123" s="1" t="s">
        <v>18</v>
      </c>
      <c r="F123" s="3">
        <v>3307900000</v>
      </c>
      <c r="G123" s="35">
        <v>33079000</v>
      </c>
      <c r="H123" s="1" t="s">
        <v>2008</v>
      </c>
      <c r="I123" s="6" t="s">
        <v>20</v>
      </c>
      <c r="J123" s="1" t="s">
        <v>4267</v>
      </c>
      <c r="K123" s="1" t="s">
        <v>1995</v>
      </c>
      <c r="L123" s="22">
        <v>116</v>
      </c>
      <c r="M123" s="22">
        <f t="shared" si="9"/>
        <v>199.20000000000002</v>
      </c>
      <c r="N123" s="22">
        <v>249</v>
      </c>
      <c r="O123" s="299">
        <v>21</v>
      </c>
      <c r="P123" s="9"/>
      <c r="Q123" s="292">
        <v>5032410129519</v>
      </c>
      <c r="R123" s="228"/>
      <c r="S123" s="94">
        <v>0.6</v>
      </c>
      <c r="T123" s="94">
        <v>6.5000000000000002E-2</v>
      </c>
      <c r="U123" s="94">
        <f t="shared" si="8"/>
        <v>0.66500000000000004</v>
      </c>
      <c r="V123" s="109">
        <v>135</v>
      </c>
      <c r="W123" s="109">
        <v>130</v>
      </c>
      <c r="X123" s="1">
        <v>135</v>
      </c>
      <c r="Y123" s="6">
        <v>5</v>
      </c>
      <c r="Z123" s="9" t="s">
        <v>3982</v>
      </c>
      <c r="AA123" s="126">
        <v>0.4</v>
      </c>
      <c r="AB123" s="120">
        <f t="shared" si="12"/>
        <v>3.7250000000000001</v>
      </c>
      <c r="AC123" s="7">
        <v>280</v>
      </c>
      <c r="AD123" s="7">
        <v>190</v>
      </c>
      <c r="AE123" s="159">
        <v>390</v>
      </c>
      <c r="AF123" s="7"/>
      <c r="AG123" s="7"/>
      <c r="AH123" s="7"/>
      <c r="AI123" s="7"/>
      <c r="AJ123" s="7"/>
      <c r="AK123" s="7"/>
      <c r="AL123" s="1"/>
      <c r="AM123" s="1"/>
      <c r="AN123" s="1"/>
      <c r="AO123" s="1"/>
      <c r="AP123" s="1"/>
      <c r="AQ123" s="1"/>
      <c r="AR123" s="1"/>
      <c r="AS123" s="1"/>
      <c r="AT123" s="1"/>
      <c r="AU123" s="262" t="s">
        <v>3227</v>
      </c>
      <c r="AV123" s="263" t="s">
        <v>3228</v>
      </c>
      <c r="AW123" s="132" t="s">
        <v>22</v>
      </c>
      <c r="AX123" s="132" t="s">
        <v>22</v>
      </c>
      <c r="AY123" s="132" t="s">
        <v>5206</v>
      </c>
      <c r="AZ123" s="302" t="s">
        <v>5188</v>
      </c>
      <c r="BA123" t="s">
        <v>5196</v>
      </c>
    </row>
    <row r="124" spans="1:53" s="12" customFormat="1" ht="15.75" x14ac:dyDescent="0.25">
      <c r="A124" s="169" t="s">
        <v>181</v>
      </c>
      <c r="B124" s="1" t="s">
        <v>197</v>
      </c>
      <c r="C124" s="1" t="s">
        <v>4280</v>
      </c>
      <c r="D124" s="1"/>
      <c r="E124" s="1" t="s">
        <v>37</v>
      </c>
      <c r="F124" s="3">
        <v>3307900000</v>
      </c>
      <c r="G124" s="35">
        <v>33079000</v>
      </c>
      <c r="H124" s="1" t="s">
        <v>2008</v>
      </c>
      <c r="I124" s="6" t="s">
        <v>20</v>
      </c>
      <c r="J124" s="1" t="s">
        <v>70</v>
      </c>
      <c r="K124" s="1" t="s">
        <v>1995</v>
      </c>
      <c r="L124" s="22">
        <v>89</v>
      </c>
      <c r="M124" s="22">
        <f t="shared" si="9"/>
        <v>151.20000000000002</v>
      </c>
      <c r="N124" s="22">
        <v>189</v>
      </c>
      <c r="O124" s="299">
        <v>16.5</v>
      </c>
      <c r="P124" s="9"/>
      <c r="Q124" s="292">
        <v>5032410132410</v>
      </c>
      <c r="R124" s="228"/>
      <c r="S124" s="94">
        <v>0.5</v>
      </c>
      <c r="T124" s="94">
        <v>0.05</v>
      </c>
      <c r="U124" s="94">
        <f t="shared" si="8"/>
        <v>0.55000000000000004</v>
      </c>
      <c r="V124" s="109">
        <v>80</v>
      </c>
      <c r="W124" s="109">
        <v>220</v>
      </c>
      <c r="X124" s="1">
        <v>80</v>
      </c>
      <c r="Y124" s="6">
        <v>6</v>
      </c>
      <c r="Z124" s="9">
        <v>65032410132412</v>
      </c>
      <c r="AA124" s="126">
        <v>0.15</v>
      </c>
      <c r="AB124" s="120">
        <f t="shared" si="12"/>
        <v>3.45</v>
      </c>
      <c r="AC124" s="7">
        <v>140</v>
      </c>
      <c r="AD124" s="7">
        <v>270</v>
      </c>
      <c r="AE124" s="159">
        <v>210</v>
      </c>
      <c r="AF124" s="7"/>
      <c r="AG124" s="7"/>
      <c r="AH124" s="7"/>
      <c r="AI124" s="7"/>
      <c r="AJ124" s="7"/>
      <c r="AK124" s="7"/>
      <c r="AL124" s="1"/>
      <c r="AM124" s="1"/>
      <c r="AN124" s="1"/>
      <c r="AO124" s="1"/>
      <c r="AP124" s="1"/>
      <c r="AQ124" s="1"/>
      <c r="AR124" s="1"/>
      <c r="AS124" s="1"/>
      <c r="AT124" s="1"/>
      <c r="AU124" s="262" t="s">
        <v>3229</v>
      </c>
      <c r="AV124" s="263" t="s">
        <v>3230</v>
      </c>
      <c r="AW124" s="132" t="s">
        <v>22</v>
      </c>
      <c r="AX124" s="132" t="s">
        <v>22</v>
      </c>
      <c r="AY124" s="132" t="s">
        <v>5206</v>
      </c>
      <c r="AZ124" s="302" t="s">
        <v>5188</v>
      </c>
      <c r="BA124" t="s">
        <v>5196</v>
      </c>
    </row>
    <row r="125" spans="1:53" s="12" customFormat="1" ht="15.75" x14ac:dyDescent="0.25">
      <c r="A125" s="169" t="s">
        <v>181</v>
      </c>
      <c r="B125" s="1" t="s">
        <v>198</v>
      </c>
      <c r="C125" s="1" t="s">
        <v>4279</v>
      </c>
      <c r="D125" s="1"/>
      <c r="E125" s="1" t="s">
        <v>37</v>
      </c>
      <c r="F125" s="3">
        <v>3307900000</v>
      </c>
      <c r="G125" s="35">
        <v>33079000</v>
      </c>
      <c r="H125" s="1" t="s">
        <v>2008</v>
      </c>
      <c r="I125" s="6" t="s">
        <v>20</v>
      </c>
      <c r="J125" s="1" t="s">
        <v>70</v>
      </c>
      <c r="K125" s="1" t="s">
        <v>1995</v>
      </c>
      <c r="L125" s="22">
        <v>89</v>
      </c>
      <c r="M125" s="22">
        <f t="shared" si="9"/>
        <v>151.20000000000002</v>
      </c>
      <c r="N125" s="22">
        <v>189</v>
      </c>
      <c r="O125" s="299">
        <v>16.5</v>
      </c>
      <c r="P125" s="9"/>
      <c r="Q125" s="292">
        <v>5032410132496</v>
      </c>
      <c r="R125" s="228"/>
      <c r="S125" s="94">
        <v>0.5</v>
      </c>
      <c r="T125" s="94">
        <v>0.05</v>
      </c>
      <c r="U125" s="94">
        <f t="shared" si="8"/>
        <v>0.55000000000000004</v>
      </c>
      <c r="V125" s="109">
        <v>80</v>
      </c>
      <c r="W125" s="109">
        <v>220</v>
      </c>
      <c r="X125" s="1">
        <v>80</v>
      </c>
      <c r="Y125" s="6">
        <v>6</v>
      </c>
      <c r="Z125" s="9">
        <v>65032410132498</v>
      </c>
      <c r="AA125" s="126">
        <v>0.15</v>
      </c>
      <c r="AB125" s="120">
        <f t="shared" si="12"/>
        <v>3.45</v>
      </c>
      <c r="AC125" s="7">
        <v>140</v>
      </c>
      <c r="AD125" s="7">
        <v>270</v>
      </c>
      <c r="AE125" s="159">
        <v>210</v>
      </c>
      <c r="AF125" s="7"/>
      <c r="AG125" s="7"/>
      <c r="AH125" s="7"/>
      <c r="AI125" s="7"/>
      <c r="AJ125" s="7"/>
      <c r="AK125" s="7"/>
      <c r="AL125" s="1"/>
      <c r="AM125" s="1"/>
      <c r="AN125" s="1"/>
      <c r="AO125" s="1"/>
      <c r="AP125" s="1"/>
      <c r="AQ125" s="1"/>
      <c r="AR125" s="1"/>
      <c r="AS125" s="1"/>
      <c r="AT125" s="1"/>
      <c r="AU125" s="262" t="s">
        <v>3231</v>
      </c>
      <c r="AV125" s="263" t="s">
        <v>3232</v>
      </c>
      <c r="AW125" s="132" t="s">
        <v>22</v>
      </c>
      <c r="AX125" s="132" t="s">
        <v>22</v>
      </c>
      <c r="AY125" s="132" t="s">
        <v>5206</v>
      </c>
      <c r="AZ125" s="302" t="s">
        <v>5188</v>
      </c>
      <c r="BA125" t="s">
        <v>5196</v>
      </c>
    </row>
    <row r="126" spans="1:53" s="12" customFormat="1" ht="15.75" x14ac:dyDescent="0.25">
      <c r="A126" s="169" t="s">
        <v>181</v>
      </c>
      <c r="B126" s="1" t="s">
        <v>1783</v>
      </c>
      <c r="C126" s="1" t="s">
        <v>4281</v>
      </c>
      <c r="D126" s="1"/>
      <c r="E126" s="1" t="s">
        <v>37</v>
      </c>
      <c r="F126" s="3">
        <v>3307900000</v>
      </c>
      <c r="G126" s="35">
        <v>33079000</v>
      </c>
      <c r="H126" s="1" t="s">
        <v>2008</v>
      </c>
      <c r="I126" s="6" t="s">
        <v>20</v>
      </c>
      <c r="J126" s="1" t="s">
        <v>70</v>
      </c>
      <c r="K126" s="1" t="s">
        <v>1995</v>
      </c>
      <c r="L126" s="22">
        <v>89</v>
      </c>
      <c r="M126" s="22">
        <f t="shared" si="9"/>
        <v>151.20000000000002</v>
      </c>
      <c r="N126" s="22">
        <v>189</v>
      </c>
      <c r="O126" s="299">
        <v>16.5</v>
      </c>
      <c r="P126" s="9"/>
      <c r="Q126" s="292">
        <v>5032410123517</v>
      </c>
      <c r="R126" s="228"/>
      <c r="S126" s="94">
        <v>0.5</v>
      </c>
      <c r="T126" s="94">
        <v>0.05</v>
      </c>
      <c r="U126" s="94">
        <f t="shared" si="8"/>
        <v>0.55000000000000004</v>
      </c>
      <c r="V126" s="109">
        <v>80</v>
      </c>
      <c r="W126" s="109">
        <v>220</v>
      </c>
      <c r="X126" s="1">
        <v>80</v>
      </c>
      <c r="Y126" s="6">
        <v>6</v>
      </c>
      <c r="Z126" s="9">
        <v>65032410123519</v>
      </c>
      <c r="AA126" s="126">
        <v>0.15</v>
      </c>
      <c r="AB126" s="120">
        <f t="shared" si="12"/>
        <v>3.45</v>
      </c>
      <c r="AC126" s="7">
        <v>140</v>
      </c>
      <c r="AD126" s="7">
        <v>270</v>
      </c>
      <c r="AE126" s="159">
        <v>210</v>
      </c>
      <c r="AF126" s="7"/>
      <c r="AG126" s="7"/>
      <c r="AH126" s="7"/>
      <c r="AI126" s="7"/>
      <c r="AJ126" s="7"/>
      <c r="AK126" s="7"/>
      <c r="AL126" s="1"/>
      <c r="AM126" s="1"/>
      <c r="AN126" s="1"/>
      <c r="AO126" s="1"/>
      <c r="AP126" s="1"/>
      <c r="AQ126" s="1"/>
      <c r="AR126" s="1"/>
      <c r="AS126" s="1"/>
      <c r="AT126" s="1"/>
      <c r="AU126" s="262" t="s">
        <v>3233</v>
      </c>
      <c r="AV126" s="263" t="s">
        <v>3234</v>
      </c>
      <c r="AW126" s="132" t="s">
        <v>22</v>
      </c>
      <c r="AX126" s="132" t="s">
        <v>22</v>
      </c>
      <c r="AY126" s="132" t="s">
        <v>5206</v>
      </c>
      <c r="AZ126" s="302" t="s">
        <v>5188</v>
      </c>
      <c r="BA126" t="s">
        <v>5196</v>
      </c>
    </row>
    <row r="127" spans="1:53" s="12" customFormat="1" ht="15.75" x14ac:dyDescent="0.25">
      <c r="A127" s="169" t="s">
        <v>181</v>
      </c>
      <c r="B127" s="1" t="s">
        <v>199</v>
      </c>
      <c r="C127" s="1" t="s">
        <v>4282</v>
      </c>
      <c r="D127" s="1"/>
      <c r="E127" s="1" t="s">
        <v>37</v>
      </c>
      <c r="F127" s="3">
        <v>3307900000</v>
      </c>
      <c r="G127" s="35">
        <v>33079000</v>
      </c>
      <c r="H127" s="1"/>
      <c r="I127" s="6" t="s">
        <v>20</v>
      </c>
      <c r="J127" s="1" t="s">
        <v>70</v>
      </c>
      <c r="K127" s="1" t="s">
        <v>1995</v>
      </c>
      <c r="L127" s="22">
        <v>89</v>
      </c>
      <c r="M127" s="22">
        <f t="shared" si="9"/>
        <v>151.20000000000002</v>
      </c>
      <c r="N127" s="22">
        <v>189</v>
      </c>
      <c r="O127" s="299">
        <v>16.5</v>
      </c>
      <c r="P127" s="9"/>
      <c r="Q127" s="292">
        <v>5032410130836</v>
      </c>
      <c r="R127" s="228"/>
      <c r="S127" s="94">
        <v>0.5</v>
      </c>
      <c r="T127" s="94">
        <v>0.05</v>
      </c>
      <c r="U127" s="94">
        <f t="shared" si="8"/>
        <v>0.55000000000000004</v>
      </c>
      <c r="V127" s="109">
        <v>80</v>
      </c>
      <c r="W127" s="109">
        <v>220</v>
      </c>
      <c r="X127" s="1">
        <v>80</v>
      </c>
      <c r="Y127" s="6">
        <v>6</v>
      </c>
      <c r="Z127" s="9">
        <v>65032410130838</v>
      </c>
      <c r="AA127" s="126">
        <v>0.15</v>
      </c>
      <c r="AB127" s="120">
        <f t="shared" si="12"/>
        <v>3.45</v>
      </c>
      <c r="AC127" s="7">
        <v>140</v>
      </c>
      <c r="AD127" s="7">
        <v>270</v>
      </c>
      <c r="AE127" s="159">
        <v>210</v>
      </c>
      <c r="AF127" s="7"/>
      <c r="AG127" s="7"/>
      <c r="AH127" s="7"/>
      <c r="AI127" s="7"/>
      <c r="AJ127" s="7"/>
      <c r="AK127" s="7"/>
      <c r="AL127" s="1"/>
      <c r="AM127" s="1"/>
      <c r="AN127" s="1"/>
      <c r="AO127" s="1"/>
      <c r="AP127" s="1"/>
      <c r="AQ127" s="1"/>
      <c r="AR127" s="1"/>
      <c r="AS127" s="1"/>
      <c r="AT127" s="1"/>
      <c r="AU127" s="262" t="s">
        <v>3235</v>
      </c>
      <c r="AV127" s="263" t="s">
        <v>3236</v>
      </c>
      <c r="AW127" s="132" t="s">
        <v>22</v>
      </c>
      <c r="AX127" s="132" t="s">
        <v>22</v>
      </c>
      <c r="AY127" s="132" t="s">
        <v>5206</v>
      </c>
      <c r="AZ127" s="302" t="s">
        <v>5188</v>
      </c>
      <c r="BA127" t="s">
        <v>5196</v>
      </c>
    </row>
    <row r="128" spans="1:53" ht="18.75" x14ac:dyDescent="0.3">
      <c r="A128" s="1"/>
      <c r="B128" s="5" t="s">
        <v>200</v>
      </c>
      <c r="C128" s="1"/>
      <c r="D128" s="1"/>
      <c r="E128" s="1"/>
      <c r="F128" s="1"/>
      <c r="G128" s="6"/>
      <c r="H128" s="1"/>
      <c r="I128" s="6"/>
      <c r="J128" s="1"/>
      <c r="K128" s="1"/>
      <c r="L128" s="22"/>
      <c r="M128" s="22"/>
      <c r="N128" s="22"/>
      <c r="O128" s="299"/>
      <c r="P128" s="7"/>
      <c r="Q128" s="7"/>
      <c r="R128" s="7"/>
      <c r="S128" s="94"/>
      <c r="T128" s="94"/>
      <c r="U128" s="94"/>
      <c r="V128" s="109"/>
      <c r="W128" s="109"/>
      <c r="X128" s="1"/>
      <c r="Y128" s="6"/>
      <c r="Z128" s="7"/>
      <c r="AA128" s="126"/>
      <c r="AB128" s="120"/>
      <c r="AC128" s="7"/>
      <c r="AD128" s="7"/>
      <c r="AE128" s="159"/>
      <c r="AF128" s="7"/>
      <c r="AG128" s="7"/>
      <c r="AH128" s="7"/>
      <c r="AI128" s="7"/>
      <c r="AJ128" s="7"/>
      <c r="AK128" s="7"/>
      <c r="AL128" s="1"/>
      <c r="AM128" s="1"/>
      <c r="AN128" s="1"/>
      <c r="AO128" s="1"/>
      <c r="AP128" s="1"/>
      <c r="AQ128" s="1"/>
      <c r="AR128" s="1"/>
      <c r="AS128" s="1"/>
      <c r="AT128" s="1"/>
      <c r="AU128" s="262"/>
      <c r="AV128" s="262"/>
      <c r="AW128" s="132"/>
      <c r="AX128" s="132"/>
      <c r="AY128" s="132"/>
      <c r="AZ128" s="302"/>
    </row>
    <row r="129" spans="1:53" s="12" customFormat="1" ht="15.75" x14ac:dyDescent="0.25">
      <c r="A129" s="169" t="s">
        <v>200</v>
      </c>
      <c r="B129" s="1" t="s">
        <v>201</v>
      </c>
      <c r="C129" s="1" t="s">
        <v>202</v>
      </c>
      <c r="D129" s="1"/>
      <c r="E129" s="1" t="s">
        <v>115</v>
      </c>
      <c r="F129" s="3">
        <v>2309905190</v>
      </c>
      <c r="G129" s="35">
        <v>23099051</v>
      </c>
      <c r="H129" s="1" t="s">
        <v>2002</v>
      </c>
      <c r="I129" s="6" t="s">
        <v>203</v>
      </c>
      <c r="J129" s="1" t="s">
        <v>42</v>
      </c>
      <c r="K129" s="1" t="s">
        <v>1995</v>
      </c>
      <c r="L129" s="22">
        <v>49</v>
      </c>
      <c r="M129" s="22">
        <f t="shared" si="9"/>
        <v>79.2</v>
      </c>
      <c r="N129" s="22">
        <v>99</v>
      </c>
      <c r="O129" s="299">
        <v>8.9499999999999993</v>
      </c>
      <c r="P129" s="228"/>
      <c r="Q129" s="228"/>
      <c r="R129" s="292">
        <v>5032410126426</v>
      </c>
      <c r="S129" s="94">
        <v>1</v>
      </c>
      <c r="T129" s="94">
        <v>0.03</v>
      </c>
      <c r="U129" s="94">
        <f t="shared" si="8"/>
        <v>1.03</v>
      </c>
      <c r="V129" s="109">
        <v>70</v>
      </c>
      <c r="W129" s="109">
        <v>270</v>
      </c>
      <c r="X129" s="1">
        <v>180</v>
      </c>
      <c r="Y129" s="6">
        <v>10</v>
      </c>
      <c r="Z129" s="9">
        <v>65032410126428</v>
      </c>
      <c r="AA129" s="126">
        <v>0.6</v>
      </c>
      <c r="AB129" s="120">
        <f>U129*Y129+AA129</f>
        <v>10.9</v>
      </c>
      <c r="AC129" s="7">
        <v>210</v>
      </c>
      <c r="AD129" s="7">
        <v>260</v>
      </c>
      <c r="AE129" s="159">
        <v>340</v>
      </c>
      <c r="AF129" s="7"/>
      <c r="AG129" s="7"/>
      <c r="AH129" s="7"/>
      <c r="AI129" s="7"/>
      <c r="AJ129" s="7"/>
      <c r="AK129" s="7"/>
      <c r="AL129" s="1"/>
      <c r="AM129" s="1"/>
      <c r="AN129" s="1"/>
      <c r="AO129" s="1"/>
      <c r="AP129" s="1"/>
      <c r="AQ129" s="1"/>
      <c r="AR129" s="1"/>
      <c r="AS129" s="1"/>
      <c r="AT129" s="1"/>
      <c r="AU129" s="262" t="s">
        <v>3237</v>
      </c>
      <c r="AV129" s="263" t="s">
        <v>3238</v>
      </c>
      <c r="AW129" s="132" t="s">
        <v>22</v>
      </c>
      <c r="AX129" s="132" t="s">
        <v>22</v>
      </c>
      <c r="AY129" s="132" t="s">
        <v>5206</v>
      </c>
      <c r="AZ129" s="302" t="s">
        <v>5188</v>
      </c>
      <c r="BA129" t="s">
        <v>5196</v>
      </c>
    </row>
    <row r="130" spans="1:53" s="12" customFormat="1" ht="15.75" x14ac:dyDescent="0.25">
      <c r="A130" s="169" t="s">
        <v>200</v>
      </c>
      <c r="B130" s="1" t="s">
        <v>204</v>
      </c>
      <c r="C130" s="1" t="s">
        <v>205</v>
      </c>
      <c r="D130" s="1"/>
      <c r="E130" s="1" t="s">
        <v>115</v>
      </c>
      <c r="F130" s="3">
        <v>2309905190</v>
      </c>
      <c r="G130" s="35">
        <v>23099051</v>
      </c>
      <c r="H130" s="1" t="s">
        <v>2002</v>
      </c>
      <c r="I130" s="6" t="s">
        <v>203</v>
      </c>
      <c r="J130" s="1" t="s">
        <v>42</v>
      </c>
      <c r="K130" s="1" t="s">
        <v>1995</v>
      </c>
      <c r="L130" s="22">
        <v>49</v>
      </c>
      <c r="M130" s="22">
        <f t="shared" si="9"/>
        <v>79.2</v>
      </c>
      <c r="N130" s="22">
        <v>99</v>
      </c>
      <c r="O130" s="299">
        <v>8.9499999999999993</v>
      </c>
      <c r="P130" s="228"/>
      <c r="Q130" s="228"/>
      <c r="R130" s="292">
        <v>5032410117936</v>
      </c>
      <c r="S130" s="94">
        <v>1</v>
      </c>
      <c r="T130" s="94">
        <v>0.03</v>
      </c>
      <c r="U130" s="94">
        <f t="shared" si="8"/>
        <v>1.03</v>
      </c>
      <c r="V130" s="109">
        <v>70</v>
      </c>
      <c r="W130" s="109">
        <v>270</v>
      </c>
      <c r="X130" s="1">
        <v>180</v>
      </c>
      <c r="Y130" s="6">
        <v>10</v>
      </c>
      <c r="Z130" s="9" t="s">
        <v>3986</v>
      </c>
      <c r="AA130" s="126">
        <v>0.6</v>
      </c>
      <c r="AB130" s="120">
        <f>U130*Y130+AA130</f>
        <v>10.9</v>
      </c>
      <c r="AC130" s="7">
        <v>210</v>
      </c>
      <c r="AD130" s="7">
        <v>260</v>
      </c>
      <c r="AE130" s="159">
        <v>340</v>
      </c>
      <c r="AF130" s="7"/>
      <c r="AG130" s="7"/>
      <c r="AH130" s="7"/>
      <c r="AI130" s="7"/>
      <c r="AJ130" s="7"/>
      <c r="AK130" s="7"/>
      <c r="AL130" s="1"/>
      <c r="AM130" s="1"/>
      <c r="AN130" s="1"/>
      <c r="AO130" s="1"/>
      <c r="AP130" s="1"/>
      <c r="AQ130" s="1"/>
      <c r="AR130" s="1"/>
      <c r="AS130" s="1"/>
      <c r="AT130" s="1"/>
      <c r="AU130" s="262" t="s">
        <v>3239</v>
      </c>
      <c r="AV130" s="263" t="s">
        <v>3240</v>
      </c>
      <c r="AW130" s="132" t="s">
        <v>22</v>
      </c>
      <c r="AX130" s="132" t="s">
        <v>22</v>
      </c>
      <c r="AY130" s="132" t="s">
        <v>5206</v>
      </c>
      <c r="AZ130" s="302" t="s">
        <v>5188</v>
      </c>
      <c r="BA130" t="s">
        <v>5196</v>
      </c>
    </row>
    <row r="131" spans="1:53" s="12" customFormat="1" ht="15.75" x14ac:dyDescent="0.25">
      <c r="A131" s="169" t="s">
        <v>200</v>
      </c>
      <c r="B131" s="1" t="s">
        <v>2666</v>
      </c>
      <c r="C131" s="1" t="s">
        <v>2667</v>
      </c>
      <c r="D131" s="1"/>
      <c r="E131" s="1" t="s">
        <v>115</v>
      </c>
      <c r="F131" s="3">
        <v>2309905190</v>
      </c>
      <c r="G131" s="35" t="s">
        <v>2005</v>
      </c>
      <c r="H131" s="1" t="s">
        <v>2002</v>
      </c>
      <c r="I131" s="6" t="s">
        <v>203</v>
      </c>
      <c r="J131" s="1" t="s">
        <v>42</v>
      </c>
      <c r="K131" s="1" t="s">
        <v>1995</v>
      </c>
      <c r="L131" s="22">
        <v>49</v>
      </c>
      <c r="M131" s="22">
        <f t="shared" si="9"/>
        <v>79.2</v>
      </c>
      <c r="N131" s="22">
        <v>99</v>
      </c>
      <c r="O131" s="299">
        <v>8.9499999999999993</v>
      </c>
      <c r="P131" s="228"/>
      <c r="Q131" s="228"/>
      <c r="R131" s="292">
        <v>5032410135961</v>
      </c>
      <c r="S131" s="94">
        <v>1</v>
      </c>
      <c r="T131" s="94">
        <v>0.03</v>
      </c>
      <c r="U131" s="94">
        <f>S131+T131</f>
        <v>1.03</v>
      </c>
      <c r="V131" s="109">
        <v>70</v>
      </c>
      <c r="W131" s="109">
        <v>270</v>
      </c>
      <c r="X131" s="1">
        <v>180</v>
      </c>
      <c r="Y131" s="6">
        <v>10</v>
      </c>
      <c r="Z131" s="9">
        <v>65032410135963</v>
      </c>
      <c r="AA131" s="126">
        <v>0.6</v>
      </c>
      <c r="AB131" s="120">
        <f>U131*Y131+AA131</f>
        <v>10.9</v>
      </c>
      <c r="AC131" s="7">
        <v>210</v>
      </c>
      <c r="AD131" s="7">
        <v>260</v>
      </c>
      <c r="AE131" s="159">
        <v>340</v>
      </c>
      <c r="AF131" s="7"/>
      <c r="AG131" s="7"/>
      <c r="AH131" s="7"/>
      <c r="AI131" s="7"/>
      <c r="AJ131" s="7"/>
      <c r="AK131" s="7"/>
      <c r="AL131" s="1"/>
      <c r="AM131" s="1"/>
      <c r="AN131" s="1"/>
      <c r="AO131" s="1"/>
      <c r="AP131" s="1"/>
      <c r="AQ131" s="1"/>
      <c r="AR131" s="1"/>
      <c r="AS131" s="1"/>
      <c r="AT131" s="1"/>
      <c r="AU131" s="262" t="s">
        <v>3241</v>
      </c>
      <c r="AV131" s="263" t="s">
        <v>3242</v>
      </c>
      <c r="AW131" s="132" t="s">
        <v>22</v>
      </c>
      <c r="AX131" s="132" t="s">
        <v>22</v>
      </c>
      <c r="AY131" s="132" t="s">
        <v>5206</v>
      </c>
      <c r="AZ131" s="302" t="s">
        <v>5188</v>
      </c>
      <c r="BA131" t="s">
        <v>5196</v>
      </c>
    </row>
    <row r="132" spans="1:53" s="12" customFormat="1" ht="15.75" x14ac:dyDescent="0.25">
      <c r="A132" s="169" t="s">
        <v>200</v>
      </c>
      <c r="B132" s="1" t="s">
        <v>3338</v>
      </c>
      <c r="C132" s="1" t="s">
        <v>4283</v>
      </c>
      <c r="D132" s="1"/>
      <c r="E132" s="1" t="s">
        <v>115</v>
      </c>
      <c r="F132" s="3">
        <v>2309905190</v>
      </c>
      <c r="G132" s="35" t="s">
        <v>2005</v>
      </c>
      <c r="H132" s="1" t="s">
        <v>2002</v>
      </c>
      <c r="I132" s="6" t="s">
        <v>203</v>
      </c>
      <c r="J132" s="1" t="s">
        <v>42</v>
      </c>
      <c r="K132" s="1" t="s">
        <v>1995</v>
      </c>
      <c r="L132" s="22">
        <v>49</v>
      </c>
      <c r="M132" s="22">
        <f t="shared" si="9"/>
        <v>79.2</v>
      </c>
      <c r="N132" s="22">
        <v>99</v>
      </c>
      <c r="O132" s="299">
        <v>8.9499999999999993</v>
      </c>
      <c r="P132" s="228"/>
      <c r="Q132" s="228"/>
      <c r="R132" s="292">
        <v>5032410131055</v>
      </c>
      <c r="S132" s="94">
        <v>1</v>
      </c>
      <c r="T132" s="94">
        <v>0.03</v>
      </c>
      <c r="U132" s="94">
        <f>S132+T132</f>
        <v>1.03</v>
      </c>
      <c r="V132" s="109">
        <v>70</v>
      </c>
      <c r="W132" s="109">
        <v>270</v>
      </c>
      <c r="X132" s="1">
        <v>180</v>
      </c>
      <c r="Y132" s="6">
        <v>10</v>
      </c>
      <c r="Z132" s="9">
        <v>65032410131057</v>
      </c>
      <c r="AA132" s="126">
        <v>0.6</v>
      </c>
      <c r="AB132" s="120">
        <f>U132*Y132+AA132</f>
        <v>10.9</v>
      </c>
      <c r="AC132" s="7">
        <v>210</v>
      </c>
      <c r="AD132" s="7">
        <v>260</v>
      </c>
      <c r="AE132" s="159">
        <v>340</v>
      </c>
      <c r="AF132" s="7"/>
      <c r="AG132" s="7"/>
      <c r="AH132" s="7"/>
      <c r="AI132" s="7"/>
      <c r="AJ132" s="7"/>
      <c r="AK132" s="7"/>
      <c r="AL132" s="1"/>
      <c r="AM132" s="1"/>
      <c r="AN132" s="1"/>
      <c r="AO132" s="1"/>
      <c r="AP132" s="1"/>
      <c r="AQ132" s="1"/>
      <c r="AR132" s="1"/>
      <c r="AS132" s="1"/>
      <c r="AT132" s="1"/>
      <c r="AU132" s="262" t="s">
        <v>4291</v>
      </c>
      <c r="AV132" s="263"/>
      <c r="AW132" s="132"/>
      <c r="AX132" s="132" t="s">
        <v>22</v>
      </c>
      <c r="AY132" s="132" t="s">
        <v>5206</v>
      </c>
      <c r="AZ132" s="302" t="s">
        <v>5188</v>
      </c>
      <c r="BA132" t="s">
        <v>5196</v>
      </c>
    </row>
    <row r="133" spans="1:53" ht="18.75" x14ac:dyDescent="0.3">
      <c r="A133" s="1"/>
      <c r="B133" s="5" t="s">
        <v>206</v>
      </c>
      <c r="C133" s="1"/>
      <c r="D133" s="1"/>
      <c r="E133" s="1"/>
      <c r="F133" s="1"/>
      <c r="G133" s="6"/>
      <c r="H133" s="1"/>
      <c r="I133" s="6"/>
      <c r="J133" s="1"/>
      <c r="K133" s="1"/>
      <c r="L133" s="22"/>
      <c r="M133" s="22"/>
      <c r="N133" s="22"/>
      <c r="O133" s="299"/>
      <c r="P133" s="3"/>
      <c r="Q133" s="3"/>
      <c r="R133" s="3"/>
      <c r="S133" s="94"/>
      <c r="T133" s="94"/>
      <c r="U133" s="94"/>
      <c r="V133" s="109"/>
      <c r="W133" s="109"/>
      <c r="X133" s="1"/>
      <c r="Y133" s="6"/>
      <c r="Z133" s="3"/>
      <c r="AA133" s="126"/>
      <c r="AB133" s="120"/>
      <c r="AC133" s="7"/>
      <c r="AD133" s="7"/>
      <c r="AE133" s="159"/>
      <c r="AF133" s="7"/>
      <c r="AG133" s="7"/>
      <c r="AH133" s="7"/>
      <c r="AI133" s="7"/>
      <c r="AJ133" s="7"/>
      <c r="AK133" s="7"/>
      <c r="AL133" s="1"/>
      <c r="AM133" s="1"/>
      <c r="AN133" s="1"/>
      <c r="AO133" s="1"/>
      <c r="AP133" s="1"/>
      <c r="AQ133" s="1"/>
      <c r="AR133" s="1"/>
      <c r="AS133" s="1"/>
      <c r="AT133" s="1"/>
      <c r="AU133" s="262"/>
      <c r="AV133" s="262"/>
      <c r="AW133" s="132"/>
      <c r="AX133" s="132"/>
      <c r="AY133" s="132"/>
      <c r="AZ133" s="302"/>
    </row>
    <row r="134" spans="1:53" ht="15.75" x14ac:dyDescent="0.25">
      <c r="A134" s="1" t="s">
        <v>209</v>
      </c>
      <c r="B134" s="1" t="s">
        <v>207</v>
      </c>
      <c r="C134" s="1" t="s">
        <v>208</v>
      </c>
      <c r="D134" s="1"/>
      <c r="E134" s="1" t="s">
        <v>30</v>
      </c>
      <c r="F134" s="3">
        <v>2309903191</v>
      </c>
      <c r="G134" s="35">
        <v>23099031</v>
      </c>
      <c r="H134" s="1" t="s">
        <v>2002</v>
      </c>
      <c r="I134" s="6" t="s">
        <v>20</v>
      </c>
      <c r="J134" s="1" t="s">
        <v>210</v>
      </c>
      <c r="K134" s="1" t="s">
        <v>1995</v>
      </c>
      <c r="L134" s="22">
        <v>235</v>
      </c>
      <c r="M134" s="22">
        <f t="shared" si="9"/>
        <v>399.20000000000005</v>
      </c>
      <c r="N134" s="22">
        <v>499</v>
      </c>
      <c r="O134" s="299">
        <v>40</v>
      </c>
      <c r="P134" s="292">
        <v>5032410019667</v>
      </c>
      <c r="Q134" s="9"/>
      <c r="R134" s="9">
        <v>5032410137392</v>
      </c>
      <c r="S134" s="94">
        <v>2.5</v>
      </c>
      <c r="T134" s="94">
        <v>0.25</v>
      </c>
      <c r="U134" s="94">
        <f t="shared" si="8"/>
        <v>2.75</v>
      </c>
      <c r="V134" s="109">
        <v>110</v>
      </c>
      <c r="W134" s="109">
        <v>250</v>
      </c>
      <c r="X134" s="1">
        <v>150</v>
      </c>
      <c r="Y134" s="6">
        <v>6</v>
      </c>
      <c r="Z134" s="9">
        <v>65032410019669</v>
      </c>
      <c r="AA134" s="126">
        <v>0.4</v>
      </c>
      <c r="AB134" s="120">
        <f>U134*Y134+AA134</f>
        <v>16.899999999999999</v>
      </c>
      <c r="AC134" s="7">
        <v>210</v>
      </c>
      <c r="AD134" s="7">
        <v>240</v>
      </c>
      <c r="AE134" s="159">
        <v>440</v>
      </c>
      <c r="AF134" s="7"/>
      <c r="AG134" s="7"/>
      <c r="AH134" s="7"/>
      <c r="AI134" s="7"/>
      <c r="AJ134" s="7"/>
      <c r="AK134" s="7"/>
      <c r="AL134" s="1"/>
      <c r="AM134" s="1"/>
      <c r="AN134" s="1"/>
      <c r="AO134" s="1"/>
      <c r="AP134" s="1"/>
      <c r="AQ134" s="1"/>
      <c r="AR134" s="1"/>
      <c r="AS134" s="1"/>
      <c r="AT134" s="1"/>
      <c r="AU134" s="262" t="s">
        <v>3246</v>
      </c>
      <c r="AV134" s="263" t="s">
        <v>3243</v>
      </c>
      <c r="AW134" s="132" t="s">
        <v>22</v>
      </c>
      <c r="AX134" s="132" t="s">
        <v>22</v>
      </c>
      <c r="AY134" s="132" t="s">
        <v>5206</v>
      </c>
      <c r="AZ134" s="302" t="s">
        <v>5188</v>
      </c>
      <c r="BA134" t="s">
        <v>5196</v>
      </c>
    </row>
    <row r="135" spans="1:53" s="12" customFormat="1" ht="15.75" x14ac:dyDescent="0.25">
      <c r="A135" s="169" t="s">
        <v>209</v>
      </c>
      <c r="B135" s="1" t="s">
        <v>211</v>
      </c>
      <c r="C135" s="1" t="s">
        <v>5223</v>
      </c>
      <c r="D135" s="1"/>
      <c r="E135" s="1" t="s">
        <v>212</v>
      </c>
      <c r="F135" s="3">
        <v>2309903191</v>
      </c>
      <c r="G135" s="35">
        <v>23099031</v>
      </c>
      <c r="H135" s="1" t="s">
        <v>2002</v>
      </c>
      <c r="I135" s="6" t="s">
        <v>20</v>
      </c>
      <c r="J135" s="1" t="s">
        <v>121</v>
      </c>
      <c r="K135" s="1" t="s">
        <v>1995</v>
      </c>
      <c r="L135" s="22">
        <v>156</v>
      </c>
      <c r="M135" s="22">
        <f t="shared" si="9"/>
        <v>263.2</v>
      </c>
      <c r="N135" s="22">
        <v>329</v>
      </c>
      <c r="O135" s="299">
        <v>19.5</v>
      </c>
      <c r="P135" s="292">
        <v>5032410012538</v>
      </c>
      <c r="Q135" s="228"/>
      <c r="R135" s="228"/>
      <c r="S135" s="94">
        <v>2</v>
      </c>
      <c r="T135" s="94">
        <v>0.03</v>
      </c>
      <c r="U135" s="94">
        <f t="shared" si="8"/>
        <v>2.0299999999999998</v>
      </c>
      <c r="V135" s="109">
        <v>280</v>
      </c>
      <c r="W135" s="109">
        <v>20</v>
      </c>
      <c r="X135" s="1">
        <v>390</v>
      </c>
      <c r="Y135" s="6">
        <v>6</v>
      </c>
      <c r="Z135" s="9" t="s">
        <v>3987</v>
      </c>
      <c r="AA135" s="126">
        <v>0.6</v>
      </c>
      <c r="AB135" s="120">
        <f>U135*Y135+AA135</f>
        <v>12.78</v>
      </c>
      <c r="AC135" s="7">
        <v>280</v>
      </c>
      <c r="AD135" s="7">
        <v>300</v>
      </c>
      <c r="AE135" s="159">
        <v>370</v>
      </c>
      <c r="AF135" s="7"/>
      <c r="AG135" s="7"/>
      <c r="AH135" s="7"/>
      <c r="AI135" s="7"/>
      <c r="AJ135" s="7"/>
      <c r="AK135" s="7"/>
      <c r="AL135" s="1"/>
      <c r="AM135" s="1"/>
      <c r="AN135" s="1"/>
      <c r="AO135" s="1"/>
      <c r="AP135" s="1"/>
      <c r="AQ135" s="1"/>
      <c r="AR135" s="1"/>
      <c r="AS135" s="1"/>
      <c r="AT135" s="1"/>
      <c r="AU135" s="262" t="s">
        <v>3247</v>
      </c>
      <c r="AV135" s="263" t="s">
        <v>3244</v>
      </c>
      <c r="AW135" s="132" t="s">
        <v>22</v>
      </c>
      <c r="AX135" s="132" t="s">
        <v>22</v>
      </c>
      <c r="AY135" s="132" t="s">
        <v>5206</v>
      </c>
      <c r="AZ135" s="302" t="s">
        <v>5188</v>
      </c>
      <c r="BA135" t="s">
        <v>5196</v>
      </c>
    </row>
    <row r="136" spans="1:53" s="12" customFormat="1" ht="15.75" x14ac:dyDescent="0.25">
      <c r="A136" s="169" t="s">
        <v>209</v>
      </c>
      <c r="B136" s="1" t="s">
        <v>1944</v>
      </c>
      <c r="C136" s="1" t="s">
        <v>1945</v>
      </c>
      <c r="D136" s="169"/>
      <c r="E136" s="1" t="s">
        <v>212</v>
      </c>
      <c r="F136" s="3">
        <v>2309903188</v>
      </c>
      <c r="G136" s="35" t="s">
        <v>2000</v>
      </c>
      <c r="H136" s="1" t="s">
        <v>2002</v>
      </c>
      <c r="I136" s="6" t="s">
        <v>20</v>
      </c>
      <c r="J136" s="1" t="s">
        <v>64</v>
      </c>
      <c r="K136" s="1" t="s">
        <v>1995</v>
      </c>
      <c r="L136" s="22">
        <v>117</v>
      </c>
      <c r="M136" s="22">
        <f t="shared" si="9"/>
        <v>199.20000000000002</v>
      </c>
      <c r="N136" s="22">
        <v>249</v>
      </c>
      <c r="O136" s="299"/>
      <c r="P136" s="292">
        <v>5032410012316</v>
      </c>
      <c r="Q136" s="228"/>
      <c r="R136" s="228"/>
      <c r="S136" s="94">
        <v>0.5</v>
      </c>
      <c r="T136" s="94">
        <v>0.16</v>
      </c>
      <c r="U136" s="94">
        <f t="shared" si="8"/>
        <v>0.66</v>
      </c>
      <c r="V136" s="109">
        <v>200</v>
      </c>
      <c r="W136" s="109">
        <v>145</v>
      </c>
      <c r="X136" s="1">
        <v>200</v>
      </c>
      <c r="Y136" s="6">
        <v>6</v>
      </c>
      <c r="Z136" s="9">
        <v>65032410012318</v>
      </c>
      <c r="AA136" s="126">
        <v>0.6</v>
      </c>
      <c r="AB136" s="120">
        <f>U136*Y136+AA136</f>
        <v>4.5599999999999996</v>
      </c>
      <c r="AC136" s="7">
        <v>410</v>
      </c>
      <c r="AD136" s="7">
        <v>170</v>
      </c>
      <c r="AE136" s="159">
        <v>610</v>
      </c>
      <c r="AF136" s="7"/>
      <c r="AG136" s="7"/>
      <c r="AH136" s="7"/>
      <c r="AI136" s="7"/>
      <c r="AJ136" s="7"/>
      <c r="AK136" s="7"/>
      <c r="AL136" s="1"/>
      <c r="AM136" s="1"/>
      <c r="AN136" s="1"/>
      <c r="AO136" s="1"/>
      <c r="AP136" s="1"/>
      <c r="AQ136" s="1"/>
      <c r="AR136" s="1"/>
      <c r="AS136" s="1"/>
      <c r="AT136" s="1"/>
      <c r="AU136" s="262" t="s">
        <v>3248</v>
      </c>
      <c r="AV136" s="263" t="s">
        <v>3245</v>
      </c>
      <c r="AW136" s="132" t="s">
        <v>22</v>
      </c>
      <c r="AX136" s="132" t="s">
        <v>22</v>
      </c>
      <c r="AY136" s="132" t="s">
        <v>5206</v>
      </c>
      <c r="AZ136" s="302" t="s">
        <v>5188</v>
      </c>
      <c r="BA136" t="s">
        <v>5196</v>
      </c>
    </row>
    <row r="137" spans="1:53" ht="18.75" x14ac:dyDescent="0.3">
      <c r="A137" s="1"/>
      <c r="B137" s="5" t="s">
        <v>213</v>
      </c>
      <c r="C137" s="1"/>
      <c r="D137" s="1"/>
      <c r="E137" s="1"/>
      <c r="F137" s="1"/>
      <c r="G137" s="6"/>
      <c r="H137" s="1"/>
      <c r="I137" s="6"/>
      <c r="J137" s="1"/>
      <c r="K137" s="1"/>
      <c r="L137" s="22"/>
      <c r="M137" s="22"/>
      <c r="N137" s="22"/>
      <c r="O137" s="299"/>
      <c r="P137" s="3"/>
      <c r="Q137" s="3"/>
      <c r="R137" s="3"/>
      <c r="S137" s="94"/>
      <c r="T137" s="94"/>
      <c r="U137" s="94"/>
      <c r="V137" s="109"/>
      <c r="W137" s="109"/>
      <c r="X137" s="1"/>
      <c r="Y137" s="6"/>
      <c r="Z137" s="3"/>
      <c r="AA137" s="126"/>
      <c r="AB137" s="120"/>
      <c r="AC137" s="7"/>
      <c r="AD137" s="7"/>
      <c r="AE137" s="159"/>
      <c r="AF137" s="7"/>
      <c r="AG137" s="7"/>
      <c r="AH137" s="7"/>
      <c r="AI137" s="7"/>
      <c r="AJ137" s="7"/>
      <c r="AK137" s="7"/>
      <c r="AL137" s="1"/>
      <c r="AM137" s="1"/>
      <c r="AN137" s="1"/>
      <c r="AO137" s="1"/>
      <c r="AP137" s="1"/>
      <c r="AQ137" s="1"/>
      <c r="AR137" s="1"/>
      <c r="AS137" s="1"/>
      <c r="AT137" s="1"/>
      <c r="AU137" s="262"/>
      <c r="AV137" s="262"/>
      <c r="AW137" s="132"/>
      <c r="AX137" s="132"/>
      <c r="AY137" s="132"/>
      <c r="AZ137" s="302"/>
    </row>
    <row r="138" spans="1:53" s="12" customFormat="1" ht="15.75" x14ac:dyDescent="0.25">
      <c r="A138" s="169" t="s">
        <v>213</v>
      </c>
      <c r="B138" s="3" t="s">
        <v>214</v>
      </c>
      <c r="C138" s="1" t="s">
        <v>215</v>
      </c>
      <c r="D138" s="1"/>
      <c r="E138" s="1" t="s">
        <v>216</v>
      </c>
      <c r="F138" s="3">
        <v>3405100000</v>
      </c>
      <c r="G138" s="35">
        <v>34051000</v>
      </c>
      <c r="H138" s="1" t="s">
        <v>2008</v>
      </c>
      <c r="I138" s="6" t="s">
        <v>20</v>
      </c>
      <c r="J138" s="1" t="s">
        <v>19</v>
      </c>
      <c r="K138" s="1" t="s">
        <v>1995</v>
      </c>
      <c r="L138" s="22">
        <v>127</v>
      </c>
      <c r="M138" s="22">
        <f t="shared" ref="M138:M175" si="15">N138*0.8</f>
        <v>215.20000000000002</v>
      </c>
      <c r="N138" s="22">
        <v>269</v>
      </c>
      <c r="O138" s="299">
        <v>23</v>
      </c>
      <c r="P138" s="292">
        <v>5032410127829</v>
      </c>
      <c r="Q138" s="228"/>
      <c r="R138" s="228"/>
      <c r="S138" s="94">
        <v>0.4</v>
      </c>
      <c r="T138" s="94">
        <v>7.0000000000000007E-2</v>
      </c>
      <c r="U138" s="94">
        <f t="shared" si="8"/>
        <v>0.47000000000000003</v>
      </c>
      <c r="V138" s="109">
        <v>100</v>
      </c>
      <c r="W138" s="109">
        <v>105</v>
      </c>
      <c r="X138" s="1">
        <v>100</v>
      </c>
      <c r="Y138" s="6">
        <v>12</v>
      </c>
      <c r="Z138" s="9">
        <v>65032410127821</v>
      </c>
      <c r="AA138" s="126">
        <v>0.6</v>
      </c>
      <c r="AB138" s="120">
        <f t="shared" ref="AB138:AB144" si="16">U138*Y138+AA138</f>
        <v>6.24</v>
      </c>
      <c r="AC138" s="7">
        <v>280</v>
      </c>
      <c r="AD138" s="7">
        <v>300</v>
      </c>
      <c r="AE138" s="159">
        <v>370</v>
      </c>
      <c r="AF138" s="7"/>
      <c r="AG138" s="7"/>
      <c r="AH138" s="7"/>
      <c r="AI138" s="7"/>
      <c r="AJ138" s="7"/>
      <c r="AK138" s="7"/>
      <c r="AL138" s="1"/>
      <c r="AM138" s="1"/>
      <c r="AN138" s="1"/>
      <c r="AO138" s="1"/>
      <c r="AP138" s="1"/>
      <c r="AQ138" s="1"/>
      <c r="AR138" s="1"/>
      <c r="AS138" s="1"/>
      <c r="AT138" s="1"/>
      <c r="AU138" s="262" t="s">
        <v>3249</v>
      </c>
      <c r="AV138" s="263" t="s">
        <v>3250</v>
      </c>
      <c r="AW138" s="132" t="s">
        <v>22</v>
      </c>
      <c r="AX138" s="132" t="s">
        <v>22</v>
      </c>
      <c r="AY138" s="132" t="s">
        <v>5206</v>
      </c>
      <c r="AZ138" s="302" t="s">
        <v>5188</v>
      </c>
      <c r="BA138" t="s">
        <v>5196</v>
      </c>
    </row>
    <row r="139" spans="1:53" s="12" customFormat="1" ht="15.75" x14ac:dyDescent="0.25">
      <c r="A139" s="169" t="s">
        <v>213</v>
      </c>
      <c r="B139" s="3" t="s">
        <v>217</v>
      </c>
      <c r="C139" s="1" t="s">
        <v>2668</v>
      </c>
      <c r="D139" s="1"/>
      <c r="E139" s="1" t="s">
        <v>37</v>
      </c>
      <c r="F139" s="3">
        <v>3405100000</v>
      </c>
      <c r="G139" s="35">
        <v>34051000</v>
      </c>
      <c r="H139" s="1" t="s">
        <v>2008</v>
      </c>
      <c r="I139" s="6" t="s">
        <v>20</v>
      </c>
      <c r="J139" s="1" t="s">
        <v>70</v>
      </c>
      <c r="K139" s="1" t="s">
        <v>1995</v>
      </c>
      <c r="L139" s="22">
        <v>127</v>
      </c>
      <c r="M139" s="22">
        <f t="shared" si="15"/>
        <v>215.20000000000002</v>
      </c>
      <c r="N139" s="22">
        <v>269</v>
      </c>
      <c r="O139" s="299">
        <v>23</v>
      </c>
      <c r="P139" s="292">
        <v>5032410127928</v>
      </c>
      <c r="Q139" s="228"/>
      <c r="R139" s="228"/>
      <c r="S139" s="94">
        <v>0.5</v>
      </c>
      <c r="T139" s="94">
        <v>0.05</v>
      </c>
      <c r="U139" s="94">
        <f t="shared" si="8"/>
        <v>0.55000000000000004</v>
      </c>
      <c r="V139" s="109">
        <v>60</v>
      </c>
      <c r="W139" s="109">
        <v>255</v>
      </c>
      <c r="X139" s="1">
        <v>60</v>
      </c>
      <c r="Y139" s="6">
        <v>6</v>
      </c>
      <c r="Z139" s="9">
        <v>65032410127920</v>
      </c>
      <c r="AA139" s="126">
        <v>0.15</v>
      </c>
      <c r="AB139" s="120">
        <f t="shared" si="16"/>
        <v>3.45</v>
      </c>
      <c r="AC139" s="7">
        <v>280</v>
      </c>
      <c r="AD139" s="7">
        <v>300</v>
      </c>
      <c r="AE139" s="159">
        <v>370</v>
      </c>
      <c r="AF139" s="7"/>
      <c r="AG139" s="7"/>
      <c r="AH139" s="7"/>
      <c r="AI139" s="7"/>
      <c r="AJ139" s="7"/>
      <c r="AK139" s="7"/>
      <c r="AL139" s="1"/>
      <c r="AM139" s="1"/>
      <c r="AN139" s="1"/>
      <c r="AO139" s="1"/>
      <c r="AP139" s="1"/>
      <c r="AQ139" s="1"/>
      <c r="AR139" s="1"/>
      <c r="AS139" s="1"/>
      <c r="AT139" s="1"/>
      <c r="AU139" s="262" t="s">
        <v>3251</v>
      </c>
      <c r="AV139" s="263" t="s">
        <v>3252</v>
      </c>
      <c r="AW139" s="132" t="s">
        <v>22</v>
      </c>
      <c r="AX139" s="132" t="s">
        <v>22</v>
      </c>
      <c r="AY139" s="132" t="s">
        <v>5206</v>
      </c>
      <c r="AZ139" s="302" t="s">
        <v>5188</v>
      </c>
      <c r="BA139" t="s">
        <v>5196</v>
      </c>
    </row>
    <row r="140" spans="1:53" s="12" customFormat="1" ht="15.75" x14ac:dyDescent="0.25">
      <c r="A140" s="169" t="s">
        <v>213</v>
      </c>
      <c r="B140" s="3" t="s">
        <v>218</v>
      </c>
      <c r="C140" s="1" t="s">
        <v>219</v>
      </c>
      <c r="D140" s="1"/>
      <c r="E140" s="1" t="s">
        <v>220</v>
      </c>
      <c r="F140" s="3">
        <v>3405100000</v>
      </c>
      <c r="G140" s="35">
        <v>34051000</v>
      </c>
      <c r="H140" s="1" t="s">
        <v>2008</v>
      </c>
      <c r="I140" s="6" t="s">
        <v>20</v>
      </c>
      <c r="J140" s="1" t="s">
        <v>70</v>
      </c>
      <c r="K140" s="1" t="s">
        <v>1995</v>
      </c>
      <c r="L140" s="22">
        <v>127</v>
      </c>
      <c r="M140" s="22">
        <f t="shared" si="15"/>
        <v>215.20000000000002</v>
      </c>
      <c r="N140" s="22">
        <v>269</v>
      </c>
      <c r="O140" s="299">
        <v>23</v>
      </c>
      <c r="P140" s="292">
        <v>5032410128321</v>
      </c>
      <c r="Q140" s="228"/>
      <c r="R140" s="228"/>
      <c r="S140" s="94">
        <v>0.5</v>
      </c>
      <c r="T140" s="94">
        <v>0.05</v>
      </c>
      <c r="U140" s="94">
        <f t="shared" ref="U140:U173" si="17">S140+T140</f>
        <v>0.55000000000000004</v>
      </c>
      <c r="V140" s="109">
        <v>60</v>
      </c>
      <c r="W140" s="109">
        <v>220</v>
      </c>
      <c r="X140" s="1">
        <v>60</v>
      </c>
      <c r="Y140" s="6">
        <v>6</v>
      </c>
      <c r="Z140" s="9">
        <v>65032410128323</v>
      </c>
      <c r="AA140" s="126">
        <v>0.15</v>
      </c>
      <c r="AB140" s="120">
        <f t="shared" si="16"/>
        <v>3.45</v>
      </c>
      <c r="AC140" s="7">
        <v>280</v>
      </c>
      <c r="AD140" s="7">
        <v>300</v>
      </c>
      <c r="AE140" s="159">
        <v>370</v>
      </c>
      <c r="AF140" s="7"/>
      <c r="AG140" s="7"/>
      <c r="AH140" s="7"/>
      <c r="AI140" s="7"/>
      <c r="AJ140" s="7"/>
      <c r="AK140" s="7"/>
      <c r="AL140" s="1"/>
      <c r="AM140" s="1"/>
      <c r="AN140" s="1"/>
      <c r="AO140" s="1"/>
      <c r="AP140" s="1"/>
      <c r="AQ140" s="1"/>
      <c r="AR140" s="1"/>
      <c r="AS140" s="1"/>
      <c r="AT140" s="1"/>
      <c r="AU140" s="262" t="s">
        <v>3253</v>
      </c>
      <c r="AV140" s="263" t="s">
        <v>3254</v>
      </c>
      <c r="AW140" s="132" t="s">
        <v>22</v>
      </c>
      <c r="AX140" s="132" t="s">
        <v>22</v>
      </c>
      <c r="AY140" s="132" t="s">
        <v>5206</v>
      </c>
      <c r="AZ140" s="302" t="s">
        <v>5188</v>
      </c>
      <c r="BA140" t="s">
        <v>5196</v>
      </c>
    </row>
    <row r="141" spans="1:53" s="12" customFormat="1" ht="15.75" x14ac:dyDescent="0.25">
      <c r="A141" s="169" t="s">
        <v>213</v>
      </c>
      <c r="B141" s="3" t="s">
        <v>221</v>
      </c>
      <c r="C141" s="1" t="s">
        <v>222</v>
      </c>
      <c r="D141" s="1"/>
      <c r="E141" s="1" t="s">
        <v>223</v>
      </c>
      <c r="F141" s="3">
        <v>3405100000</v>
      </c>
      <c r="G141" s="35">
        <v>34051000</v>
      </c>
      <c r="H141" s="1" t="s">
        <v>2008</v>
      </c>
      <c r="I141" s="6" t="s">
        <v>20</v>
      </c>
      <c r="J141" s="1" t="s">
        <v>70</v>
      </c>
      <c r="K141" s="1" t="s">
        <v>1995</v>
      </c>
      <c r="L141" s="22">
        <v>74</v>
      </c>
      <c r="M141" s="22">
        <f t="shared" si="15"/>
        <v>124.80000000000001</v>
      </c>
      <c r="N141" s="22">
        <v>156</v>
      </c>
      <c r="O141" s="299">
        <v>13.5</v>
      </c>
      <c r="P141" s="292">
        <v>5032410128420</v>
      </c>
      <c r="Q141" s="228"/>
      <c r="R141" s="228"/>
      <c r="S141" s="94">
        <v>0.5</v>
      </c>
      <c r="T141" s="94">
        <v>6.5000000000000002E-2</v>
      </c>
      <c r="U141" s="94">
        <f t="shared" si="17"/>
        <v>0.56499999999999995</v>
      </c>
      <c r="V141" s="109">
        <v>75</v>
      </c>
      <c r="W141" s="109">
        <v>155</v>
      </c>
      <c r="X141" s="1">
        <v>75</v>
      </c>
      <c r="Y141" s="6">
        <v>8</v>
      </c>
      <c r="Z141" s="9">
        <v>65032410128422</v>
      </c>
      <c r="AA141" s="126">
        <v>0.4</v>
      </c>
      <c r="AB141" s="120">
        <f t="shared" si="16"/>
        <v>4.92</v>
      </c>
      <c r="AC141" s="7">
        <v>280</v>
      </c>
      <c r="AD141" s="7">
        <v>190</v>
      </c>
      <c r="AE141" s="159">
        <v>390</v>
      </c>
      <c r="AF141" s="7"/>
      <c r="AG141" s="7"/>
      <c r="AH141" s="7"/>
      <c r="AI141" s="7"/>
      <c r="AJ141" s="7"/>
      <c r="AK141" s="7"/>
      <c r="AL141" s="1"/>
      <c r="AM141" s="1"/>
      <c r="AN141" s="1"/>
      <c r="AO141" s="1"/>
      <c r="AP141" s="1"/>
      <c r="AQ141" s="1"/>
      <c r="AR141" s="1"/>
      <c r="AS141" s="1"/>
      <c r="AT141" s="1"/>
      <c r="AU141" s="262" t="s">
        <v>3255</v>
      </c>
      <c r="AV141" s="263" t="s">
        <v>3256</v>
      </c>
      <c r="AW141" s="132" t="s">
        <v>22</v>
      </c>
      <c r="AX141" s="132" t="s">
        <v>22</v>
      </c>
      <c r="AY141" s="132" t="s">
        <v>5206</v>
      </c>
      <c r="AZ141" s="302" t="s">
        <v>5188</v>
      </c>
      <c r="BA141" t="s">
        <v>5196</v>
      </c>
    </row>
    <row r="142" spans="1:53" s="12" customFormat="1" ht="15.75" x14ac:dyDescent="0.25">
      <c r="A142" s="169" t="s">
        <v>213</v>
      </c>
      <c r="B142" s="3" t="s">
        <v>2642</v>
      </c>
      <c r="C142" s="1" t="s">
        <v>224</v>
      </c>
      <c r="D142" s="1"/>
      <c r="E142" s="1" t="s">
        <v>225</v>
      </c>
      <c r="F142" s="3">
        <v>3405100000</v>
      </c>
      <c r="G142" s="35">
        <v>34051000</v>
      </c>
      <c r="H142" s="1" t="s">
        <v>2008</v>
      </c>
      <c r="I142" s="6" t="s">
        <v>20</v>
      </c>
      <c r="J142" s="1" t="s">
        <v>257</v>
      </c>
      <c r="K142" s="1" t="s">
        <v>1995</v>
      </c>
      <c r="L142" s="22">
        <v>49</v>
      </c>
      <c r="M142" s="22">
        <f t="shared" si="15"/>
        <v>79.2</v>
      </c>
      <c r="N142" s="22">
        <v>99</v>
      </c>
      <c r="O142" s="299">
        <v>9</v>
      </c>
      <c r="P142" s="292">
        <v>5032410112344</v>
      </c>
      <c r="Q142" s="228"/>
      <c r="R142" s="228"/>
      <c r="S142" s="94">
        <v>0.45</v>
      </c>
      <c r="T142" s="94">
        <v>0.03</v>
      </c>
      <c r="U142" s="94">
        <f t="shared" si="17"/>
        <v>0.48</v>
      </c>
      <c r="V142" s="109">
        <v>35</v>
      </c>
      <c r="W142" s="109">
        <v>85</v>
      </c>
      <c r="X142" s="1">
        <v>195</v>
      </c>
      <c r="Y142" s="6">
        <v>12</v>
      </c>
      <c r="Z142" s="9">
        <v>65032410112346</v>
      </c>
      <c r="AA142" s="126">
        <v>0.6</v>
      </c>
      <c r="AB142" s="120">
        <f t="shared" si="16"/>
        <v>6.3599999999999994</v>
      </c>
      <c r="AC142" s="7">
        <v>280</v>
      </c>
      <c r="AD142" s="7">
        <v>300</v>
      </c>
      <c r="AE142" s="159">
        <v>370</v>
      </c>
      <c r="AF142" s="7"/>
      <c r="AG142" s="7"/>
      <c r="AH142" s="7"/>
      <c r="AI142" s="7"/>
      <c r="AJ142" s="7"/>
      <c r="AK142" s="7"/>
      <c r="AL142" s="1"/>
      <c r="AM142" s="1"/>
      <c r="AN142" s="1"/>
      <c r="AO142" s="1"/>
      <c r="AP142" s="1"/>
      <c r="AQ142" s="1"/>
      <c r="AR142" s="1"/>
      <c r="AS142" s="1"/>
      <c r="AT142" s="1"/>
      <c r="AU142" s="262" t="s">
        <v>227</v>
      </c>
      <c r="AV142" s="263" t="s">
        <v>3257</v>
      </c>
      <c r="AW142" s="132" t="s">
        <v>22</v>
      </c>
      <c r="AX142" s="132" t="s">
        <v>22</v>
      </c>
      <c r="AY142" s="132" t="s">
        <v>5206</v>
      </c>
      <c r="AZ142" s="302" t="s">
        <v>5188</v>
      </c>
      <c r="BA142" t="s">
        <v>5196</v>
      </c>
    </row>
    <row r="143" spans="1:53" s="12" customFormat="1" ht="15.75" x14ac:dyDescent="0.25">
      <c r="A143" s="169" t="s">
        <v>213</v>
      </c>
      <c r="B143" s="3" t="s">
        <v>228</v>
      </c>
      <c r="C143" s="1" t="s">
        <v>229</v>
      </c>
      <c r="D143" s="1"/>
      <c r="E143" s="1" t="s">
        <v>230</v>
      </c>
      <c r="F143" s="3">
        <v>3405100000</v>
      </c>
      <c r="G143" s="35" t="s">
        <v>2006</v>
      </c>
      <c r="H143" s="1" t="s">
        <v>2008</v>
      </c>
      <c r="I143" s="6" t="s">
        <v>20</v>
      </c>
      <c r="J143" s="1" t="s">
        <v>226</v>
      </c>
      <c r="K143" s="1" t="s">
        <v>1995</v>
      </c>
      <c r="L143" s="22">
        <v>66</v>
      </c>
      <c r="M143" s="22">
        <f t="shared" si="15"/>
        <v>111.2</v>
      </c>
      <c r="N143" s="22">
        <v>139</v>
      </c>
      <c r="O143" s="299">
        <v>12</v>
      </c>
      <c r="P143" s="292">
        <v>5032410128123</v>
      </c>
      <c r="Q143" s="228"/>
      <c r="R143" s="228"/>
      <c r="S143" s="94">
        <v>0.45</v>
      </c>
      <c r="T143" s="94">
        <v>0.1</v>
      </c>
      <c r="U143" s="94">
        <f t="shared" si="17"/>
        <v>0.55000000000000004</v>
      </c>
      <c r="V143" s="109">
        <v>100</v>
      </c>
      <c r="W143" s="109">
        <v>85</v>
      </c>
      <c r="X143" s="1">
        <v>100</v>
      </c>
      <c r="Y143" s="6">
        <v>12</v>
      </c>
      <c r="Z143" s="9">
        <v>65032410128125</v>
      </c>
      <c r="AA143" s="126">
        <v>0.6</v>
      </c>
      <c r="AB143" s="120">
        <f t="shared" si="16"/>
        <v>7.2</v>
      </c>
      <c r="AC143" s="7">
        <v>280</v>
      </c>
      <c r="AD143" s="7">
        <v>300</v>
      </c>
      <c r="AE143" s="159">
        <v>370</v>
      </c>
      <c r="AF143" s="7"/>
      <c r="AG143" s="7"/>
      <c r="AH143" s="7"/>
      <c r="AI143" s="7"/>
      <c r="AJ143" s="7"/>
      <c r="AK143" s="7"/>
      <c r="AL143" s="1"/>
      <c r="AM143" s="1"/>
      <c r="AN143" s="1"/>
      <c r="AO143" s="1"/>
      <c r="AP143" s="1"/>
      <c r="AQ143" s="1"/>
      <c r="AR143" s="1"/>
      <c r="AS143" s="1"/>
      <c r="AT143" s="1"/>
      <c r="AU143" s="262" t="s">
        <v>231</v>
      </c>
      <c r="AV143" s="263" t="s">
        <v>3258</v>
      </c>
      <c r="AW143" s="132" t="s">
        <v>22</v>
      </c>
      <c r="AX143" s="132" t="s">
        <v>22</v>
      </c>
      <c r="AY143" s="132" t="s">
        <v>5206</v>
      </c>
      <c r="AZ143" s="302" t="s">
        <v>5188</v>
      </c>
      <c r="BA143" t="s">
        <v>5196</v>
      </c>
    </row>
    <row r="144" spans="1:53" s="12" customFormat="1" ht="15.75" x14ac:dyDescent="0.25">
      <c r="A144" s="169" t="s">
        <v>213</v>
      </c>
      <c r="B144" s="3" t="s">
        <v>4009</v>
      </c>
      <c r="C144" s="1" t="s">
        <v>232</v>
      </c>
      <c r="D144" s="1"/>
      <c r="E144" s="1" t="s">
        <v>168</v>
      </c>
      <c r="F144" s="3">
        <v>3405100000</v>
      </c>
      <c r="G144" s="35" t="s">
        <v>2006</v>
      </c>
      <c r="H144" s="1" t="s">
        <v>2008</v>
      </c>
      <c r="I144" s="6" t="s">
        <v>20</v>
      </c>
      <c r="J144" s="1" t="s">
        <v>169</v>
      </c>
      <c r="K144" s="1" t="s">
        <v>1995</v>
      </c>
      <c r="L144" s="22">
        <v>79</v>
      </c>
      <c r="M144" s="22">
        <f t="shared" si="15"/>
        <v>127.2</v>
      </c>
      <c r="N144" s="22">
        <v>159</v>
      </c>
      <c r="O144" s="299">
        <v>14.5</v>
      </c>
      <c r="P144" s="228"/>
      <c r="Q144" s="292">
        <v>5032410136869</v>
      </c>
      <c r="R144" s="228"/>
      <c r="S144" s="94">
        <v>0.5</v>
      </c>
      <c r="T144" s="94">
        <v>0.05</v>
      </c>
      <c r="U144" s="94">
        <f t="shared" si="17"/>
        <v>0.55000000000000004</v>
      </c>
      <c r="V144" s="109">
        <v>45</v>
      </c>
      <c r="W144" s="109">
        <v>250</v>
      </c>
      <c r="X144" s="1">
        <v>105</v>
      </c>
      <c r="Y144" s="6">
        <v>18</v>
      </c>
      <c r="Z144" s="9">
        <v>65032410128224</v>
      </c>
      <c r="AA144" s="126">
        <v>0.6</v>
      </c>
      <c r="AB144" s="120">
        <f t="shared" si="16"/>
        <v>10.5</v>
      </c>
      <c r="AC144" s="7">
        <v>280</v>
      </c>
      <c r="AD144" s="7">
        <v>300</v>
      </c>
      <c r="AE144" s="159">
        <v>370</v>
      </c>
      <c r="AF144" s="7"/>
      <c r="AG144" s="7"/>
      <c r="AH144" s="7"/>
      <c r="AI144" s="7"/>
      <c r="AJ144" s="7"/>
      <c r="AK144" s="7"/>
      <c r="AL144" s="1"/>
      <c r="AM144" s="1"/>
      <c r="AN144" s="1"/>
      <c r="AO144" s="1"/>
      <c r="AP144" s="1"/>
      <c r="AQ144" s="1"/>
      <c r="AR144" s="1"/>
      <c r="AS144" s="1"/>
      <c r="AT144" s="1"/>
      <c r="AU144" s="262" t="s">
        <v>233</v>
      </c>
      <c r="AV144" s="263" t="s">
        <v>3259</v>
      </c>
      <c r="AW144" s="132" t="s">
        <v>22</v>
      </c>
      <c r="AX144" s="132" t="s">
        <v>22</v>
      </c>
      <c r="AY144" s="132" t="s">
        <v>5206</v>
      </c>
      <c r="AZ144" s="302" t="s">
        <v>5188</v>
      </c>
      <c r="BA144" t="s">
        <v>5196</v>
      </c>
    </row>
    <row r="145" spans="1:53" ht="18.75" x14ac:dyDescent="0.3">
      <c r="A145" s="1"/>
      <c r="B145" s="5" t="s">
        <v>234</v>
      </c>
      <c r="C145" s="1"/>
      <c r="D145" s="1"/>
      <c r="E145" s="1"/>
      <c r="F145" s="1"/>
      <c r="G145" s="6"/>
      <c r="H145" s="1"/>
      <c r="I145" s="35"/>
      <c r="J145" s="3"/>
      <c r="K145" s="1"/>
      <c r="L145" s="22"/>
      <c r="M145" s="22"/>
      <c r="N145" s="22"/>
      <c r="O145" s="299"/>
      <c r="P145" s="3"/>
      <c r="Q145" s="3"/>
      <c r="R145" s="3"/>
      <c r="S145" s="94"/>
      <c r="T145" s="94"/>
      <c r="U145" s="94"/>
      <c r="V145" s="109"/>
      <c r="W145" s="109"/>
      <c r="X145" s="1"/>
      <c r="Y145" s="35"/>
      <c r="Z145" s="3"/>
      <c r="AA145" s="126"/>
      <c r="AB145" s="120"/>
      <c r="AC145" s="7"/>
      <c r="AD145" s="7"/>
      <c r="AE145" s="159"/>
      <c r="AF145" s="7"/>
      <c r="AG145" s="7"/>
      <c r="AH145" s="7"/>
      <c r="AI145" s="7"/>
      <c r="AJ145" s="7"/>
      <c r="AK145" s="7"/>
      <c r="AL145" s="1"/>
      <c r="AM145" s="1"/>
      <c r="AN145" s="1"/>
      <c r="AO145" s="1"/>
      <c r="AP145" s="1"/>
      <c r="AQ145" s="1"/>
      <c r="AR145" s="1"/>
      <c r="AS145" s="1"/>
      <c r="AT145" s="1"/>
      <c r="AU145" s="3"/>
      <c r="AV145" s="3"/>
      <c r="AW145" s="3"/>
      <c r="AX145" s="3"/>
      <c r="AY145" s="3"/>
      <c r="AZ145" s="302"/>
    </row>
    <row r="146" spans="1:53" s="12" customFormat="1" ht="15.75" x14ac:dyDescent="0.25">
      <c r="A146" s="169" t="s">
        <v>237</v>
      </c>
      <c r="B146" s="1" t="s">
        <v>235</v>
      </c>
      <c r="C146" s="1" t="s">
        <v>236</v>
      </c>
      <c r="D146" s="1"/>
      <c r="E146" s="1" t="s">
        <v>37</v>
      </c>
      <c r="F146" s="3">
        <v>2309903191</v>
      </c>
      <c r="G146" s="35">
        <v>23099031</v>
      </c>
      <c r="H146" s="1" t="s">
        <v>2002</v>
      </c>
      <c r="I146" s="6" t="s">
        <v>20</v>
      </c>
      <c r="J146" s="1" t="s">
        <v>31</v>
      </c>
      <c r="K146" s="1" t="s">
        <v>1995</v>
      </c>
      <c r="L146" s="22">
        <v>109</v>
      </c>
      <c r="M146" s="22">
        <f t="shared" si="15"/>
        <v>183.20000000000002</v>
      </c>
      <c r="N146" s="22">
        <v>229</v>
      </c>
      <c r="O146" s="299">
        <v>19</v>
      </c>
      <c r="P146" s="292">
        <v>5032410130416</v>
      </c>
      <c r="Q146" s="9">
        <v>5032410138917</v>
      </c>
      <c r="R146" s="228"/>
      <c r="S146" s="94">
        <v>1</v>
      </c>
      <c r="T146" s="94">
        <v>0.13</v>
      </c>
      <c r="U146" s="94">
        <f t="shared" si="17"/>
        <v>1.1299999999999999</v>
      </c>
      <c r="V146" s="109">
        <v>60</v>
      </c>
      <c r="W146" s="109">
        <v>260</v>
      </c>
      <c r="X146" s="1">
        <v>130</v>
      </c>
      <c r="Y146" s="6">
        <v>12</v>
      </c>
      <c r="Z146" s="9">
        <v>65032410131842</v>
      </c>
      <c r="AA146" s="126">
        <v>0.6</v>
      </c>
      <c r="AB146" s="120">
        <f t="shared" ref="AB146:AB152" si="18">U146*Y146+AA146</f>
        <v>14.159999999999998</v>
      </c>
      <c r="AC146" s="7">
        <v>280</v>
      </c>
      <c r="AD146" s="7">
        <v>300</v>
      </c>
      <c r="AE146" s="159">
        <v>370</v>
      </c>
      <c r="AF146" s="7"/>
      <c r="AG146" s="7"/>
      <c r="AH146" s="7"/>
      <c r="AI146" s="7"/>
      <c r="AJ146" s="7"/>
      <c r="AK146" s="7"/>
      <c r="AL146" s="1"/>
      <c r="AM146" s="1"/>
      <c r="AN146" s="1"/>
      <c r="AO146" s="1"/>
      <c r="AP146" s="1"/>
      <c r="AQ146" s="1"/>
      <c r="AR146" s="1"/>
      <c r="AS146" s="1"/>
      <c r="AT146" s="1"/>
      <c r="AU146" s="262" t="s">
        <v>3264</v>
      </c>
      <c r="AV146" s="263" t="s">
        <v>3260</v>
      </c>
      <c r="AW146" s="132" t="s">
        <v>22</v>
      </c>
      <c r="AX146" s="132" t="s">
        <v>22</v>
      </c>
      <c r="AY146" s="132" t="s">
        <v>5206</v>
      </c>
      <c r="AZ146" s="302" t="s">
        <v>5188</v>
      </c>
      <c r="BA146" t="s">
        <v>5196</v>
      </c>
    </row>
    <row r="147" spans="1:53" s="12" customFormat="1" ht="15.75" x14ac:dyDescent="0.25">
      <c r="A147" s="169" t="s">
        <v>237</v>
      </c>
      <c r="B147" s="1" t="s">
        <v>238</v>
      </c>
      <c r="C147" s="1" t="s">
        <v>236</v>
      </c>
      <c r="D147" s="1"/>
      <c r="E147" s="1" t="s">
        <v>37</v>
      </c>
      <c r="F147" s="3">
        <v>2309903191</v>
      </c>
      <c r="G147" s="35">
        <v>23099031</v>
      </c>
      <c r="H147" s="1" t="s">
        <v>2002</v>
      </c>
      <c r="I147" s="6" t="s">
        <v>20</v>
      </c>
      <c r="J147" s="1" t="s">
        <v>210</v>
      </c>
      <c r="K147" s="1" t="s">
        <v>1995</v>
      </c>
      <c r="L147" s="22">
        <v>223</v>
      </c>
      <c r="M147" s="22">
        <f t="shared" si="15"/>
        <v>375.20000000000005</v>
      </c>
      <c r="N147" s="22">
        <v>469</v>
      </c>
      <c r="O147" s="299">
        <v>37.5</v>
      </c>
      <c r="P147" s="292">
        <v>5032410138924</v>
      </c>
      <c r="Q147" s="228"/>
      <c r="R147" s="228"/>
      <c r="S147" s="94">
        <v>2.5</v>
      </c>
      <c r="T147" s="94">
        <v>0.25</v>
      </c>
      <c r="U147" s="94">
        <f t="shared" si="17"/>
        <v>2.75</v>
      </c>
      <c r="V147" s="109">
        <v>110</v>
      </c>
      <c r="W147" s="109">
        <v>250</v>
      </c>
      <c r="X147" s="1">
        <v>150</v>
      </c>
      <c r="Y147" s="6">
        <v>6</v>
      </c>
      <c r="Z147" s="9">
        <v>65032410131859</v>
      </c>
      <c r="AA147" s="126">
        <v>0.4</v>
      </c>
      <c r="AB147" s="120">
        <f t="shared" si="18"/>
        <v>16.899999999999999</v>
      </c>
      <c r="AC147" s="7">
        <v>210</v>
      </c>
      <c r="AD147" s="7">
        <v>240</v>
      </c>
      <c r="AE147" s="159">
        <v>440</v>
      </c>
      <c r="AF147" s="7"/>
      <c r="AG147" s="7"/>
      <c r="AH147" s="7"/>
      <c r="AI147" s="7"/>
      <c r="AJ147" s="7"/>
      <c r="AK147" s="7"/>
      <c r="AL147" s="1"/>
      <c r="AM147" s="1"/>
      <c r="AN147" s="1"/>
      <c r="AO147" s="1"/>
      <c r="AP147" s="1"/>
      <c r="AQ147" s="1"/>
      <c r="AR147" s="1"/>
      <c r="AS147" s="1"/>
      <c r="AT147" s="1"/>
      <c r="AU147" s="262" t="s">
        <v>3264</v>
      </c>
      <c r="AV147" s="263" t="s">
        <v>3260</v>
      </c>
      <c r="AW147" s="132" t="s">
        <v>22</v>
      </c>
      <c r="AX147" s="132" t="s">
        <v>22</v>
      </c>
      <c r="AY147" s="132" t="s">
        <v>5206</v>
      </c>
      <c r="AZ147" s="302" t="s">
        <v>5188</v>
      </c>
      <c r="BA147" t="s">
        <v>5196</v>
      </c>
    </row>
    <row r="148" spans="1:53" s="12" customFormat="1" ht="15.75" x14ac:dyDescent="0.25">
      <c r="A148" s="169" t="s">
        <v>237</v>
      </c>
      <c r="B148" s="1" t="s">
        <v>1955</v>
      </c>
      <c r="C148" s="1" t="s">
        <v>239</v>
      </c>
      <c r="D148" s="1"/>
      <c r="E148" s="1" t="s">
        <v>18</v>
      </c>
      <c r="F148" s="3">
        <v>2309904189</v>
      </c>
      <c r="G148" s="35">
        <v>23099041</v>
      </c>
      <c r="H148" s="1" t="s">
        <v>2002</v>
      </c>
      <c r="I148" s="6" t="s">
        <v>20</v>
      </c>
      <c r="J148" s="1" t="s">
        <v>104</v>
      </c>
      <c r="K148" s="1" t="s">
        <v>1995</v>
      </c>
      <c r="L148" s="22">
        <v>299</v>
      </c>
      <c r="M148" s="22">
        <f t="shared" si="15"/>
        <v>503.20000000000005</v>
      </c>
      <c r="N148" s="22">
        <v>629</v>
      </c>
      <c r="O148" s="299">
        <v>50.5</v>
      </c>
      <c r="P148" s="298">
        <v>5032410118919</v>
      </c>
      <c r="Q148" s="265"/>
      <c r="R148" s="265"/>
      <c r="S148" s="94">
        <v>1.8</v>
      </c>
      <c r="T148" s="94">
        <v>0.16</v>
      </c>
      <c r="U148" s="94">
        <f t="shared" si="17"/>
        <v>1.96</v>
      </c>
      <c r="V148" s="109">
        <v>200</v>
      </c>
      <c r="W148" s="109">
        <v>145</v>
      </c>
      <c r="X148" s="1">
        <v>200</v>
      </c>
      <c r="Y148" s="6">
        <v>6</v>
      </c>
      <c r="Z148" s="9" t="s">
        <v>2669</v>
      </c>
      <c r="AA148" s="126">
        <v>0.6</v>
      </c>
      <c r="AB148" s="120">
        <f t="shared" si="18"/>
        <v>12.36</v>
      </c>
      <c r="AC148" s="7">
        <v>410</v>
      </c>
      <c r="AD148" s="7">
        <v>170</v>
      </c>
      <c r="AE148" s="159">
        <v>610</v>
      </c>
      <c r="AF148" s="7"/>
      <c r="AG148" s="7"/>
      <c r="AH148" s="7"/>
      <c r="AI148" s="7"/>
      <c r="AJ148" s="7"/>
      <c r="AK148" s="7"/>
      <c r="AL148" s="1"/>
      <c r="AM148" s="1"/>
      <c r="AN148" s="1"/>
      <c r="AO148" s="1"/>
      <c r="AP148" s="1"/>
      <c r="AQ148" s="1"/>
      <c r="AR148" s="1"/>
      <c r="AS148" s="1"/>
      <c r="AT148" s="1"/>
      <c r="AU148" s="262" t="s">
        <v>3265</v>
      </c>
      <c r="AV148" s="263" t="s">
        <v>3261</v>
      </c>
      <c r="AW148" s="132" t="s">
        <v>22</v>
      </c>
      <c r="AX148" s="132" t="s">
        <v>22</v>
      </c>
      <c r="AY148" s="132" t="s">
        <v>5206</v>
      </c>
      <c r="AZ148" s="302" t="s">
        <v>5188</v>
      </c>
      <c r="BA148" t="s">
        <v>5196</v>
      </c>
    </row>
    <row r="149" spans="1:53" ht="15.75" x14ac:dyDescent="0.25">
      <c r="A149" s="1" t="s">
        <v>237</v>
      </c>
      <c r="B149" s="1" t="s">
        <v>240</v>
      </c>
      <c r="C149" s="1" t="s">
        <v>241</v>
      </c>
      <c r="D149" s="1"/>
      <c r="E149" s="1" t="s">
        <v>18</v>
      </c>
      <c r="F149" s="3">
        <v>2309903191</v>
      </c>
      <c r="G149" s="35">
        <v>23099031</v>
      </c>
      <c r="H149" s="1" t="s">
        <v>2002</v>
      </c>
      <c r="I149" s="6" t="s">
        <v>20</v>
      </c>
      <c r="J149" s="1" t="s">
        <v>42</v>
      </c>
      <c r="K149" s="1" t="s">
        <v>1995</v>
      </c>
      <c r="L149" s="22">
        <v>243</v>
      </c>
      <c r="M149" s="22">
        <f t="shared" si="15"/>
        <v>407.20000000000005</v>
      </c>
      <c r="N149" s="22">
        <v>509</v>
      </c>
      <c r="O149" s="299">
        <v>41</v>
      </c>
      <c r="P149" s="292">
        <v>5032410011517</v>
      </c>
      <c r="Q149" s="9"/>
      <c r="R149" s="9">
        <v>5032410136067</v>
      </c>
      <c r="S149" s="94">
        <v>1</v>
      </c>
      <c r="T149" s="94">
        <v>0.16</v>
      </c>
      <c r="U149" s="94">
        <f t="shared" si="17"/>
        <v>1.1599999999999999</v>
      </c>
      <c r="V149" s="109">
        <v>200</v>
      </c>
      <c r="W149" s="109">
        <v>145</v>
      </c>
      <c r="X149" s="1">
        <v>200</v>
      </c>
      <c r="Y149" s="6">
        <v>6</v>
      </c>
      <c r="Z149" s="9" t="s">
        <v>2670</v>
      </c>
      <c r="AA149" s="126">
        <v>0.6</v>
      </c>
      <c r="AB149" s="120">
        <f t="shared" si="18"/>
        <v>7.5599999999999987</v>
      </c>
      <c r="AC149" s="7">
        <v>410</v>
      </c>
      <c r="AD149" s="7">
        <v>170</v>
      </c>
      <c r="AE149" s="159">
        <v>610</v>
      </c>
      <c r="AF149" s="7"/>
      <c r="AG149" s="7"/>
      <c r="AH149" s="7"/>
      <c r="AI149" s="7"/>
      <c r="AJ149" s="7"/>
      <c r="AK149" s="7"/>
      <c r="AL149" s="1"/>
      <c r="AM149" s="1"/>
      <c r="AN149" s="1"/>
      <c r="AO149" s="1"/>
      <c r="AP149" s="1"/>
      <c r="AQ149" s="1"/>
      <c r="AR149" s="1"/>
      <c r="AS149" s="1"/>
      <c r="AT149" s="1"/>
      <c r="AU149" s="262" t="s">
        <v>3266</v>
      </c>
      <c r="AV149" s="263" t="s">
        <v>3262</v>
      </c>
      <c r="AW149" s="132" t="s">
        <v>22</v>
      </c>
      <c r="AX149" s="132" t="s">
        <v>22</v>
      </c>
      <c r="AY149" s="132" t="s">
        <v>5206</v>
      </c>
      <c r="AZ149" s="302" t="s">
        <v>5188</v>
      </c>
      <c r="BA149" t="s">
        <v>5196</v>
      </c>
    </row>
    <row r="150" spans="1:53" ht="15.75" x14ac:dyDescent="0.25">
      <c r="A150" s="1" t="s">
        <v>237</v>
      </c>
      <c r="B150" s="1" t="s">
        <v>242</v>
      </c>
      <c r="C150" s="1" t="s">
        <v>241</v>
      </c>
      <c r="D150" s="1"/>
      <c r="E150" s="1" t="s">
        <v>18</v>
      </c>
      <c r="F150" s="3">
        <v>2309903191</v>
      </c>
      <c r="G150" s="35">
        <v>23099031</v>
      </c>
      <c r="H150" s="1" t="s">
        <v>2002</v>
      </c>
      <c r="I150" s="6" t="s">
        <v>20</v>
      </c>
      <c r="J150" s="1" t="s">
        <v>95</v>
      </c>
      <c r="K150" s="1" t="s">
        <v>1995</v>
      </c>
      <c r="L150" s="22">
        <v>489</v>
      </c>
      <c r="M150" s="22">
        <f t="shared" si="15"/>
        <v>823.2</v>
      </c>
      <c r="N150" s="22">
        <v>1029</v>
      </c>
      <c r="O150" s="299">
        <v>82</v>
      </c>
      <c r="P150" s="292">
        <v>5032410011555</v>
      </c>
      <c r="Q150" s="9"/>
      <c r="R150" s="9">
        <v>5032410136074</v>
      </c>
      <c r="S150" s="94">
        <v>2.5</v>
      </c>
      <c r="T150" s="94">
        <v>0.22500000000000001</v>
      </c>
      <c r="U150" s="94">
        <f t="shared" si="17"/>
        <v>2.7250000000000001</v>
      </c>
      <c r="V150" s="109">
        <v>200</v>
      </c>
      <c r="W150" s="109">
        <v>200</v>
      </c>
      <c r="X150" s="1">
        <v>200</v>
      </c>
      <c r="Y150" s="6">
        <v>6</v>
      </c>
      <c r="Z150" s="9" t="s">
        <v>2671</v>
      </c>
      <c r="AA150" s="126">
        <v>0.8</v>
      </c>
      <c r="AB150" s="120">
        <f t="shared" si="18"/>
        <v>17.150000000000002</v>
      </c>
      <c r="AC150" s="7">
        <v>410</v>
      </c>
      <c r="AD150" s="7">
        <v>220</v>
      </c>
      <c r="AE150" s="159">
        <v>620</v>
      </c>
      <c r="AF150" s="7"/>
      <c r="AG150" s="7"/>
      <c r="AH150" s="7"/>
      <c r="AI150" s="7"/>
      <c r="AJ150" s="7"/>
      <c r="AK150" s="7"/>
      <c r="AL150" s="1"/>
      <c r="AM150" s="1"/>
      <c r="AN150" s="1"/>
      <c r="AO150" s="1"/>
      <c r="AP150" s="1"/>
      <c r="AQ150" s="1"/>
      <c r="AR150" s="1"/>
      <c r="AS150" s="1"/>
      <c r="AT150" s="1"/>
      <c r="AU150" s="262" t="s">
        <v>3266</v>
      </c>
      <c r="AV150" s="263" t="s">
        <v>3262</v>
      </c>
      <c r="AW150" s="132" t="s">
        <v>22</v>
      </c>
      <c r="AX150" s="132" t="s">
        <v>22</v>
      </c>
      <c r="AY150" s="132" t="s">
        <v>5206</v>
      </c>
      <c r="AZ150" s="302" t="s">
        <v>5188</v>
      </c>
      <c r="BA150" t="s">
        <v>5196</v>
      </c>
    </row>
    <row r="151" spans="1:53" s="12" customFormat="1" ht="15.75" x14ac:dyDescent="0.25">
      <c r="A151" s="169" t="s">
        <v>237</v>
      </c>
      <c r="B151" s="1" t="s">
        <v>243</v>
      </c>
      <c r="C151" s="1" t="s">
        <v>244</v>
      </c>
      <c r="D151" s="1"/>
      <c r="E151" s="1" t="s">
        <v>18</v>
      </c>
      <c r="F151" s="3">
        <v>2309904189</v>
      </c>
      <c r="G151" s="35">
        <v>23099041</v>
      </c>
      <c r="H151" s="1" t="s">
        <v>2002</v>
      </c>
      <c r="I151" s="6" t="s">
        <v>20</v>
      </c>
      <c r="J151" s="1" t="s">
        <v>49</v>
      </c>
      <c r="K151" s="1" t="s">
        <v>1995</v>
      </c>
      <c r="L151" s="22">
        <v>195</v>
      </c>
      <c r="M151" s="22">
        <f t="shared" si="15"/>
        <v>327.20000000000005</v>
      </c>
      <c r="N151" s="22">
        <v>409</v>
      </c>
      <c r="O151" s="299">
        <v>32.5</v>
      </c>
      <c r="P151" s="292">
        <v>5032410016017</v>
      </c>
      <c r="Q151" s="228"/>
      <c r="R151" s="228"/>
      <c r="S151" s="94">
        <v>1.5</v>
      </c>
      <c r="T151" s="94">
        <v>0.16</v>
      </c>
      <c r="U151" s="94">
        <f t="shared" si="17"/>
        <v>1.66</v>
      </c>
      <c r="V151" s="109">
        <v>200</v>
      </c>
      <c r="W151" s="109">
        <v>145</v>
      </c>
      <c r="X151" s="1">
        <v>200</v>
      </c>
      <c r="Y151" s="6">
        <v>6</v>
      </c>
      <c r="Z151" s="9" t="s">
        <v>2672</v>
      </c>
      <c r="AA151" s="126">
        <v>0.6</v>
      </c>
      <c r="AB151" s="120">
        <f t="shared" si="18"/>
        <v>10.559999999999999</v>
      </c>
      <c r="AC151" s="7">
        <v>410</v>
      </c>
      <c r="AD151" s="7">
        <v>170</v>
      </c>
      <c r="AE151" s="159">
        <v>610</v>
      </c>
      <c r="AF151" s="7"/>
      <c r="AG151" s="7"/>
      <c r="AH151" s="7"/>
      <c r="AI151" s="7"/>
      <c r="AJ151" s="7"/>
      <c r="AK151" s="7"/>
      <c r="AL151" s="1"/>
      <c r="AM151" s="1"/>
      <c r="AN151" s="1"/>
      <c r="AO151" s="1"/>
      <c r="AP151" s="1"/>
      <c r="AQ151" s="1"/>
      <c r="AR151" s="1"/>
      <c r="AS151" s="1"/>
      <c r="AT151" s="1"/>
      <c r="AU151" s="262" t="s">
        <v>3267</v>
      </c>
      <c r="AV151" s="263" t="s">
        <v>3263</v>
      </c>
      <c r="AW151" s="132" t="s">
        <v>22</v>
      </c>
      <c r="AX151" s="132" t="s">
        <v>22</v>
      </c>
      <c r="AY151" s="132" t="s">
        <v>5206</v>
      </c>
      <c r="AZ151" s="302" t="s">
        <v>5188</v>
      </c>
      <c r="BA151" t="s">
        <v>5196</v>
      </c>
    </row>
    <row r="152" spans="1:53" s="12" customFormat="1" ht="16.5" customHeight="1" x14ac:dyDescent="0.25">
      <c r="A152" s="169" t="s">
        <v>237</v>
      </c>
      <c r="B152" s="1" t="s">
        <v>245</v>
      </c>
      <c r="C152" s="1" t="s">
        <v>244</v>
      </c>
      <c r="D152" s="1"/>
      <c r="E152" s="1" t="s">
        <v>18</v>
      </c>
      <c r="F152" s="3">
        <v>2309904189</v>
      </c>
      <c r="G152" s="35" t="s">
        <v>2003</v>
      </c>
      <c r="H152" s="1" t="s">
        <v>2002</v>
      </c>
      <c r="I152" s="6" t="s">
        <v>20</v>
      </c>
      <c r="J152" s="1" t="s">
        <v>51</v>
      </c>
      <c r="K152" s="1" t="s">
        <v>1995</v>
      </c>
      <c r="L152" s="22">
        <v>331</v>
      </c>
      <c r="M152" s="22">
        <f t="shared" si="15"/>
        <v>559.20000000000005</v>
      </c>
      <c r="N152" s="22">
        <v>699</v>
      </c>
      <c r="O152" s="299">
        <v>55.5</v>
      </c>
      <c r="P152" s="292">
        <v>5032410016024</v>
      </c>
      <c r="Q152" s="228"/>
      <c r="R152" s="228"/>
      <c r="S152" s="94">
        <v>3</v>
      </c>
      <c r="T152" s="94">
        <v>0.22500000000000001</v>
      </c>
      <c r="U152" s="94">
        <f t="shared" si="17"/>
        <v>3.2250000000000001</v>
      </c>
      <c r="V152" s="109">
        <v>200</v>
      </c>
      <c r="W152" s="109">
        <v>200</v>
      </c>
      <c r="X152" s="1">
        <v>200</v>
      </c>
      <c r="Y152" s="6">
        <v>6</v>
      </c>
      <c r="Z152" s="9" t="s">
        <v>2673</v>
      </c>
      <c r="AA152" s="126">
        <v>0.8</v>
      </c>
      <c r="AB152" s="120">
        <f t="shared" si="18"/>
        <v>20.150000000000002</v>
      </c>
      <c r="AC152" s="7">
        <v>410</v>
      </c>
      <c r="AD152" s="7">
        <v>220</v>
      </c>
      <c r="AE152" s="159">
        <v>620</v>
      </c>
      <c r="AF152" s="7"/>
      <c r="AG152" s="7"/>
      <c r="AH152" s="7"/>
      <c r="AI152" s="7"/>
      <c r="AJ152" s="7"/>
      <c r="AK152" s="7"/>
      <c r="AL152" s="1"/>
      <c r="AM152" s="1"/>
      <c r="AN152" s="1"/>
      <c r="AO152" s="1"/>
      <c r="AP152" s="1"/>
      <c r="AQ152" s="1"/>
      <c r="AR152" s="1"/>
      <c r="AS152" s="1"/>
      <c r="AT152" s="1"/>
      <c r="AU152" s="262" t="s">
        <v>3267</v>
      </c>
      <c r="AV152" s="263" t="s">
        <v>3263</v>
      </c>
      <c r="AW152" s="132" t="s">
        <v>22</v>
      </c>
      <c r="AX152" s="132" t="s">
        <v>22</v>
      </c>
      <c r="AY152" s="132" t="s">
        <v>5206</v>
      </c>
      <c r="AZ152" s="302" t="s">
        <v>5188</v>
      </c>
      <c r="BA152" t="s">
        <v>5196</v>
      </c>
    </row>
    <row r="153" spans="1:53" s="12" customFormat="1" ht="15.75" x14ac:dyDescent="0.25">
      <c r="A153" s="169" t="s">
        <v>237</v>
      </c>
      <c r="B153" s="1" t="s">
        <v>246</v>
      </c>
      <c r="C153" s="1" t="s">
        <v>244</v>
      </c>
      <c r="D153" s="1"/>
      <c r="E153" s="1" t="s">
        <v>18</v>
      </c>
      <c r="F153" s="3">
        <v>2309904189</v>
      </c>
      <c r="G153" s="35" t="s">
        <v>2003</v>
      </c>
      <c r="H153" s="1" t="s">
        <v>2002</v>
      </c>
      <c r="I153" s="6" t="s">
        <v>20</v>
      </c>
      <c r="J153" s="1" t="s">
        <v>247</v>
      </c>
      <c r="K153" s="1" t="s">
        <v>1995</v>
      </c>
      <c r="L153" s="22">
        <v>779</v>
      </c>
      <c r="M153" s="22">
        <f t="shared" si="15"/>
        <v>1311.2</v>
      </c>
      <c r="N153" s="22">
        <v>1639</v>
      </c>
      <c r="O153" s="299">
        <v>131</v>
      </c>
      <c r="P153" s="292">
        <v>5032410016031</v>
      </c>
      <c r="Q153" s="228"/>
      <c r="R153" s="228"/>
      <c r="S153" s="94">
        <v>8</v>
      </c>
      <c r="T153" s="94">
        <v>0.4</v>
      </c>
      <c r="U153" s="94">
        <f t="shared" si="17"/>
        <v>8.4</v>
      </c>
      <c r="V153" s="109">
        <v>330</v>
      </c>
      <c r="W153" s="109">
        <v>280</v>
      </c>
      <c r="X153" s="1">
        <v>330</v>
      </c>
      <c r="Y153" s="6" t="s">
        <v>54</v>
      </c>
      <c r="Z153" s="9" t="s">
        <v>2660</v>
      </c>
      <c r="AA153" s="126">
        <v>0.8</v>
      </c>
      <c r="AB153" s="120">
        <v>8.8000000000000007</v>
      </c>
      <c r="AC153" s="7">
        <v>340</v>
      </c>
      <c r="AD153" s="7">
        <v>280</v>
      </c>
      <c r="AE153" s="159">
        <v>340</v>
      </c>
      <c r="AF153" s="7"/>
      <c r="AG153" s="7"/>
      <c r="AH153" s="7"/>
      <c r="AI153" s="7"/>
      <c r="AJ153" s="7"/>
      <c r="AK153" s="7"/>
      <c r="AL153" s="1"/>
      <c r="AM153" s="1"/>
      <c r="AN153" s="1"/>
      <c r="AO153" s="1"/>
      <c r="AP153" s="1"/>
      <c r="AQ153" s="1"/>
      <c r="AR153" s="1"/>
      <c r="AS153" s="1"/>
      <c r="AT153" s="1"/>
      <c r="AU153" s="262" t="s">
        <v>3267</v>
      </c>
      <c r="AV153" s="263" t="s">
        <v>3263</v>
      </c>
      <c r="AW153" s="132" t="s">
        <v>22</v>
      </c>
      <c r="AX153" s="132" t="s">
        <v>22</v>
      </c>
      <c r="AY153" s="132" t="s">
        <v>5206</v>
      </c>
      <c r="AZ153" s="302" t="s">
        <v>5188</v>
      </c>
      <c r="BA153" t="s">
        <v>5196</v>
      </c>
    </row>
    <row r="154" spans="1:53" ht="18.75" x14ac:dyDescent="0.3">
      <c r="A154" s="1"/>
      <c r="B154" s="5" t="s">
        <v>3077</v>
      </c>
      <c r="C154" s="1"/>
      <c r="D154" s="1"/>
      <c r="E154" s="1"/>
      <c r="F154" s="3"/>
      <c r="G154" s="35"/>
      <c r="H154" s="1"/>
      <c r="I154" s="6"/>
      <c r="J154" s="1"/>
      <c r="K154" s="1"/>
      <c r="L154" s="22"/>
      <c r="M154" s="22"/>
      <c r="N154" s="22"/>
      <c r="O154" s="299"/>
      <c r="P154" s="9"/>
      <c r="Q154" s="9"/>
      <c r="R154" s="9"/>
      <c r="S154" s="94"/>
      <c r="T154" s="94"/>
      <c r="U154" s="94"/>
      <c r="V154" s="109"/>
      <c r="W154" s="109"/>
      <c r="X154" s="1"/>
      <c r="Y154" s="6"/>
      <c r="Z154" s="9"/>
      <c r="AA154" s="126"/>
      <c r="AB154" s="120"/>
      <c r="AC154" s="7"/>
      <c r="AD154" s="7"/>
      <c r="AE154" s="159"/>
      <c r="AF154" s="7"/>
      <c r="AG154" s="7"/>
      <c r="AH154" s="7"/>
      <c r="AI154" s="7"/>
      <c r="AJ154" s="7"/>
      <c r="AK154" s="7"/>
      <c r="AL154" s="1"/>
      <c r="AM154" s="1"/>
      <c r="AN154" s="1"/>
      <c r="AO154" s="1"/>
      <c r="AP154" s="1"/>
      <c r="AQ154" s="1"/>
      <c r="AR154" s="1"/>
      <c r="AS154" s="1"/>
      <c r="AT154" s="1"/>
      <c r="AU154" s="262"/>
      <c r="AV154" s="262"/>
      <c r="AW154" s="132"/>
      <c r="AX154" s="132"/>
      <c r="AY154" s="132"/>
      <c r="AZ154" s="302"/>
    </row>
    <row r="155" spans="1:53" ht="15.75" x14ac:dyDescent="0.25">
      <c r="A155" s="1" t="s">
        <v>3080</v>
      </c>
      <c r="B155" s="1" t="s">
        <v>3078</v>
      </c>
      <c r="C155" s="1" t="s">
        <v>4240</v>
      </c>
      <c r="D155" s="1"/>
      <c r="E155" s="1" t="s">
        <v>115</v>
      </c>
      <c r="F155" s="3">
        <v>2309903191</v>
      </c>
      <c r="G155" s="35">
        <v>23099031</v>
      </c>
      <c r="H155" s="1" t="s">
        <v>2002</v>
      </c>
      <c r="I155" s="6" t="s">
        <v>20</v>
      </c>
      <c r="J155" s="1" t="s">
        <v>3079</v>
      </c>
      <c r="K155" s="1" t="s">
        <v>1995</v>
      </c>
      <c r="L155" s="22">
        <v>679</v>
      </c>
      <c r="M155" s="22">
        <f t="shared" si="15"/>
        <v>1143.2</v>
      </c>
      <c r="N155" s="22">
        <v>1429</v>
      </c>
      <c r="O155" s="299">
        <v>113</v>
      </c>
      <c r="P155" s="9"/>
      <c r="Q155" s="301">
        <v>5032410131550</v>
      </c>
      <c r="R155" s="292" t="s">
        <v>4842</v>
      </c>
      <c r="S155" s="94">
        <v>1.92</v>
      </c>
      <c r="T155" s="94">
        <v>0.16</v>
      </c>
      <c r="U155" s="94">
        <f t="shared" si="17"/>
        <v>2.08</v>
      </c>
      <c r="V155" s="109">
        <v>200</v>
      </c>
      <c r="W155" s="109">
        <v>145</v>
      </c>
      <c r="X155" s="1">
        <v>200</v>
      </c>
      <c r="Y155" s="6">
        <v>6</v>
      </c>
      <c r="Z155" s="9">
        <v>65032410137158</v>
      </c>
      <c r="AA155" s="126">
        <v>0.6</v>
      </c>
      <c r="AB155" s="120">
        <f>U155*Y155+AA155</f>
        <v>13.08</v>
      </c>
      <c r="AC155" s="7">
        <v>410</v>
      </c>
      <c r="AD155" s="7">
        <v>170</v>
      </c>
      <c r="AE155" s="159">
        <v>610</v>
      </c>
      <c r="AF155" s="7"/>
      <c r="AG155" s="7"/>
      <c r="AH155" s="7"/>
      <c r="AI155" s="7"/>
      <c r="AJ155" s="7"/>
      <c r="AK155" s="7"/>
      <c r="AL155" s="1"/>
      <c r="AM155" s="1"/>
      <c r="AN155" s="1"/>
      <c r="AO155" s="1"/>
      <c r="AP155" s="1"/>
      <c r="AQ155" s="1"/>
      <c r="AR155" s="1"/>
      <c r="AS155" s="1"/>
      <c r="AT155" s="1"/>
      <c r="AU155" s="262" t="s">
        <v>3269</v>
      </c>
      <c r="AV155" s="263" t="s">
        <v>3268</v>
      </c>
      <c r="AW155" s="132" t="s">
        <v>22</v>
      </c>
      <c r="AX155" s="132" t="s">
        <v>22</v>
      </c>
      <c r="AY155" s="132" t="s">
        <v>5206</v>
      </c>
      <c r="AZ155" s="302" t="s">
        <v>5188</v>
      </c>
      <c r="BA155" t="s">
        <v>5196</v>
      </c>
    </row>
    <row r="156" spans="1:53" ht="18.75" x14ac:dyDescent="0.3">
      <c r="A156" s="1"/>
      <c r="B156" s="5" t="s">
        <v>4241</v>
      </c>
      <c r="C156" s="1"/>
      <c r="D156" s="1"/>
      <c r="E156" s="1"/>
      <c r="F156" s="1"/>
      <c r="G156" s="6"/>
      <c r="H156" s="1"/>
      <c r="I156" s="6"/>
      <c r="J156" s="1"/>
      <c r="K156" s="1"/>
      <c r="L156" s="22"/>
      <c r="M156" s="22"/>
      <c r="N156" s="22"/>
      <c r="O156" s="299"/>
      <c r="P156" s="7"/>
      <c r="Q156" s="7"/>
      <c r="R156" s="7"/>
      <c r="S156" s="94"/>
      <c r="T156" s="94"/>
      <c r="U156" s="94"/>
      <c r="V156" s="109"/>
      <c r="W156" s="109"/>
      <c r="X156" s="1"/>
      <c r="Y156" s="6"/>
      <c r="Z156" s="7"/>
      <c r="AA156" s="126"/>
      <c r="AB156" s="120"/>
      <c r="AC156" s="7"/>
      <c r="AD156" s="7"/>
      <c r="AE156" s="159"/>
      <c r="AF156" s="7"/>
      <c r="AG156" s="7"/>
      <c r="AH156" s="7"/>
      <c r="AI156" s="7"/>
      <c r="AJ156" s="7"/>
      <c r="AK156" s="7"/>
      <c r="AL156" s="1"/>
      <c r="AM156" s="1"/>
      <c r="AN156" s="1"/>
      <c r="AO156" s="1"/>
      <c r="AP156" s="1"/>
      <c r="AQ156" s="1"/>
      <c r="AR156" s="1"/>
      <c r="AS156" s="1"/>
      <c r="AT156" s="1"/>
      <c r="AU156" s="262"/>
      <c r="AV156" s="262"/>
      <c r="AW156" s="132"/>
      <c r="AX156" s="132"/>
      <c r="AY156" s="132"/>
      <c r="AZ156" s="302"/>
    </row>
    <row r="157" spans="1:53" s="12" customFormat="1" ht="15.75" x14ac:dyDescent="0.25">
      <c r="A157" s="169" t="s">
        <v>250</v>
      </c>
      <c r="B157" s="1" t="s">
        <v>248</v>
      </c>
      <c r="C157" s="1" t="s">
        <v>249</v>
      </c>
      <c r="D157" s="1"/>
      <c r="E157" s="1" t="s">
        <v>37</v>
      </c>
      <c r="F157" s="3">
        <v>3307900000</v>
      </c>
      <c r="G157" s="35">
        <v>33079000</v>
      </c>
      <c r="H157" s="1" t="s">
        <v>2008</v>
      </c>
      <c r="I157" s="6" t="s">
        <v>20</v>
      </c>
      <c r="J157" s="1" t="s">
        <v>70</v>
      </c>
      <c r="K157" s="1" t="s">
        <v>1995</v>
      </c>
      <c r="L157" s="22">
        <v>109</v>
      </c>
      <c r="M157" s="22">
        <f t="shared" si="15"/>
        <v>183.20000000000002</v>
      </c>
      <c r="N157" s="22">
        <v>229</v>
      </c>
      <c r="O157" s="299">
        <v>19.5</v>
      </c>
      <c r="P157" s="228"/>
      <c r="Q157" s="292">
        <v>5032410133400</v>
      </c>
      <c r="R157" s="228"/>
      <c r="S157" s="94">
        <v>0.5</v>
      </c>
      <c r="T157" s="94">
        <v>0.06</v>
      </c>
      <c r="U157" s="94">
        <f t="shared" si="17"/>
        <v>0.56000000000000005</v>
      </c>
      <c r="V157" s="109">
        <v>65</v>
      </c>
      <c r="W157" s="109">
        <v>200</v>
      </c>
      <c r="X157" s="1">
        <v>65</v>
      </c>
      <c r="Y157" s="6">
        <v>6</v>
      </c>
      <c r="Z157" s="9">
        <v>65032410133402</v>
      </c>
      <c r="AA157" s="126">
        <v>0.15</v>
      </c>
      <c r="AB157" s="120">
        <f>U157*Y157+AA157</f>
        <v>3.5100000000000002</v>
      </c>
      <c r="AC157" s="7">
        <v>140</v>
      </c>
      <c r="AD157" s="7">
        <v>270</v>
      </c>
      <c r="AE157" s="159">
        <v>210</v>
      </c>
      <c r="AF157" s="7"/>
      <c r="AG157" s="7"/>
      <c r="AH157" s="7"/>
      <c r="AI157" s="7"/>
      <c r="AJ157" s="7"/>
      <c r="AK157" s="7"/>
      <c r="AL157" s="1"/>
      <c r="AM157" s="1"/>
      <c r="AN157" s="1"/>
      <c r="AO157" s="1"/>
      <c r="AP157" s="1"/>
      <c r="AQ157" s="1"/>
      <c r="AR157" s="1"/>
      <c r="AS157" s="1"/>
      <c r="AT157" s="1"/>
      <c r="AU157" s="262" t="s">
        <v>3270</v>
      </c>
      <c r="AV157" s="263" t="s">
        <v>3271</v>
      </c>
      <c r="AW157" s="132" t="s">
        <v>22</v>
      </c>
      <c r="AX157" s="132" t="s">
        <v>22</v>
      </c>
      <c r="AY157" s="132" t="s">
        <v>5206</v>
      </c>
      <c r="AZ157" s="302" t="s">
        <v>5188</v>
      </c>
      <c r="BA157" t="s">
        <v>5196</v>
      </c>
    </row>
    <row r="158" spans="1:53" s="12" customFormat="1" ht="16.5" customHeight="1" x14ac:dyDescent="0.25">
      <c r="A158" s="169" t="s">
        <v>250</v>
      </c>
      <c r="B158" s="1" t="s">
        <v>251</v>
      </c>
      <c r="C158" s="1" t="s">
        <v>4057</v>
      </c>
      <c r="D158" s="1"/>
      <c r="E158" s="1" t="s">
        <v>252</v>
      </c>
      <c r="F158" s="3">
        <v>3307900000</v>
      </c>
      <c r="G158" s="35">
        <v>33079000</v>
      </c>
      <c r="H158" s="1" t="s">
        <v>2008</v>
      </c>
      <c r="I158" s="6" t="s">
        <v>20</v>
      </c>
      <c r="J158" s="1" t="s">
        <v>253</v>
      </c>
      <c r="K158" s="1" t="s">
        <v>1995</v>
      </c>
      <c r="L158" s="22">
        <v>99</v>
      </c>
      <c r="M158" s="22">
        <f t="shared" si="15"/>
        <v>167.20000000000002</v>
      </c>
      <c r="N158" s="22">
        <v>209</v>
      </c>
      <c r="O158" s="299">
        <v>18</v>
      </c>
      <c r="P158" s="228"/>
      <c r="Q158" s="292">
        <v>5032410135640</v>
      </c>
      <c r="R158" s="228"/>
      <c r="S158" s="94">
        <v>0.24</v>
      </c>
      <c r="T158" s="94">
        <v>0.04</v>
      </c>
      <c r="U158" s="94">
        <f t="shared" si="17"/>
        <v>0.27999999999999997</v>
      </c>
      <c r="V158" s="109">
        <v>50</v>
      </c>
      <c r="W158" s="109">
        <v>195</v>
      </c>
      <c r="X158" s="1">
        <v>50</v>
      </c>
      <c r="Y158" s="6">
        <v>12</v>
      </c>
      <c r="Z158" s="9">
        <v>65032410135642</v>
      </c>
      <c r="AA158" s="126">
        <v>0.15</v>
      </c>
      <c r="AB158" s="120">
        <f>U158*Y158+AA158</f>
        <v>3.5099999999999993</v>
      </c>
      <c r="AC158" s="7">
        <v>140</v>
      </c>
      <c r="AD158" s="7">
        <v>270</v>
      </c>
      <c r="AE158" s="159">
        <v>210</v>
      </c>
      <c r="AF158" s="7"/>
      <c r="AG158" s="7"/>
      <c r="AH158" s="7"/>
      <c r="AI158" s="7"/>
      <c r="AJ158" s="7"/>
      <c r="AK158" s="7"/>
      <c r="AL158" s="1"/>
      <c r="AM158" s="1"/>
      <c r="AN158" s="1"/>
      <c r="AO158" s="1"/>
      <c r="AP158" s="1"/>
      <c r="AQ158" s="1"/>
      <c r="AR158" s="1"/>
      <c r="AS158" s="1"/>
      <c r="AT158" s="1"/>
      <c r="AU158" s="262" t="s">
        <v>254</v>
      </c>
      <c r="AV158" s="263" t="s">
        <v>3272</v>
      </c>
      <c r="AW158" s="132" t="s">
        <v>21</v>
      </c>
      <c r="AX158" s="132" t="s">
        <v>22</v>
      </c>
      <c r="AY158" s="132" t="s">
        <v>5206</v>
      </c>
      <c r="AZ158" s="302" t="s">
        <v>5188</v>
      </c>
      <c r="BA158" t="s">
        <v>5196</v>
      </c>
    </row>
    <row r="159" spans="1:53" ht="15.75" x14ac:dyDescent="0.25">
      <c r="A159" s="266" t="s">
        <v>250</v>
      </c>
      <c r="B159" s="1" t="s">
        <v>255</v>
      </c>
      <c r="C159" s="1" t="s">
        <v>256</v>
      </c>
      <c r="D159" s="1"/>
      <c r="E159" s="1" t="s">
        <v>163</v>
      </c>
      <c r="F159" s="3">
        <v>3307900000</v>
      </c>
      <c r="G159" s="35">
        <v>33079000</v>
      </c>
      <c r="H159" s="1" t="s">
        <v>2008</v>
      </c>
      <c r="I159" s="6" t="s">
        <v>20</v>
      </c>
      <c r="J159" s="1" t="s">
        <v>257</v>
      </c>
      <c r="K159" s="1" t="s">
        <v>1995</v>
      </c>
      <c r="L159" s="22">
        <v>142</v>
      </c>
      <c r="M159" s="22">
        <f t="shared" si="15"/>
        <v>239.20000000000002</v>
      </c>
      <c r="N159" s="22">
        <v>299</v>
      </c>
      <c r="O159" s="299">
        <v>25.5</v>
      </c>
      <c r="P159" s="267"/>
      <c r="Q159" s="292">
        <v>5032410133448</v>
      </c>
      <c r="R159" s="300">
        <v>5032410136746</v>
      </c>
      <c r="S159" s="94">
        <v>0.25</v>
      </c>
      <c r="T159" s="94">
        <v>0.04</v>
      </c>
      <c r="U159" s="94">
        <f t="shared" si="17"/>
        <v>0.28999999999999998</v>
      </c>
      <c r="V159" s="109">
        <v>95</v>
      </c>
      <c r="W159" s="109">
        <v>70</v>
      </c>
      <c r="X159" s="1">
        <v>95</v>
      </c>
      <c r="Y159" s="6">
        <v>6</v>
      </c>
      <c r="Z159" s="9">
        <v>65032410133440</v>
      </c>
      <c r="AA159" s="126">
        <v>0.15</v>
      </c>
      <c r="AB159" s="120">
        <f>U159*Y159+AA159</f>
        <v>1.8899999999999997</v>
      </c>
      <c r="AC159" s="7">
        <v>140</v>
      </c>
      <c r="AD159" s="7">
        <v>270</v>
      </c>
      <c r="AE159" s="159">
        <v>210</v>
      </c>
      <c r="AF159" s="7"/>
      <c r="AG159" s="7"/>
      <c r="AH159" s="7"/>
      <c r="AI159" s="7"/>
      <c r="AJ159" s="7"/>
      <c r="AK159" s="7"/>
      <c r="AL159" s="1"/>
      <c r="AM159" s="1"/>
      <c r="AN159" s="1"/>
      <c r="AO159" s="1"/>
      <c r="AP159" s="1"/>
      <c r="AQ159" s="1"/>
      <c r="AR159" s="1"/>
      <c r="AS159" s="1"/>
      <c r="AT159" s="1"/>
      <c r="AU159" s="262" t="s">
        <v>3273</v>
      </c>
      <c r="AV159" s="263" t="s">
        <v>3274</v>
      </c>
      <c r="AW159" s="132" t="s">
        <v>21</v>
      </c>
      <c r="AX159" s="132" t="s">
        <v>22</v>
      </c>
      <c r="AY159" s="132" t="s">
        <v>5206</v>
      </c>
      <c r="AZ159" s="302" t="s">
        <v>5188</v>
      </c>
      <c r="BA159" t="s">
        <v>5196</v>
      </c>
    </row>
    <row r="160" spans="1:53" s="12" customFormat="1" ht="15.75" x14ac:dyDescent="0.25">
      <c r="A160" s="169" t="s">
        <v>250</v>
      </c>
      <c r="B160" s="1" t="s">
        <v>258</v>
      </c>
      <c r="C160" s="1" t="s">
        <v>4245</v>
      </c>
      <c r="D160" s="1"/>
      <c r="E160" s="1" t="s">
        <v>4242</v>
      </c>
      <c r="F160" s="3">
        <v>3005909900</v>
      </c>
      <c r="G160" s="35">
        <v>30059099</v>
      </c>
      <c r="H160" s="1" t="s">
        <v>2008</v>
      </c>
      <c r="I160" s="6" t="s">
        <v>259</v>
      </c>
      <c r="J160" s="1" t="s">
        <v>4269</v>
      </c>
      <c r="K160" s="1" t="s">
        <v>1995</v>
      </c>
      <c r="L160" s="22">
        <v>569</v>
      </c>
      <c r="M160" s="22">
        <f t="shared" si="15"/>
        <v>959.2</v>
      </c>
      <c r="N160" s="22">
        <v>1199</v>
      </c>
      <c r="O160" s="299">
        <f>112.5/10</f>
        <v>11.25</v>
      </c>
      <c r="P160" s="292">
        <v>65032410114911</v>
      </c>
      <c r="Q160" s="228"/>
      <c r="R160" s="228"/>
      <c r="S160" s="94">
        <v>0.7</v>
      </c>
      <c r="T160" s="94">
        <v>0.05</v>
      </c>
      <c r="U160" s="94">
        <f t="shared" si="17"/>
        <v>0.75</v>
      </c>
      <c r="V160" s="109">
        <v>210</v>
      </c>
      <c r="W160" s="109">
        <v>145</v>
      </c>
      <c r="X160" s="1">
        <v>220</v>
      </c>
      <c r="Y160" s="6" t="s">
        <v>259</v>
      </c>
      <c r="Z160" s="9">
        <v>65032410114913</v>
      </c>
      <c r="AA160" s="126">
        <v>0.1</v>
      </c>
      <c r="AB160" s="120">
        <v>0.8</v>
      </c>
      <c r="AC160" s="7">
        <v>210</v>
      </c>
      <c r="AD160" s="7">
        <v>145</v>
      </c>
      <c r="AE160" s="159">
        <v>220</v>
      </c>
      <c r="AF160" s="7"/>
      <c r="AG160" s="7"/>
      <c r="AH160" s="7"/>
      <c r="AI160" s="7"/>
      <c r="AJ160" s="7"/>
      <c r="AK160" s="7"/>
      <c r="AL160" s="1"/>
      <c r="AM160" s="1"/>
      <c r="AN160" s="1"/>
      <c r="AO160" s="1"/>
      <c r="AP160" s="1"/>
      <c r="AQ160" s="1"/>
      <c r="AR160" s="1"/>
      <c r="AS160" s="1"/>
      <c r="AT160" s="1"/>
      <c r="AU160" s="262" t="s">
        <v>3275</v>
      </c>
      <c r="AV160" s="263" t="s">
        <v>3276</v>
      </c>
      <c r="AW160" s="132" t="s">
        <v>22</v>
      </c>
      <c r="AX160" s="132" t="s">
        <v>22</v>
      </c>
      <c r="AY160" s="132" t="s">
        <v>5206</v>
      </c>
      <c r="AZ160" s="302" t="s">
        <v>5188</v>
      </c>
      <c r="BA160" t="s">
        <v>5196</v>
      </c>
    </row>
    <row r="161" spans="1:53" s="12" customFormat="1" ht="15.75" x14ac:dyDescent="0.25">
      <c r="A161" s="169" t="s">
        <v>250</v>
      </c>
      <c r="B161" s="1" t="s">
        <v>260</v>
      </c>
      <c r="C161" s="1" t="s">
        <v>4246</v>
      </c>
      <c r="D161" s="1"/>
      <c r="E161" s="1" t="s">
        <v>4243</v>
      </c>
      <c r="F161" s="3">
        <v>3005909900</v>
      </c>
      <c r="G161" s="35">
        <v>30059099</v>
      </c>
      <c r="H161" s="1" t="s">
        <v>2008</v>
      </c>
      <c r="I161" s="6" t="s">
        <v>259</v>
      </c>
      <c r="J161" s="1" t="s">
        <v>4269</v>
      </c>
      <c r="K161" s="1" t="s">
        <v>1995</v>
      </c>
      <c r="L161" s="22">
        <v>649</v>
      </c>
      <c r="M161" s="22">
        <f t="shared" si="15"/>
        <v>1095.2</v>
      </c>
      <c r="N161" s="22">
        <v>1369</v>
      </c>
      <c r="O161" s="299" t="s">
        <v>2660</v>
      </c>
      <c r="P161" s="292">
        <v>65032410114812</v>
      </c>
      <c r="Q161" s="228"/>
      <c r="R161" s="228"/>
      <c r="S161" s="94">
        <v>0.48</v>
      </c>
      <c r="T161" s="94">
        <v>0.05</v>
      </c>
      <c r="U161" s="94">
        <f t="shared" si="17"/>
        <v>0.53</v>
      </c>
      <c r="V161" s="109">
        <v>210</v>
      </c>
      <c r="W161" s="109">
        <v>155</v>
      </c>
      <c r="X161" s="1">
        <v>210</v>
      </c>
      <c r="Y161" s="6" t="s">
        <v>259</v>
      </c>
      <c r="Z161" s="9">
        <v>65032410114814</v>
      </c>
      <c r="AA161" s="126">
        <v>0.1</v>
      </c>
      <c r="AB161" s="120">
        <v>0.8</v>
      </c>
      <c r="AC161" s="7">
        <v>210</v>
      </c>
      <c r="AD161" s="7">
        <v>155</v>
      </c>
      <c r="AE161" s="159">
        <v>210</v>
      </c>
      <c r="AF161" s="7"/>
      <c r="AG161" s="7"/>
      <c r="AH161" s="7"/>
      <c r="AI161" s="7"/>
      <c r="AJ161" s="7"/>
      <c r="AK161" s="7"/>
      <c r="AL161" s="1"/>
      <c r="AM161" s="1"/>
      <c r="AN161" s="1"/>
      <c r="AO161" s="1"/>
      <c r="AP161" s="1"/>
      <c r="AQ161" s="1"/>
      <c r="AR161" s="1"/>
      <c r="AS161" s="1"/>
      <c r="AT161" s="1"/>
      <c r="AU161" s="262" t="s">
        <v>261</v>
      </c>
      <c r="AV161" s="263" t="s">
        <v>3277</v>
      </c>
      <c r="AW161" s="132" t="s">
        <v>22</v>
      </c>
      <c r="AX161" s="132" t="s">
        <v>22</v>
      </c>
      <c r="AY161" s="132" t="s">
        <v>5206</v>
      </c>
      <c r="AZ161" s="302" t="s">
        <v>5188</v>
      </c>
      <c r="BA161" t="s">
        <v>5196</v>
      </c>
    </row>
    <row r="162" spans="1:53" s="12" customFormat="1" ht="15.75" x14ac:dyDescent="0.25">
      <c r="A162" s="169"/>
      <c r="B162" s="1" t="s">
        <v>262</v>
      </c>
      <c r="C162" s="1" t="s">
        <v>4059</v>
      </c>
      <c r="D162" s="1"/>
      <c r="E162" s="1" t="s">
        <v>30</v>
      </c>
      <c r="F162" s="3">
        <v>3307900000</v>
      </c>
      <c r="G162" s="35">
        <v>33079000</v>
      </c>
      <c r="H162" s="1" t="s">
        <v>2008</v>
      </c>
      <c r="I162" s="6" t="s">
        <v>20</v>
      </c>
      <c r="J162" s="1" t="s">
        <v>70</v>
      </c>
      <c r="K162" s="1" t="s">
        <v>1995</v>
      </c>
      <c r="L162" s="22">
        <v>99</v>
      </c>
      <c r="M162" s="22">
        <f t="shared" si="15"/>
        <v>167.20000000000002</v>
      </c>
      <c r="N162" s="22">
        <v>209</v>
      </c>
      <c r="O162" s="299">
        <v>18</v>
      </c>
      <c r="P162" s="292" t="s">
        <v>3992</v>
      </c>
      <c r="Q162" s="228"/>
      <c r="R162" s="228"/>
      <c r="S162" s="94">
        <v>0.5</v>
      </c>
      <c r="T162" s="94">
        <v>0.06</v>
      </c>
      <c r="U162" s="94">
        <f t="shared" si="17"/>
        <v>0.56000000000000005</v>
      </c>
      <c r="V162" s="109">
        <v>70</v>
      </c>
      <c r="W162" s="109">
        <v>190</v>
      </c>
      <c r="X162" s="1">
        <v>70</v>
      </c>
      <c r="Y162" s="6">
        <v>6</v>
      </c>
      <c r="Z162" s="9" t="s">
        <v>3993</v>
      </c>
      <c r="AA162" s="126">
        <v>0.15</v>
      </c>
      <c r="AB162" s="120">
        <f>U162*Y162+AA162</f>
        <v>3.5100000000000002</v>
      </c>
      <c r="AC162" s="7">
        <v>140</v>
      </c>
      <c r="AD162" s="7">
        <v>270</v>
      </c>
      <c r="AE162" s="159">
        <v>210</v>
      </c>
      <c r="AF162" s="7"/>
      <c r="AG162" s="7"/>
      <c r="AH162" s="7"/>
      <c r="AI162" s="7"/>
      <c r="AJ162" s="7"/>
      <c r="AK162" s="7"/>
      <c r="AL162" s="1"/>
      <c r="AM162" s="1"/>
      <c r="AN162" s="1"/>
      <c r="AO162" s="1"/>
      <c r="AP162" s="1"/>
      <c r="AQ162" s="1"/>
      <c r="AR162" s="1"/>
      <c r="AS162" s="1"/>
      <c r="AT162" s="1"/>
      <c r="AU162" s="262" t="s">
        <v>263</v>
      </c>
      <c r="AV162" s="263" t="s">
        <v>3278</v>
      </c>
      <c r="AW162" s="132" t="s">
        <v>22</v>
      </c>
      <c r="AX162" s="132" t="s">
        <v>22</v>
      </c>
      <c r="AY162" s="132" t="s">
        <v>5206</v>
      </c>
      <c r="AZ162" s="302" t="s">
        <v>5188</v>
      </c>
      <c r="BA162" t="s">
        <v>5196</v>
      </c>
    </row>
    <row r="163" spans="1:53" s="12" customFormat="1" ht="15.75" x14ac:dyDescent="0.25">
      <c r="A163" s="169" t="s">
        <v>250</v>
      </c>
      <c r="B163" s="1" t="s">
        <v>264</v>
      </c>
      <c r="C163" s="1" t="s">
        <v>265</v>
      </c>
      <c r="D163" s="1"/>
      <c r="E163" s="1" t="s">
        <v>266</v>
      </c>
      <c r="F163" s="3">
        <v>3307900000</v>
      </c>
      <c r="G163" s="35">
        <v>33079000</v>
      </c>
      <c r="H163" s="1" t="s">
        <v>2008</v>
      </c>
      <c r="I163" s="6" t="s">
        <v>20</v>
      </c>
      <c r="J163" s="1" t="s">
        <v>19</v>
      </c>
      <c r="K163" s="1" t="s">
        <v>1995</v>
      </c>
      <c r="L163" s="22">
        <v>147</v>
      </c>
      <c r="M163" s="22">
        <f t="shared" si="15"/>
        <v>247.20000000000002</v>
      </c>
      <c r="N163" s="22">
        <v>309</v>
      </c>
      <c r="O163" s="299">
        <v>26.5</v>
      </c>
      <c r="P163" s="292">
        <v>5032410110517</v>
      </c>
      <c r="Q163" s="228"/>
      <c r="R163" s="228"/>
      <c r="S163" s="94">
        <v>0.4</v>
      </c>
      <c r="T163" s="94">
        <v>7.0000000000000007E-2</v>
      </c>
      <c r="U163" s="94">
        <f t="shared" si="17"/>
        <v>0.47000000000000003</v>
      </c>
      <c r="V163" s="109">
        <v>100</v>
      </c>
      <c r="W163" s="109">
        <v>75</v>
      </c>
      <c r="X163" s="1">
        <v>100</v>
      </c>
      <c r="Y163" s="6">
        <v>12</v>
      </c>
      <c r="Z163" s="9" t="s">
        <v>3991</v>
      </c>
      <c r="AA163" s="126">
        <v>0.15</v>
      </c>
      <c r="AB163" s="120">
        <f>U163*Y163+AA163</f>
        <v>5.7900000000000009</v>
      </c>
      <c r="AC163" s="7">
        <v>140</v>
      </c>
      <c r="AD163" s="7">
        <v>270</v>
      </c>
      <c r="AE163" s="159">
        <v>210</v>
      </c>
      <c r="AF163" s="7"/>
      <c r="AG163" s="7"/>
      <c r="AH163" s="7"/>
      <c r="AI163" s="7"/>
      <c r="AJ163" s="7"/>
      <c r="AK163" s="7"/>
      <c r="AL163" s="1"/>
      <c r="AM163" s="1"/>
      <c r="AN163" s="1"/>
      <c r="AO163" s="1"/>
      <c r="AP163" s="1"/>
      <c r="AQ163" s="1"/>
      <c r="AR163" s="1"/>
      <c r="AS163" s="1"/>
      <c r="AT163" s="1"/>
      <c r="AU163" s="262" t="s">
        <v>267</v>
      </c>
      <c r="AV163" s="263" t="s">
        <v>3279</v>
      </c>
      <c r="AW163" s="132" t="s">
        <v>21</v>
      </c>
      <c r="AX163" s="132" t="s">
        <v>22</v>
      </c>
      <c r="AY163" s="132" t="s">
        <v>5206</v>
      </c>
      <c r="AZ163" s="302" t="s">
        <v>5188</v>
      </c>
      <c r="BA163" t="s">
        <v>5196</v>
      </c>
    </row>
    <row r="164" spans="1:53" s="12" customFormat="1" ht="15.75" x14ac:dyDescent="0.25">
      <c r="A164" s="169" t="s">
        <v>250</v>
      </c>
      <c r="B164" s="1" t="s">
        <v>268</v>
      </c>
      <c r="C164" s="1" t="s">
        <v>4247</v>
      </c>
      <c r="D164" s="1"/>
      <c r="E164" s="1" t="s">
        <v>269</v>
      </c>
      <c r="F164" s="3">
        <v>3005909900</v>
      </c>
      <c r="G164" s="35">
        <v>30059099</v>
      </c>
      <c r="H164" s="1" t="s">
        <v>2008</v>
      </c>
      <c r="I164" s="6" t="s">
        <v>20</v>
      </c>
      <c r="J164" s="1" t="s">
        <v>270</v>
      </c>
      <c r="K164" s="1" t="s">
        <v>1995</v>
      </c>
      <c r="L164" s="22">
        <v>71</v>
      </c>
      <c r="M164" s="22">
        <f t="shared" si="15"/>
        <v>119.2</v>
      </c>
      <c r="N164" s="22">
        <v>149</v>
      </c>
      <c r="O164" s="299">
        <v>13</v>
      </c>
      <c r="P164" s="228"/>
      <c r="Q164" s="228"/>
      <c r="R164" s="292">
        <v>5032410114515</v>
      </c>
      <c r="S164" s="94">
        <v>0.35</v>
      </c>
      <c r="T164" s="94">
        <v>0.01</v>
      </c>
      <c r="U164" s="94">
        <f t="shared" si="17"/>
        <v>0.36</v>
      </c>
      <c r="V164" s="109">
        <v>350</v>
      </c>
      <c r="W164" s="109">
        <v>120</v>
      </c>
      <c r="X164" s="1">
        <v>120</v>
      </c>
      <c r="Y164" s="6">
        <v>6</v>
      </c>
      <c r="Z164" s="9">
        <v>65032410114517</v>
      </c>
      <c r="AA164" s="126">
        <v>0.2</v>
      </c>
      <c r="AB164" s="120">
        <f>U164*Y164+AA164</f>
        <v>2.3600000000000003</v>
      </c>
      <c r="AC164" s="7">
        <v>310</v>
      </c>
      <c r="AD164" s="7">
        <v>280</v>
      </c>
      <c r="AE164" s="159">
        <v>370</v>
      </c>
      <c r="AF164" s="7"/>
      <c r="AG164" s="7"/>
      <c r="AH164" s="7"/>
      <c r="AI164" s="7"/>
      <c r="AJ164" s="7"/>
      <c r="AK164" s="7"/>
      <c r="AL164" s="1"/>
      <c r="AM164" s="1"/>
      <c r="AN164" s="1"/>
      <c r="AO164" s="1"/>
      <c r="AP164" s="1"/>
      <c r="AQ164" s="1"/>
      <c r="AR164" s="1"/>
      <c r="AS164" s="1"/>
      <c r="AT164" s="1"/>
      <c r="AU164" s="262" t="s">
        <v>3280</v>
      </c>
      <c r="AV164" s="263" t="s">
        <v>3281</v>
      </c>
      <c r="AW164" s="132" t="s">
        <v>22</v>
      </c>
      <c r="AX164" s="132" t="s">
        <v>22</v>
      </c>
      <c r="AY164" s="132" t="s">
        <v>5206</v>
      </c>
      <c r="AZ164" s="302" t="s">
        <v>5188</v>
      </c>
      <c r="BA164" t="s">
        <v>5196</v>
      </c>
    </row>
    <row r="165" spans="1:53" s="12" customFormat="1" ht="15.75" x14ac:dyDescent="0.25">
      <c r="A165" s="169" t="s">
        <v>250</v>
      </c>
      <c r="B165" s="1" t="s">
        <v>271</v>
      </c>
      <c r="C165" s="1" t="s">
        <v>4244</v>
      </c>
      <c r="D165" s="1"/>
      <c r="E165" s="1" t="s">
        <v>269</v>
      </c>
      <c r="F165" s="3">
        <v>3005909900</v>
      </c>
      <c r="G165" s="35">
        <v>30059099</v>
      </c>
      <c r="H165" s="1" t="s">
        <v>2008</v>
      </c>
      <c r="I165" s="6" t="s">
        <v>20</v>
      </c>
      <c r="J165" s="1" t="s">
        <v>64</v>
      </c>
      <c r="K165" s="1" t="s">
        <v>1995</v>
      </c>
      <c r="L165" s="22">
        <v>109</v>
      </c>
      <c r="M165" s="22">
        <f t="shared" si="15"/>
        <v>183.20000000000002</v>
      </c>
      <c r="N165" s="22">
        <v>229</v>
      </c>
      <c r="O165" s="299">
        <v>1995</v>
      </c>
      <c r="P165" s="292">
        <v>5032410114614</v>
      </c>
      <c r="Q165" s="228"/>
      <c r="R165" s="301"/>
      <c r="S165" s="94">
        <v>0.5</v>
      </c>
      <c r="T165" s="94">
        <v>0.03</v>
      </c>
      <c r="U165" s="94">
        <f t="shared" si="17"/>
        <v>0.53</v>
      </c>
      <c r="V165" s="109">
        <v>480</v>
      </c>
      <c r="W165" s="109">
        <v>120</v>
      </c>
      <c r="X165" s="273">
        <v>120</v>
      </c>
      <c r="Y165" s="6">
        <v>5</v>
      </c>
      <c r="Z165" s="9">
        <v>65032410114616</v>
      </c>
      <c r="AA165" s="126">
        <v>0.2</v>
      </c>
      <c r="AB165" s="120">
        <f>U165*Y165+AA165</f>
        <v>2.8500000000000005</v>
      </c>
      <c r="AC165" s="7">
        <v>280</v>
      </c>
      <c r="AD165" s="7">
        <v>300</v>
      </c>
      <c r="AE165" s="274">
        <v>370</v>
      </c>
      <c r="AF165" s="7"/>
      <c r="AG165" s="7"/>
      <c r="AH165" s="7"/>
      <c r="AI165" s="7"/>
      <c r="AJ165" s="7"/>
      <c r="AK165" s="7"/>
      <c r="AL165" s="273"/>
      <c r="AM165" s="273"/>
      <c r="AN165" s="273"/>
      <c r="AO165" s="273"/>
      <c r="AP165" s="273"/>
      <c r="AQ165" s="273"/>
      <c r="AR165" s="273"/>
      <c r="AS165" s="273"/>
      <c r="AT165" s="273"/>
      <c r="AU165" s="262" t="s">
        <v>3282</v>
      </c>
      <c r="AV165" s="263" t="s">
        <v>3283</v>
      </c>
      <c r="AW165" s="132" t="s">
        <v>22</v>
      </c>
      <c r="AX165" s="132" t="s">
        <v>22</v>
      </c>
      <c r="AY165" s="132" t="s">
        <v>5206</v>
      </c>
      <c r="AZ165" s="302" t="s">
        <v>5188</v>
      </c>
      <c r="BA165" t="s">
        <v>5196</v>
      </c>
    </row>
    <row r="166" spans="1:53" s="12" customFormat="1" ht="15.75" x14ac:dyDescent="0.25">
      <c r="A166" s="169" t="s">
        <v>250</v>
      </c>
      <c r="B166" s="1" t="s">
        <v>2643</v>
      </c>
      <c r="C166" s="1" t="s">
        <v>4058</v>
      </c>
      <c r="D166" s="1"/>
      <c r="E166" s="1" t="s">
        <v>163</v>
      </c>
      <c r="F166" s="3">
        <v>3307900000</v>
      </c>
      <c r="G166" s="35">
        <v>33079000</v>
      </c>
      <c r="H166" s="1" t="s">
        <v>2008</v>
      </c>
      <c r="I166" s="6" t="s">
        <v>20</v>
      </c>
      <c r="J166" s="1" t="s">
        <v>187</v>
      </c>
      <c r="K166" s="1" t="s">
        <v>1995</v>
      </c>
      <c r="L166" s="22">
        <v>99</v>
      </c>
      <c r="M166" s="22">
        <f t="shared" si="15"/>
        <v>167.20000000000002</v>
      </c>
      <c r="N166" s="22">
        <v>209</v>
      </c>
      <c r="O166" s="299">
        <v>19.95</v>
      </c>
      <c r="P166" s="292">
        <v>5032410130737</v>
      </c>
      <c r="Q166" s="228"/>
      <c r="R166" s="228"/>
      <c r="S166" s="94">
        <v>0.1</v>
      </c>
      <c r="T166" s="94">
        <v>0.02</v>
      </c>
      <c r="U166" s="94">
        <f t="shared" si="17"/>
        <v>0.12000000000000001</v>
      </c>
      <c r="V166" s="109">
        <v>30</v>
      </c>
      <c r="W166" s="109">
        <v>165</v>
      </c>
      <c r="X166" s="273">
        <v>30</v>
      </c>
      <c r="Y166" s="6">
        <v>6</v>
      </c>
      <c r="Z166" s="9">
        <v>65032410130733</v>
      </c>
      <c r="AA166" s="126">
        <v>0.2</v>
      </c>
      <c r="AB166" s="120">
        <f>U166*Y166+AA166</f>
        <v>0.92000000000000015</v>
      </c>
      <c r="AC166" s="7">
        <v>260</v>
      </c>
      <c r="AD166" s="7">
        <v>270</v>
      </c>
      <c r="AE166" s="274">
        <v>210</v>
      </c>
      <c r="AF166" s="7"/>
      <c r="AG166" s="7"/>
      <c r="AH166" s="7"/>
      <c r="AI166" s="7"/>
      <c r="AJ166" s="7"/>
      <c r="AK166" s="7"/>
      <c r="AL166" s="273"/>
      <c r="AM166" s="273"/>
      <c r="AN166" s="273"/>
      <c r="AO166" s="273"/>
      <c r="AP166" s="273"/>
      <c r="AQ166" s="273"/>
      <c r="AR166" s="273"/>
      <c r="AS166" s="273"/>
      <c r="AT166" s="273"/>
      <c r="AU166" s="262" t="s">
        <v>3284</v>
      </c>
      <c r="AV166" s="263" t="s">
        <v>3285</v>
      </c>
      <c r="AW166" s="132" t="s">
        <v>21</v>
      </c>
      <c r="AX166" s="132" t="s">
        <v>22</v>
      </c>
      <c r="AY166" s="132" t="s">
        <v>5206</v>
      </c>
      <c r="AZ166" s="302" t="s">
        <v>5188</v>
      </c>
      <c r="BA166" t="s">
        <v>5196</v>
      </c>
    </row>
    <row r="167" spans="1:53" s="12" customFormat="1" ht="15.75" x14ac:dyDescent="0.25">
      <c r="A167" s="169" t="s">
        <v>250</v>
      </c>
      <c r="B167" s="1" t="s">
        <v>272</v>
      </c>
      <c r="C167" s="1" t="s">
        <v>4060</v>
      </c>
      <c r="D167" s="1"/>
      <c r="E167" s="1" t="s">
        <v>273</v>
      </c>
      <c r="F167" s="3">
        <v>3005909900</v>
      </c>
      <c r="G167" s="35">
        <v>30059099</v>
      </c>
      <c r="H167" s="1" t="s">
        <v>2008</v>
      </c>
      <c r="I167" s="6" t="s">
        <v>274</v>
      </c>
      <c r="J167" s="1" t="s">
        <v>4270</v>
      </c>
      <c r="K167" s="1" t="s">
        <v>1995</v>
      </c>
      <c r="L167" s="22">
        <v>263</v>
      </c>
      <c r="M167" s="22">
        <f t="shared" si="15"/>
        <v>447.20000000000005</v>
      </c>
      <c r="N167" s="22">
        <v>559</v>
      </c>
      <c r="O167" s="299">
        <f>47.95/12</f>
        <v>3.9958333333333336</v>
      </c>
      <c r="P167" s="228"/>
      <c r="Q167" s="228"/>
      <c r="R167" s="292">
        <v>5032410114713</v>
      </c>
      <c r="S167" s="94">
        <v>0.5</v>
      </c>
      <c r="T167" s="94">
        <v>0.06</v>
      </c>
      <c r="U167" s="94">
        <f t="shared" si="17"/>
        <v>0.56000000000000005</v>
      </c>
      <c r="V167" s="109">
        <v>240</v>
      </c>
      <c r="W167" s="109">
        <v>245</v>
      </c>
      <c r="X167" s="273">
        <v>185</v>
      </c>
      <c r="Y167" s="6">
        <v>6</v>
      </c>
      <c r="Z167" s="9">
        <v>65032410114722</v>
      </c>
      <c r="AA167" s="126">
        <v>0.2</v>
      </c>
      <c r="AB167" s="120">
        <v>2.6</v>
      </c>
      <c r="AC167" s="7">
        <v>280</v>
      </c>
      <c r="AD167" s="7">
        <v>310</v>
      </c>
      <c r="AE167" s="274">
        <v>370</v>
      </c>
      <c r="AF167" s="7"/>
      <c r="AG167" s="7"/>
      <c r="AH167" s="7"/>
      <c r="AI167" s="7"/>
      <c r="AJ167" s="7"/>
      <c r="AK167" s="7"/>
      <c r="AL167" s="273"/>
      <c r="AM167" s="273"/>
      <c r="AN167" s="273"/>
      <c r="AO167" s="273"/>
      <c r="AP167" s="273"/>
      <c r="AQ167" s="273"/>
      <c r="AR167" s="273"/>
      <c r="AS167" s="273"/>
      <c r="AT167" s="273"/>
      <c r="AU167" s="262" t="s">
        <v>3286</v>
      </c>
      <c r="AV167" s="263" t="s">
        <v>3287</v>
      </c>
      <c r="AW167" s="132" t="s">
        <v>22</v>
      </c>
      <c r="AX167" s="132" t="s">
        <v>22</v>
      </c>
      <c r="AY167" s="132" t="s">
        <v>5206</v>
      </c>
      <c r="AZ167" s="302" t="s">
        <v>5188</v>
      </c>
      <c r="BA167" t="s">
        <v>5196</v>
      </c>
    </row>
    <row r="168" spans="1:53" ht="18.75" x14ac:dyDescent="0.3">
      <c r="B168" s="5" t="s">
        <v>275</v>
      </c>
      <c r="C168" s="1"/>
      <c r="D168" s="1"/>
      <c r="E168" s="3"/>
      <c r="F168" s="1"/>
      <c r="G168" s="6"/>
      <c r="H168" s="1"/>
      <c r="I168" s="3"/>
      <c r="J168" s="3"/>
      <c r="K168" s="1"/>
      <c r="L168" s="22"/>
      <c r="M168" s="22"/>
      <c r="N168" s="22"/>
      <c r="O168" s="299"/>
      <c r="P168" s="3"/>
      <c r="Q168" s="3"/>
      <c r="R168" s="3"/>
      <c r="S168" s="96"/>
      <c r="T168" s="96"/>
      <c r="U168" s="94"/>
      <c r="V168" s="89"/>
      <c r="W168" s="89"/>
      <c r="X168" s="1"/>
      <c r="Y168" s="3"/>
      <c r="Z168" s="3"/>
      <c r="AA168" s="126"/>
      <c r="AB168" s="120"/>
      <c r="AC168" s="3"/>
      <c r="AD168" s="3"/>
      <c r="AE168" s="159"/>
      <c r="AF168" s="3"/>
      <c r="AG168" s="3"/>
      <c r="AH168" s="3"/>
      <c r="AI168" s="3"/>
      <c r="AJ168" s="3"/>
      <c r="AK168" s="3"/>
      <c r="AL168" s="1"/>
      <c r="AM168" s="1"/>
      <c r="AN168" s="1"/>
      <c r="AO168" s="1"/>
      <c r="AP168" s="1"/>
      <c r="AQ168" s="1"/>
      <c r="AR168" s="1"/>
      <c r="AS168" s="1"/>
      <c r="AT168" s="1"/>
      <c r="AU168" s="3"/>
      <c r="AV168" s="3"/>
      <c r="AW168" s="3"/>
      <c r="AX168" s="3"/>
      <c r="AY168" s="3"/>
      <c r="AZ168" s="302"/>
    </row>
    <row r="169" spans="1:53" s="12" customFormat="1" ht="15.75" x14ac:dyDescent="0.25">
      <c r="A169" s="169" t="s">
        <v>160</v>
      </c>
      <c r="B169" s="1" t="s">
        <v>276</v>
      </c>
      <c r="C169" s="1" t="s">
        <v>277</v>
      </c>
      <c r="D169" s="277" t="s">
        <v>5224</v>
      </c>
      <c r="E169" s="1" t="s">
        <v>168</v>
      </c>
      <c r="F169" s="3">
        <v>3307900000</v>
      </c>
      <c r="G169" s="35">
        <v>33079000</v>
      </c>
      <c r="H169" s="1" t="s">
        <v>2008</v>
      </c>
      <c r="I169" s="6" t="s">
        <v>20</v>
      </c>
      <c r="J169" s="1" t="s">
        <v>169</v>
      </c>
      <c r="K169" s="3" t="s">
        <v>1995</v>
      </c>
      <c r="L169" s="22">
        <v>117</v>
      </c>
      <c r="M169" s="22">
        <f t="shared" si="15"/>
        <v>196</v>
      </c>
      <c r="N169" s="22">
        <v>245</v>
      </c>
      <c r="O169" s="299">
        <v>22.5</v>
      </c>
      <c r="P169" s="228"/>
      <c r="Q169" s="292" t="s">
        <v>3988</v>
      </c>
      <c r="R169" s="228"/>
      <c r="S169" s="94">
        <v>0.75</v>
      </c>
      <c r="T169" s="94">
        <v>8.5000000000000006E-2</v>
      </c>
      <c r="U169" s="94">
        <f t="shared" si="17"/>
        <v>0.83499999999999996</v>
      </c>
      <c r="V169" s="109">
        <v>60</v>
      </c>
      <c r="W169" s="109">
        <v>250</v>
      </c>
      <c r="X169" s="1">
        <v>120</v>
      </c>
      <c r="Y169" s="6">
        <v>6</v>
      </c>
      <c r="Z169" s="9">
        <v>65032410133242</v>
      </c>
      <c r="AA169" s="126">
        <v>0.2</v>
      </c>
      <c r="AB169" s="120">
        <f>U169*Y169+AA169</f>
        <v>5.21</v>
      </c>
      <c r="AC169" s="7">
        <v>280</v>
      </c>
      <c r="AD169" s="7">
        <v>300</v>
      </c>
      <c r="AE169" s="159">
        <v>370</v>
      </c>
      <c r="AF169" s="7"/>
      <c r="AG169" s="7"/>
      <c r="AH169" s="7"/>
      <c r="AI169" s="7"/>
      <c r="AJ169" s="7"/>
      <c r="AK169" s="7"/>
      <c r="AL169" s="1"/>
      <c r="AM169" s="1"/>
      <c r="AN169" s="1"/>
      <c r="AO169" s="1"/>
      <c r="AP169" s="1"/>
      <c r="AQ169" s="1"/>
      <c r="AR169" s="1"/>
      <c r="AS169" s="1"/>
      <c r="AT169" s="1"/>
      <c r="AU169" s="3" t="s">
        <v>1930</v>
      </c>
      <c r="AV169" s="263" t="s">
        <v>3288</v>
      </c>
      <c r="AW169" s="132" t="s">
        <v>22</v>
      </c>
      <c r="AX169" s="132" t="s">
        <v>22</v>
      </c>
      <c r="AY169" s="132" t="s">
        <v>5206</v>
      </c>
      <c r="AZ169" s="302" t="s">
        <v>5188</v>
      </c>
      <c r="BA169" t="s">
        <v>5196</v>
      </c>
    </row>
    <row r="170" spans="1:53" s="12" customFormat="1" ht="15.75" x14ac:dyDescent="0.25">
      <c r="A170" s="169"/>
      <c r="B170" s="1" t="s">
        <v>5236</v>
      </c>
      <c r="C170" s="1" t="s">
        <v>5237</v>
      </c>
      <c r="D170" s="277"/>
      <c r="E170" s="1" t="s">
        <v>184</v>
      </c>
      <c r="F170" s="3">
        <v>3307900000</v>
      </c>
      <c r="G170" s="35">
        <v>33079000</v>
      </c>
      <c r="H170" s="1" t="s">
        <v>2008</v>
      </c>
      <c r="I170" s="6" t="s">
        <v>20</v>
      </c>
      <c r="J170" s="1" t="s">
        <v>210</v>
      </c>
      <c r="K170" s="1" t="s">
        <v>1995</v>
      </c>
      <c r="L170" s="22">
        <v>215</v>
      </c>
      <c r="M170" s="22">
        <f t="shared" si="15"/>
        <v>360</v>
      </c>
      <c r="N170" s="22">
        <v>450</v>
      </c>
      <c r="O170" s="299"/>
      <c r="P170" s="228"/>
      <c r="Q170" s="292">
        <v>5032410133257</v>
      </c>
      <c r="R170" s="228"/>
      <c r="S170" s="94"/>
      <c r="T170" s="94"/>
      <c r="U170" s="94"/>
      <c r="V170" s="109"/>
      <c r="W170" s="109"/>
      <c r="X170" s="1"/>
      <c r="Y170" s="6"/>
      <c r="Z170" s="9"/>
      <c r="AA170" s="126"/>
      <c r="AB170" s="120"/>
      <c r="AC170" s="7"/>
      <c r="AD170" s="7"/>
      <c r="AE170" s="159"/>
      <c r="AF170" s="7"/>
      <c r="AG170" s="7"/>
      <c r="AH170" s="7"/>
      <c r="AI170" s="7"/>
      <c r="AJ170" s="7"/>
      <c r="AK170" s="7"/>
      <c r="AL170" s="1"/>
      <c r="AM170" s="1"/>
      <c r="AN170" s="1"/>
      <c r="AO170" s="1"/>
      <c r="AP170" s="1"/>
      <c r="AQ170" s="1"/>
      <c r="AR170" s="1"/>
      <c r="AS170" s="1"/>
      <c r="AT170" s="1"/>
      <c r="AU170" s="3"/>
      <c r="AV170" s="263"/>
      <c r="AW170" s="132"/>
      <c r="AX170" s="132"/>
      <c r="AY170" s="132"/>
      <c r="AZ170" s="302"/>
      <c r="BA170"/>
    </row>
    <row r="171" spans="1:53" s="12" customFormat="1" ht="15.75" x14ac:dyDescent="0.25">
      <c r="A171" s="169" t="s">
        <v>160</v>
      </c>
      <c r="B171" s="1" t="s">
        <v>278</v>
      </c>
      <c r="C171" s="1" t="s">
        <v>279</v>
      </c>
      <c r="D171" s="277" t="s">
        <v>5224</v>
      </c>
      <c r="E171" s="1" t="s">
        <v>266</v>
      </c>
      <c r="F171" s="3">
        <v>3307900000</v>
      </c>
      <c r="G171" s="35">
        <v>33079000</v>
      </c>
      <c r="H171" s="1" t="s">
        <v>2008</v>
      </c>
      <c r="I171" s="6" t="s">
        <v>20</v>
      </c>
      <c r="J171" s="1" t="s">
        <v>47</v>
      </c>
      <c r="K171" s="1" t="s">
        <v>1995</v>
      </c>
      <c r="L171" s="22">
        <v>129</v>
      </c>
      <c r="M171" s="22">
        <f t="shared" si="15"/>
        <v>215.20000000000002</v>
      </c>
      <c r="N171" s="22">
        <v>269</v>
      </c>
      <c r="O171" s="299">
        <v>24</v>
      </c>
      <c r="P171" s="228"/>
      <c r="Q171" s="292">
        <v>5032410133264</v>
      </c>
      <c r="R171" s="228"/>
      <c r="S171" s="94">
        <v>0.75</v>
      </c>
      <c r="T171" s="94">
        <v>7.0000000000000007E-2</v>
      </c>
      <c r="U171" s="94">
        <f t="shared" si="17"/>
        <v>0.82000000000000006</v>
      </c>
      <c r="V171" s="109">
        <v>100</v>
      </c>
      <c r="W171" s="109">
        <v>125</v>
      </c>
      <c r="X171" s="1">
        <v>100</v>
      </c>
      <c r="Y171" s="6">
        <v>6</v>
      </c>
      <c r="Z171" s="9">
        <v>65032410133266</v>
      </c>
      <c r="AA171" s="126">
        <v>0.2</v>
      </c>
      <c r="AB171" s="120">
        <f>U171*Y171+AA171</f>
        <v>5.12</v>
      </c>
      <c r="AC171" s="7">
        <v>200</v>
      </c>
      <c r="AD171" s="7">
        <v>270</v>
      </c>
      <c r="AE171" s="159">
        <v>300</v>
      </c>
      <c r="AF171" s="7"/>
      <c r="AG171" s="7"/>
      <c r="AH171" s="7"/>
      <c r="AI171" s="7"/>
      <c r="AJ171" s="7"/>
      <c r="AK171" s="7"/>
      <c r="AL171" s="1"/>
      <c r="AM171" s="1"/>
      <c r="AN171" s="1"/>
      <c r="AO171" s="1"/>
      <c r="AP171" s="1"/>
      <c r="AQ171" s="1"/>
      <c r="AR171" s="1"/>
      <c r="AS171" s="1"/>
      <c r="AT171" s="1"/>
      <c r="AU171" s="3" t="s">
        <v>1931</v>
      </c>
      <c r="AV171" s="263" t="s">
        <v>3289</v>
      </c>
      <c r="AW171" s="132" t="s">
        <v>22</v>
      </c>
      <c r="AX171" s="132" t="s">
        <v>22</v>
      </c>
      <c r="AY171" s="132" t="s">
        <v>5206</v>
      </c>
      <c r="AZ171" s="302" t="s">
        <v>5188</v>
      </c>
      <c r="BA171" t="s">
        <v>5196</v>
      </c>
    </row>
    <row r="172" spans="1:53" s="12" customFormat="1" ht="15.75" x14ac:dyDescent="0.25">
      <c r="A172" s="169" t="s">
        <v>160</v>
      </c>
      <c r="B172" s="1" t="s">
        <v>280</v>
      </c>
      <c r="C172" s="1" t="s">
        <v>281</v>
      </c>
      <c r="D172" s="277" t="s">
        <v>5224</v>
      </c>
      <c r="E172" s="1" t="s">
        <v>37</v>
      </c>
      <c r="F172" s="3">
        <v>3307900000</v>
      </c>
      <c r="G172" s="35">
        <v>33079000</v>
      </c>
      <c r="H172" s="1" t="s">
        <v>2008</v>
      </c>
      <c r="I172" s="6" t="s">
        <v>20</v>
      </c>
      <c r="J172" s="1" t="s">
        <v>70</v>
      </c>
      <c r="K172" s="1" t="s">
        <v>1995</v>
      </c>
      <c r="L172" s="22">
        <v>88</v>
      </c>
      <c r="M172" s="22">
        <f>N172*0.8</f>
        <v>148</v>
      </c>
      <c r="N172" s="22">
        <v>185</v>
      </c>
      <c r="O172" s="299">
        <v>16.5</v>
      </c>
      <c r="P172" s="228"/>
      <c r="Q172" s="292" t="s">
        <v>3989</v>
      </c>
      <c r="R172" s="228"/>
      <c r="S172" s="94">
        <v>0.5</v>
      </c>
      <c r="T172" s="94">
        <v>0.05</v>
      </c>
      <c r="U172" s="94">
        <f t="shared" si="17"/>
        <v>0.55000000000000004</v>
      </c>
      <c r="V172" s="109">
        <v>70</v>
      </c>
      <c r="W172" s="109">
        <v>190</v>
      </c>
      <c r="X172" s="1">
        <v>70</v>
      </c>
      <c r="Y172" s="6">
        <v>6</v>
      </c>
      <c r="Z172" s="9">
        <v>65032410133273</v>
      </c>
      <c r="AA172" s="126">
        <v>0.2</v>
      </c>
      <c r="AB172" s="120">
        <f>U172*Y172+AA172</f>
        <v>3.5000000000000004</v>
      </c>
      <c r="AC172" s="7">
        <v>200</v>
      </c>
      <c r="AD172" s="7">
        <v>270</v>
      </c>
      <c r="AE172" s="159">
        <v>300</v>
      </c>
      <c r="AF172" s="7"/>
      <c r="AG172" s="7"/>
      <c r="AH172" s="7"/>
      <c r="AI172" s="7"/>
      <c r="AJ172" s="7"/>
      <c r="AK172" s="7"/>
      <c r="AL172" s="1"/>
      <c r="AM172" s="1"/>
      <c r="AN172" s="1"/>
      <c r="AO172" s="1"/>
      <c r="AP172" s="1"/>
      <c r="AQ172" s="1"/>
      <c r="AR172" s="1"/>
      <c r="AS172" s="1"/>
      <c r="AT172" s="1"/>
      <c r="AU172" s="3" t="s">
        <v>3290</v>
      </c>
      <c r="AV172" s="263" t="s">
        <v>3291</v>
      </c>
      <c r="AW172" s="132" t="s">
        <v>22</v>
      </c>
      <c r="AX172" s="132" t="s">
        <v>22</v>
      </c>
      <c r="AY172" s="132" t="s">
        <v>5206</v>
      </c>
      <c r="AZ172" s="302" t="s">
        <v>5188</v>
      </c>
      <c r="BA172" t="s">
        <v>5196</v>
      </c>
    </row>
    <row r="173" spans="1:53" s="12" customFormat="1" ht="15.75" x14ac:dyDescent="0.25">
      <c r="A173" s="169" t="s">
        <v>160</v>
      </c>
      <c r="B173" s="1" t="s">
        <v>282</v>
      </c>
      <c r="C173" s="1" t="s">
        <v>281</v>
      </c>
      <c r="D173" s="277" t="s">
        <v>5224</v>
      </c>
      <c r="E173" s="1" t="s">
        <v>37</v>
      </c>
      <c r="F173" s="3">
        <v>3307900000</v>
      </c>
      <c r="G173" s="35">
        <v>33079000</v>
      </c>
      <c r="H173" s="1" t="s">
        <v>2008</v>
      </c>
      <c r="I173" s="6" t="s">
        <v>20</v>
      </c>
      <c r="J173" s="1" t="s">
        <v>31</v>
      </c>
      <c r="K173" s="1" t="s">
        <v>1995</v>
      </c>
      <c r="L173" s="22">
        <v>153</v>
      </c>
      <c r="M173" s="22">
        <f>N173*0.8</f>
        <v>256</v>
      </c>
      <c r="N173" s="22">
        <v>320</v>
      </c>
      <c r="O173" s="299">
        <v>28.5</v>
      </c>
      <c r="P173" s="228"/>
      <c r="Q173" s="292" t="s">
        <v>3990</v>
      </c>
      <c r="R173" s="228"/>
      <c r="S173" s="94">
        <v>1</v>
      </c>
      <c r="T173" s="94">
        <v>7.0000000000000007E-2</v>
      </c>
      <c r="U173" s="94">
        <f t="shared" si="17"/>
        <v>1.07</v>
      </c>
      <c r="V173" s="109">
        <v>90</v>
      </c>
      <c r="W173" s="109">
        <v>250</v>
      </c>
      <c r="X173" s="1">
        <v>90</v>
      </c>
      <c r="Y173" s="6">
        <v>12</v>
      </c>
      <c r="Z173" s="9">
        <v>65032410133287</v>
      </c>
      <c r="AA173" s="126">
        <v>0.6</v>
      </c>
      <c r="AB173" s="120">
        <f>U173*Y173+AA173</f>
        <v>13.44</v>
      </c>
      <c r="AC173" s="7">
        <v>280</v>
      </c>
      <c r="AD173" s="7">
        <v>300</v>
      </c>
      <c r="AE173" s="159">
        <v>370</v>
      </c>
      <c r="AF173" s="7"/>
      <c r="AG173" s="7"/>
      <c r="AH173" s="7"/>
      <c r="AI173" s="7"/>
      <c r="AJ173" s="7"/>
      <c r="AK173" s="7"/>
      <c r="AL173" s="1"/>
      <c r="AM173" s="1"/>
      <c r="AN173" s="1"/>
      <c r="AO173" s="1"/>
      <c r="AP173" s="1"/>
      <c r="AQ173" s="1"/>
      <c r="AR173" s="1"/>
      <c r="AS173" s="1"/>
      <c r="AT173" s="1"/>
      <c r="AU173" s="3" t="s">
        <v>1932</v>
      </c>
      <c r="AV173" s="263" t="s">
        <v>3291</v>
      </c>
      <c r="AW173" s="132" t="s">
        <v>22</v>
      </c>
      <c r="AX173" s="132" t="s">
        <v>22</v>
      </c>
      <c r="AY173" s="132" t="s">
        <v>5206</v>
      </c>
      <c r="AZ173" s="302" t="s">
        <v>5188</v>
      </c>
      <c r="BA173" t="s">
        <v>5196</v>
      </c>
    </row>
    <row r="174" spans="1:53" ht="18.75" x14ac:dyDescent="0.3">
      <c r="B174" s="5" t="s">
        <v>283</v>
      </c>
      <c r="C174" s="3"/>
      <c r="D174" s="3"/>
      <c r="E174" s="1"/>
      <c r="F174" s="3"/>
      <c r="G174" s="35"/>
      <c r="H174" s="3"/>
      <c r="I174" s="15"/>
      <c r="J174" s="14"/>
      <c r="K174" s="1"/>
      <c r="O174" s="299"/>
      <c r="P174" s="3"/>
      <c r="Q174" s="3"/>
      <c r="R174" s="3"/>
      <c r="S174" s="94"/>
      <c r="T174" s="94"/>
      <c r="U174" s="94"/>
      <c r="V174" s="109"/>
      <c r="W174" s="109"/>
      <c r="X174" s="3"/>
      <c r="Y174" s="15"/>
      <c r="Z174" s="3"/>
      <c r="AA174" s="126"/>
      <c r="AB174" s="120"/>
      <c r="AC174" s="7"/>
      <c r="AD174" s="7"/>
      <c r="AE174" s="275"/>
      <c r="AF174" s="7"/>
      <c r="AG174" s="7"/>
      <c r="AH174" s="7"/>
      <c r="AI174" s="7"/>
      <c r="AJ174" s="7"/>
      <c r="AK174" s="7"/>
      <c r="AL174" s="3"/>
      <c r="AM174" s="3"/>
      <c r="AN174" s="3"/>
      <c r="AO174" s="3"/>
      <c r="AP174" s="3"/>
      <c r="AQ174" s="3"/>
      <c r="AR174" s="3"/>
      <c r="AS174" s="3"/>
      <c r="AT174" s="3"/>
      <c r="AU174" s="3"/>
      <c r="AV174" s="3"/>
      <c r="AW174" s="132"/>
      <c r="AX174" s="3"/>
      <c r="AY174" s="3"/>
      <c r="AZ174" s="302"/>
    </row>
    <row r="175" spans="1:53" s="3" customFormat="1" ht="15.75" x14ac:dyDescent="0.25">
      <c r="A175" s="1" t="s">
        <v>286</v>
      </c>
      <c r="B175" s="1" t="s">
        <v>284</v>
      </c>
      <c r="C175" s="1" t="s">
        <v>285</v>
      </c>
      <c r="D175" s="1"/>
      <c r="E175" s="1"/>
      <c r="F175" s="3">
        <v>3923501000</v>
      </c>
      <c r="G175" s="35" t="s">
        <v>2007</v>
      </c>
      <c r="H175" s="1" t="s">
        <v>2008</v>
      </c>
      <c r="I175" s="6" t="s">
        <v>20</v>
      </c>
      <c r="J175" s="1" t="s">
        <v>287</v>
      </c>
      <c r="K175" s="1" t="s">
        <v>1995</v>
      </c>
      <c r="L175" s="22">
        <v>26</v>
      </c>
      <c r="M175" s="22">
        <f t="shared" si="15"/>
        <v>42.400000000000006</v>
      </c>
      <c r="N175" s="22">
        <v>53</v>
      </c>
      <c r="O175" s="299">
        <v>4.8</v>
      </c>
      <c r="P175" s="9">
        <v>5032410115017</v>
      </c>
      <c r="Q175" s="9"/>
      <c r="R175" s="9"/>
      <c r="S175" s="94"/>
      <c r="T175" s="94"/>
      <c r="U175" s="94">
        <v>7.0000000000000007E-2</v>
      </c>
      <c r="V175" s="109">
        <v>110</v>
      </c>
      <c r="W175" s="109">
        <v>370</v>
      </c>
      <c r="X175" s="1">
        <v>45</v>
      </c>
      <c r="Y175" s="6">
        <v>30</v>
      </c>
      <c r="Z175" s="9" t="s">
        <v>2660</v>
      </c>
      <c r="AA175" s="126">
        <v>0.6</v>
      </c>
      <c r="AB175" s="120">
        <f>U175*Y175+AA175</f>
        <v>2.7</v>
      </c>
      <c r="AC175" s="7">
        <v>280</v>
      </c>
      <c r="AD175" s="7">
        <v>300</v>
      </c>
      <c r="AE175" s="159">
        <v>370</v>
      </c>
      <c r="AF175" s="7"/>
      <c r="AG175" s="7"/>
      <c r="AH175" s="7"/>
      <c r="AI175" s="7"/>
      <c r="AJ175" s="7"/>
      <c r="AK175" s="7"/>
      <c r="AL175" s="1"/>
      <c r="AM175" s="1"/>
      <c r="AN175" s="1"/>
      <c r="AO175" s="1"/>
      <c r="AP175" s="1"/>
      <c r="AQ175" s="1"/>
      <c r="AR175" s="1"/>
      <c r="AS175" s="1"/>
      <c r="AT175" s="1"/>
      <c r="AW175" s="132" t="s">
        <v>22</v>
      </c>
      <c r="AX175" s="132" t="s">
        <v>22</v>
      </c>
      <c r="AY175" s="132" t="s">
        <v>5206</v>
      </c>
      <c r="AZ175" s="302" t="s">
        <v>5188</v>
      </c>
      <c r="BA175" t="s">
        <v>5196</v>
      </c>
    </row>
    <row r="176" spans="1:53" ht="15.75" x14ac:dyDescent="0.25">
      <c r="K176" s="1"/>
      <c r="L176" s="22"/>
      <c r="M176" s="22"/>
      <c r="N176" s="22"/>
      <c r="O176" s="299"/>
      <c r="S176" s="96"/>
      <c r="T176" s="96"/>
      <c r="U176" s="94"/>
    </row>
    <row r="177" spans="2:48" ht="15.75" x14ac:dyDescent="0.25">
      <c r="J177" s="1"/>
      <c r="K177" s="22"/>
      <c r="L177" s="22"/>
      <c r="M177" s="22"/>
      <c r="N177" s="18"/>
      <c r="O177" s="18"/>
      <c r="P177" s="96"/>
      <c r="Q177" s="96"/>
      <c r="R177" s="96"/>
      <c r="S177" s="96"/>
      <c r="T177" s="94"/>
      <c r="U177" s="33"/>
      <c r="V177" s="33"/>
      <c r="W177"/>
      <c r="X177" s="18"/>
      <c r="Y177" s="19"/>
      <c r="Z177" s="19"/>
      <c r="AA177" s="127"/>
      <c r="AB177" s="121"/>
      <c r="AC177" s="19"/>
      <c r="AE177" s="19"/>
      <c r="AF177" s="19"/>
      <c r="AG177" s="19"/>
      <c r="AH177" s="19"/>
      <c r="AI177" s="19"/>
      <c r="AJ177" s="19"/>
      <c r="AU177" s="8"/>
      <c r="AV177" s="8"/>
    </row>
    <row r="178" spans="2:48" ht="18.75" x14ac:dyDescent="0.3">
      <c r="B178" s="25"/>
      <c r="K178" s="1"/>
      <c r="L178" s="22"/>
      <c r="M178" s="22"/>
      <c r="N178" s="22"/>
      <c r="O178" s="22"/>
      <c r="P178" s="18"/>
      <c r="Q178" s="18"/>
      <c r="R178" s="18"/>
      <c r="S178" s="96"/>
      <c r="T178" s="96"/>
      <c r="U178" s="94"/>
    </row>
    <row r="179" spans="2:48" ht="15.75" x14ac:dyDescent="0.25">
      <c r="B179" s="3"/>
      <c r="C179" s="3"/>
      <c r="D179" s="3"/>
      <c r="F179" s="3"/>
      <c r="G179" s="35"/>
      <c r="H179" s="3"/>
      <c r="I179" s="40"/>
      <c r="K179" s="1"/>
      <c r="L179" s="22"/>
      <c r="M179" s="22"/>
      <c r="N179" s="22"/>
      <c r="O179" s="22"/>
      <c r="P179" s="39"/>
      <c r="Q179" s="39"/>
      <c r="R179" s="39"/>
      <c r="S179" s="96"/>
      <c r="T179" s="96"/>
      <c r="U179" s="94"/>
      <c r="V179" s="33"/>
      <c r="W179" s="33"/>
      <c r="X179" s="3"/>
      <c r="Y179" s="40"/>
      <c r="Z179" s="19"/>
      <c r="AA179" s="127"/>
      <c r="AB179" s="121"/>
      <c r="AC179" s="19"/>
      <c r="AD179" s="19"/>
      <c r="AE179" s="3"/>
      <c r="AF179" s="19"/>
      <c r="AG179" s="19"/>
      <c r="AH179" s="19"/>
      <c r="AI179" s="19"/>
      <c r="AJ179" s="19"/>
      <c r="AK179" s="19"/>
      <c r="AL179" s="3"/>
      <c r="AM179" s="3"/>
      <c r="AN179" s="3"/>
      <c r="AO179" s="3"/>
      <c r="AP179" s="3"/>
      <c r="AQ179" s="3"/>
      <c r="AR179" s="3"/>
      <c r="AS179" s="3"/>
      <c r="AT179" s="3"/>
    </row>
    <row r="180" spans="2:48" ht="15.75" x14ac:dyDescent="0.25">
      <c r="B180" s="3"/>
      <c r="C180" s="3"/>
      <c r="D180" s="3"/>
      <c r="F180" s="3"/>
      <c r="G180" s="35"/>
      <c r="H180" s="3"/>
      <c r="I180" s="40"/>
      <c r="K180" s="1"/>
      <c r="L180" s="22"/>
      <c r="M180" s="22"/>
      <c r="N180" s="22"/>
      <c r="O180" s="22"/>
      <c r="P180" s="39"/>
      <c r="Q180" s="39"/>
      <c r="R180" s="39"/>
      <c r="S180" s="96"/>
      <c r="T180" s="96"/>
      <c r="U180" s="94"/>
      <c r="V180" s="33"/>
      <c r="W180" s="33"/>
      <c r="X180" s="3"/>
      <c r="Y180" s="40"/>
      <c r="Z180" s="19"/>
      <c r="AA180" s="127"/>
      <c r="AB180" s="121"/>
      <c r="AC180" s="19"/>
      <c r="AD180" s="19"/>
      <c r="AE180" s="3"/>
      <c r="AF180" s="19"/>
      <c r="AG180" s="19"/>
      <c r="AH180" s="19"/>
      <c r="AI180" s="19"/>
      <c r="AJ180" s="19"/>
      <c r="AK180" s="19"/>
      <c r="AL180" s="3"/>
      <c r="AM180" s="3"/>
      <c r="AN180" s="3"/>
      <c r="AO180" s="3"/>
      <c r="AP180" s="3"/>
      <c r="AQ180" s="3"/>
      <c r="AR180" s="3"/>
      <c r="AS180" s="3"/>
      <c r="AT180" s="3"/>
    </row>
    <row r="181" spans="2:48" ht="15.75" x14ac:dyDescent="0.25">
      <c r="B181" s="3"/>
      <c r="C181" s="3"/>
      <c r="D181" s="3"/>
      <c r="F181" s="3"/>
      <c r="G181" s="35"/>
      <c r="H181" s="3"/>
      <c r="I181" s="40"/>
      <c r="K181" s="1"/>
      <c r="L181" s="22"/>
      <c r="M181" s="22"/>
      <c r="N181" s="22"/>
      <c r="O181" s="22"/>
      <c r="P181" s="39"/>
      <c r="Q181" s="39"/>
      <c r="R181" s="39"/>
      <c r="S181" s="96"/>
      <c r="T181" s="96"/>
      <c r="U181" s="94"/>
      <c r="V181" s="33"/>
      <c r="W181" s="33"/>
      <c r="X181" s="3"/>
      <c r="Y181" s="40"/>
      <c r="Z181" s="19"/>
      <c r="AA181" s="127"/>
      <c r="AB181" s="121"/>
      <c r="AC181" s="19"/>
      <c r="AD181" s="19"/>
      <c r="AE181" s="3"/>
      <c r="AF181" s="19"/>
      <c r="AG181" s="19"/>
      <c r="AH181" s="19"/>
      <c r="AI181" s="19"/>
      <c r="AJ181" s="19"/>
      <c r="AK181" s="19"/>
      <c r="AL181" s="3"/>
      <c r="AM181" s="3"/>
      <c r="AN181" s="3"/>
      <c r="AO181" s="3"/>
      <c r="AP181" s="3"/>
      <c r="AQ181" s="3"/>
      <c r="AR181" s="3"/>
      <c r="AS181" s="3"/>
      <c r="AT181" s="3"/>
    </row>
    <row r="182" spans="2:48" ht="15.75" x14ac:dyDescent="0.25">
      <c r="B182" s="3"/>
      <c r="C182" s="3"/>
      <c r="D182" s="3"/>
      <c r="F182" s="3"/>
      <c r="G182" s="35"/>
      <c r="H182" s="3"/>
      <c r="I182" s="40"/>
      <c r="J182" s="3"/>
      <c r="K182" s="1"/>
      <c r="L182" s="22"/>
      <c r="M182" s="22"/>
      <c r="N182" s="22"/>
      <c r="O182" s="22"/>
      <c r="P182" s="39"/>
      <c r="Q182" s="39"/>
      <c r="R182" s="39"/>
      <c r="S182" s="96"/>
      <c r="T182" s="96"/>
      <c r="U182" s="94"/>
      <c r="V182" s="33"/>
      <c r="W182" s="33"/>
      <c r="X182" s="3"/>
      <c r="Y182" s="40"/>
      <c r="Z182" s="19"/>
      <c r="AA182" s="127"/>
      <c r="AB182" s="121"/>
      <c r="AC182" s="19"/>
      <c r="AD182" s="19"/>
      <c r="AE182" s="3"/>
      <c r="AF182" s="19"/>
      <c r="AG182" s="19"/>
      <c r="AH182" s="19"/>
      <c r="AI182" s="19"/>
      <c r="AJ182" s="19"/>
      <c r="AK182" s="19"/>
      <c r="AL182" s="3"/>
      <c r="AM182" s="3"/>
      <c r="AN182" s="3"/>
      <c r="AO182" s="3"/>
      <c r="AP182" s="3"/>
      <c r="AQ182" s="3"/>
      <c r="AR182" s="3"/>
      <c r="AS182" s="3"/>
      <c r="AT182" s="3"/>
    </row>
    <row r="183" spans="2:48" ht="15.75" x14ac:dyDescent="0.25">
      <c r="B183" s="3"/>
      <c r="C183" s="3"/>
      <c r="D183" s="3"/>
      <c r="F183" s="3"/>
      <c r="G183" s="35"/>
      <c r="H183" s="3"/>
      <c r="I183" s="40"/>
      <c r="J183" s="3"/>
      <c r="K183" s="1"/>
      <c r="L183" s="22"/>
      <c r="M183" s="22"/>
      <c r="N183" s="22"/>
      <c r="O183" s="22"/>
      <c r="P183" s="39"/>
      <c r="Q183" s="39"/>
      <c r="R183" s="39"/>
      <c r="S183" s="96"/>
      <c r="T183" s="96"/>
      <c r="U183" s="94"/>
      <c r="V183" s="33"/>
      <c r="W183" s="33"/>
      <c r="X183" s="3"/>
      <c r="Y183" s="40"/>
      <c r="Z183" s="19"/>
      <c r="AA183" s="127"/>
      <c r="AB183" s="121"/>
      <c r="AC183" s="19"/>
      <c r="AD183" s="19"/>
      <c r="AE183" s="3"/>
      <c r="AF183" s="19"/>
      <c r="AG183" s="19"/>
      <c r="AH183" s="19"/>
      <c r="AI183" s="19"/>
      <c r="AJ183" s="19"/>
      <c r="AK183" s="19"/>
      <c r="AL183" s="3"/>
      <c r="AM183" s="3"/>
      <c r="AN183" s="3"/>
      <c r="AO183" s="3"/>
      <c r="AP183" s="3"/>
      <c r="AQ183" s="3"/>
      <c r="AR183" s="3"/>
      <c r="AS183" s="3"/>
      <c r="AT183" s="3"/>
    </row>
    <row r="184" spans="2:48" ht="15.75" x14ac:dyDescent="0.25">
      <c r="B184" s="3"/>
      <c r="C184" s="3"/>
      <c r="D184" s="3"/>
      <c r="F184" s="3"/>
      <c r="G184" s="35"/>
      <c r="H184" s="3"/>
      <c r="I184" s="40"/>
      <c r="K184" s="1"/>
      <c r="L184" s="22"/>
      <c r="M184" s="22"/>
      <c r="N184" s="22"/>
      <c r="O184" s="22"/>
      <c r="P184" s="39"/>
      <c r="Q184" s="39"/>
      <c r="R184" s="39"/>
      <c r="S184" s="96"/>
      <c r="T184" s="96"/>
      <c r="U184" s="94"/>
      <c r="V184" s="33"/>
      <c r="W184" s="33"/>
      <c r="X184" s="3"/>
      <c r="Y184" s="40"/>
      <c r="Z184" s="19"/>
      <c r="AA184" s="127"/>
      <c r="AB184" s="121"/>
      <c r="AC184" s="19"/>
      <c r="AD184" s="19"/>
      <c r="AE184" s="3"/>
      <c r="AF184" s="19"/>
      <c r="AG184" s="19"/>
      <c r="AH184" s="19"/>
      <c r="AI184" s="19"/>
      <c r="AJ184" s="19"/>
      <c r="AK184" s="19"/>
      <c r="AL184" s="3"/>
      <c r="AM184" s="3"/>
      <c r="AN184" s="3"/>
      <c r="AO184" s="3"/>
      <c r="AP184" s="3"/>
      <c r="AQ184" s="3"/>
      <c r="AR184" s="3"/>
      <c r="AS184" s="3"/>
      <c r="AT184" s="3"/>
    </row>
    <row r="185" spans="2:48" ht="18.75" x14ac:dyDescent="0.3">
      <c r="B185" s="25"/>
      <c r="K185" s="1"/>
      <c r="L185" s="22"/>
      <c r="M185" s="22"/>
      <c r="N185" s="22"/>
      <c r="O185" s="22"/>
      <c r="P185" s="39"/>
      <c r="Q185" s="39"/>
      <c r="R185" s="39"/>
    </row>
    <row r="186" spans="2:48" ht="15.75" x14ac:dyDescent="0.25">
      <c r="B186" s="3"/>
      <c r="C186" s="3"/>
      <c r="D186" s="3"/>
      <c r="H186" s="3"/>
      <c r="I186" s="40"/>
      <c r="J186" s="3"/>
      <c r="K186" s="1"/>
      <c r="L186" s="22"/>
      <c r="M186" s="22"/>
      <c r="N186" s="22"/>
      <c r="O186" s="22"/>
      <c r="P186" s="39"/>
      <c r="Q186" s="39"/>
      <c r="R186" s="39"/>
      <c r="S186" s="96"/>
      <c r="T186" s="96"/>
      <c r="U186" s="19"/>
      <c r="V186" s="33"/>
      <c r="W186" s="33"/>
      <c r="X186" s="3"/>
      <c r="Y186" s="40"/>
      <c r="Z186" s="19"/>
      <c r="AA186" s="127"/>
      <c r="AB186" s="121"/>
      <c r="AC186" s="19"/>
      <c r="AD186" s="19"/>
      <c r="AE186" s="3"/>
      <c r="AF186" s="19"/>
      <c r="AG186" s="19"/>
      <c r="AH186" s="19"/>
      <c r="AI186" s="19"/>
      <c r="AJ186" s="19"/>
      <c r="AK186" s="19"/>
      <c r="AL186" s="3"/>
      <c r="AM186" s="3"/>
      <c r="AN186" s="3"/>
      <c r="AO186" s="3"/>
      <c r="AP186" s="3"/>
      <c r="AQ186" s="3"/>
      <c r="AR186" s="3"/>
      <c r="AS186" s="3"/>
      <c r="AT186" s="3"/>
    </row>
    <row r="187" spans="2:48" ht="15.75" x14ac:dyDescent="0.25">
      <c r="B187" s="3"/>
      <c r="C187" s="3"/>
      <c r="D187" s="3"/>
      <c r="H187" s="3"/>
      <c r="I187" s="40"/>
      <c r="J187" s="3"/>
      <c r="K187" s="1"/>
      <c r="L187" s="22"/>
      <c r="M187" s="22"/>
      <c r="N187" s="22"/>
      <c r="O187" s="22"/>
      <c r="P187" s="39"/>
      <c r="Q187" s="39"/>
      <c r="R187" s="39"/>
      <c r="S187" s="96"/>
      <c r="T187" s="96"/>
      <c r="U187" s="19"/>
      <c r="V187" s="33"/>
      <c r="W187" s="33"/>
      <c r="X187" s="3"/>
      <c r="Y187" s="40"/>
      <c r="Z187" s="19"/>
      <c r="AA187" s="127"/>
      <c r="AB187" s="121"/>
      <c r="AC187" s="19"/>
      <c r="AD187" s="19"/>
      <c r="AE187" s="3"/>
      <c r="AF187" s="19"/>
      <c r="AG187" s="19"/>
      <c r="AH187" s="19"/>
      <c r="AI187" s="19"/>
      <c r="AJ187" s="19"/>
      <c r="AK187" s="19"/>
      <c r="AL187" s="3"/>
      <c r="AM187" s="3"/>
      <c r="AN187" s="3"/>
      <c r="AO187" s="3"/>
      <c r="AP187" s="3"/>
      <c r="AQ187" s="3"/>
      <c r="AR187" s="3"/>
      <c r="AS187" s="3"/>
      <c r="AT187" s="3"/>
    </row>
    <row r="188" spans="2:48" ht="15.75" x14ac:dyDescent="0.25">
      <c r="B188" s="3"/>
      <c r="C188" s="3"/>
      <c r="D188" s="3"/>
      <c r="H188" s="3"/>
      <c r="I188" s="40"/>
      <c r="J188" s="3"/>
      <c r="K188" s="1"/>
      <c r="L188" s="22"/>
      <c r="M188" s="22"/>
      <c r="N188" s="22"/>
      <c r="O188" s="22"/>
      <c r="P188" s="39"/>
      <c r="Q188" s="39"/>
      <c r="R188" s="39"/>
      <c r="S188" s="96"/>
      <c r="T188" s="96"/>
      <c r="U188" s="19"/>
      <c r="V188" s="33"/>
      <c r="W188" s="33"/>
      <c r="X188" s="3"/>
      <c r="Y188" s="40"/>
      <c r="Z188" s="19"/>
      <c r="AA188" s="127"/>
      <c r="AB188" s="121"/>
      <c r="AC188" s="19"/>
      <c r="AD188" s="19"/>
      <c r="AE188" s="3"/>
      <c r="AF188" s="19"/>
      <c r="AG188" s="19"/>
      <c r="AH188" s="19"/>
      <c r="AI188" s="19"/>
      <c r="AJ188" s="19"/>
      <c r="AK188" s="19"/>
      <c r="AL188" s="3"/>
      <c r="AM188" s="3"/>
      <c r="AN188" s="3"/>
      <c r="AO188" s="3"/>
      <c r="AP188" s="3"/>
      <c r="AQ188" s="3"/>
      <c r="AR188" s="3"/>
      <c r="AS188" s="3"/>
      <c r="AT188" s="3"/>
    </row>
    <row r="189" spans="2:48" ht="15.75" x14ac:dyDescent="0.25">
      <c r="B189" s="3"/>
      <c r="C189" s="3"/>
      <c r="D189" s="3"/>
      <c r="H189" s="3"/>
      <c r="I189" s="40"/>
      <c r="J189" s="3"/>
      <c r="K189" s="1"/>
      <c r="L189" s="22"/>
      <c r="M189" s="22"/>
      <c r="N189" s="22"/>
      <c r="O189" s="22"/>
      <c r="P189" s="39"/>
      <c r="Q189" s="39"/>
      <c r="R189" s="39"/>
      <c r="S189" s="96"/>
      <c r="T189" s="96"/>
      <c r="U189" s="19"/>
      <c r="V189" s="33"/>
      <c r="W189" s="33"/>
      <c r="X189" s="3"/>
      <c r="Y189" s="40"/>
      <c r="Z189" s="19"/>
      <c r="AA189" s="127"/>
      <c r="AB189" s="121"/>
      <c r="AC189" s="19"/>
      <c r="AD189" s="19"/>
      <c r="AE189" s="3"/>
      <c r="AF189" s="19"/>
      <c r="AG189" s="19"/>
      <c r="AH189" s="19"/>
      <c r="AI189" s="19"/>
      <c r="AJ189" s="19"/>
      <c r="AK189" s="19"/>
      <c r="AL189" s="3"/>
      <c r="AM189" s="3"/>
      <c r="AN189" s="3"/>
      <c r="AO189" s="3"/>
      <c r="AP189" s="3"/>
      <c r="AQ189" s="3"/>
      <c r="AR189" s="3"/>
      <c r="AS189" s="3"/>
      <c r="AT189" s="3"/>
    </row>
    <row r="190" spans="2:48" ht="15.75" x14ac:dyDescent="0.25">
      <c r="B190" s="3"/>
      <c r="C190" s="3"/>
      <c r="D190" s="3"/>
      <c r="H190" s="3"/>
      <c r="I190" s="40"/>
      <c r="J190" s="3"/>
      <c r="K190" s="1"/>
      <c r="L190" s="22"/>
      <c r="M190" s="22"/>
      <c r="N190" s="22"/>
      <c r="O190" s="22"/>
      <c r="P190" s="39"/>
      <c r="Q190" s="39"/>
      <c r="R190" s="39"/>
      <c r="S190" s="96"/>
      <c r="T190" s="96"/>
      <c r="U190" s="19"/>
      <c r="V190" s="33"/>
      <c r="W190" s="33"/>
      <c r="X190" s="3"/>
      <c r="Y190" s="40"/>
      <c r="Z190" s="19"/>
      <c r="AA190" s="127"/>
      <c r="AB190" s="121"/>
      <c r="AC190" s="19"/>
      <c r="AD190" s="19"/>
      <c r="AE190" s="3"/>
      <c r="AF190" s="19"/>
      <c r="AG190" s="19"/>
      <c r="AH190" s="19"/>
      <c r="AI190" s="19"/>
      <c r="AJ190" s="19"/>
      <c r="AK190" s="19"/>
      <c r="AL190" s="3"/>
      <c r="AM190" s="3"/>
      <c r="AN190" s="3"/>
      <c r="AO190" s="3"/>
      <c r="AP190" s="3"/>
      <c r="AQ190" s="3"/>
      <c r="AR190" s="3"/>
      <c r="AS190" s="3"/>
      <c r="AT190" s="3"/>
    </row>
    <row r="191" spans="2:48" ht="15.75" x14ac:dyDescent="0.25">
      <c r="I191" s="40"/>
      <c r="K191" s="1"/>
      <c r="L191" s="22"/>
      <c r="M191" s="22"/>
      <c r="N191" s="22"/>
      <c r="O191" s="22"/>
      <c r="P191" s="39"/>
      <c r="Q191" s="39"/>
      <c r="R191" s="39"/>
      <c r="Y191" s="40"/>
    </row>
    <row r="192" spans="2:48" ht="18.75" x14ac:dyDescent="0.3">
      <c r="B192" s="25"/>
      <c r="H192" s="3"/>
      <c r="K192" s="1"/>
      <c r="L192" s="22"/>
      <c r="M192" s="22"/>
      <c r="N192" s="22"/>
      <c r="O192" s="22"/>
      <c r="P192" s="39"/>
      <c r="Q192" s="39"/>
      <c r="R192" s="39"/>
    </row>
    <row r="193" spans="1:46" ht="15.75" x14ac:dyDescent="0.25">
      <c r="B193" s="3"/>
      <c r="C193" s="3"/>
      <c r="D193" s="3"/>
      <c r="E193" s="3"/>
      <c r="F193" s="3"/>
      <c r="G193" s="35"/>
      <c r="H193" s="3"/>
      <c r="I193" s="40"/>
      <c r="J193" s="3"/>
      <c r="K193" s="1"/>
      <c r="L193" s="22"/>
      <c r="M193" s="22"/>
      <c r="N193" s="22"/>
      <c r="O193" s="22"/>
      <c r="P193" s="39"/>
      <c r="Q193" s="39"/>
      <c r="R193" s="39"/>
      <c r="S193" s="96"/>
      <c r="T193" s="96"/>
      <c r="U193" s="19"/>
      <c r="V193" s="33"/>
      <c r="W193" s="33"/>
      <c r="X193" s="3"/>
      <c r="Y193" s="40"/>
      <c r="Z193" s="19"/>
      <c r="AA193" s="127"/>
      <c r="AB193" s="121"/>
      <c r="AC193" s="19"/>
      <c r="AD193" s="19"/>
      <c r="AE193" s="3"/>
      <c r="AF193" s="19"/>
      <c r="AG193" s="19"/>
      <c r="AH193" s="19"/>
      <c r="AI193" s="19"/>
      <c r="AJ193" s="19"/>
      <c r="AK193" s="19"/>
      <c r="AL193" s="3"/>
      <c r="AM193" s="3"/>
      <c r="AN193" s="3"/>
      <c r="AO193" s="3"/>
      <c r="AP193" s="3"/>
      <c r="AQ193" s="3"/>
      <c r="AR193" s="3"/>
      <c r="AS193" s="3"/>
      <c r="AT193" s="3"/>
    </row>
    <row r="194" spans="1:46" ht="15.75" x14ac:dyDescent="0.25">
      <c r="B194" s="3"/>
      <c r="C194" s="3"/>
      <c r="D194" s="3"/>
      <c r="E194" s="3"/>
      <c r="F194" s="3"/>
      <c r="G194" s="35"/>
      <c r="H194" s="3"/>
      <c r="I194" s="40"/>
      <c r="J194" s="3"/>
      <c r="K194" s="1"/>
      <c r="L194" s="22"/>
      <c r="M194" s="22"/>
      <c r="N194" s="22"/>
      <c r="O194" s="22"/>
      <c r="P194" s="39"/>
      <c r="Q194" s="39"/>
      <c r="R194" s="39"/>
      <c r="S194" s="96"/>
      <c r="T194" s="96"/>
      <c r="U194" s="19"/>
      <c r="V194" s="33"/>
      <c r="W194" s="33"/>
      <c r="X194" s="3"/>
      <c r="Y194" s="40"/>
      <c r="Z194" s="19"/>
      <c r="AA194" s="127"/>
      <c r="AB194" s="121"/>
      <c r="AC194" s="19"/>
      <c r="AD194" s="19"/>
      <c r="AE194" s="3"/>
      <c r="AF194" s="19"/>
      <c r="AG194" s="19"/>
      <c r="AH194" s="19"/>
      <c r="AI194" s="19"/>
      <c r="AJ194" s="19"/>
      <c r="AK194" s="19"/>
      <c r="AL194" s="3"/>
      <c r="AM194" s="3"/>
      <c r="AN194" s="3"/>
      <c r="AO194" s="3"/>
      <c r="AP194" s="3"/>
      <c r="AQ194" s="3"/>
      <c r="AR194" s="3"/>
      <c r="AS194" s="3"/>
      <c r="AT194" s="3"/>
    </row>
    <row r="195" spans="1:46" ht="15.75" x14ac:dyDescent="0.25">
      <c r="B195" s="3"/>
      <c r="C195" s="3"/>
      <c r="D195" s="3"/>
      <c r="E195" s="3"/>
      <c r="F195" s="3"/>
      <c r="G195" s="35"/>
      <c r="H195" s="3"/>
      <c r="I195" s="40"/>
      <c r="J195" s="3"/>
      <c r="K195" s="1"/>
      <c r="L195" s="22"/>
      <c r="M195" s="22"/>
      <c r="N195" s="22"/>
      <c r="O195" s="22"/>
      <c r="P195" s="39"/>
      <c r="Q195" s="39"/>
      <c r="R195" s="39"/>
      <c r="S195" s="96"/>
      <c r="T195" s="96"/>
      <c r="U195" s="19"/>
      <c r="V195" s="33"/>
      <c r="W195" s="33"/>
      <c r="X195" s="3"/>
      <c r="Y195" s="40"/>
      <c r="Z195" s="19"/>
      <c r="AA195" s="127"/>
      <c r="AB195" s="121"/>
      <c r="AC195" s="19"/>
      <c r="AD195" s="19"/>
      <c r="AE195" s="3"/>
      <c r="AF195" s="19"/>
      <c r="AG195" s="19"/>
      <c r="AH195" s="19"/>
      <c r="AI195" s="19"/>
      <c r="AJ195" s="19"/>
      <c r="AK195" s="19"/>
      <c r="AL195" s="3"/>
      <c r="AM195" s="3"/>
      <c r="AN195" s="3"/>
      <c r="AO195" s="3"/>
      <c r="AP195" s="3"/>
      <c r="AQ195" s="3"/>
      <c r="AR195" s="3"/>
      <c r="AS195" s="3"/>
      <c r="AT195" s="3"/>
    </row>
    <row r="196" spans="1:46" ht="15.75" x14ac:dyDescent="0.25">
      <c r="K196" s="1"/>
      <c r="L196" s="22"/>
      <c r="M196" s="22"/>
      <c r="N196" s="22"/>
      <c r="O196" s="22"/>
      <c r="P196" s="39"/>
      <c r="Q196" s="39"/>
      <c r="R196" s="39"/>
    </row>
    <row r="197" spans="1:46" ht="18.75" x14ac:dyDescent="0.3">
      <c r="B197" s="25"/>
      <c r="K197" s="1"/>
      <c r="L197" s="22"/>
      <c r="M197" s="22"/>
      <c r="N197" s="22"/>
      <c r="O197" s="22"/>
      <c r="P197" s="39"/>
      <c r="Q197" s="39"/>
      <c r="R197" s="39"/>
    </row>
    <row r="198" spans="1:46" ht="15.75" x14ac:dyDescent="0.25">
      <c r="A198" s="3"/>
      <c r="B198" s="3"/>
      <c r="C198" s="3"/>
      <c r="D198" s="3"/>
      <c r="E198" s="3"/>
      <c r="F198" s="3"/>
      <c r="G198" s="35"/>
      <c r="H198" s="3"/>
      <c r="I198" s="40"/>
      <c r="J198" s="3"/>
      <c r="K198" s="1"/>
      <c r="L198" s="22"/>
      <c r="M198" s="22"/>
      <c r="N198" s="22"/>
      <c r="O198" s="22"/>
      <c r="P198" s="39"/>
      <c r="Q198" s="39"/>
      <c r="R198" s="39"/>
      <c r="S198" s="96"/>
      <c r="T198" s="96"/>
      <c r="U198" s="19"/>
      <c r="V198" s="33"/>
      <c r="W198" s="33"/>
      <c r="X198" s="3"/>
      <c r="Y198" s="40"/>
      <c r="Z198" s="19"/>
      <c r="AA198" s="127"/>
      <c r="AB198" s="121"/>
      <c r="AC198" s="19"/>
      <c r="AD198" s="19"/>
      <c r="AE198" s="3"/>
      <c r="AF198" s="19"/>
      <c r="AG198" s="19"/>
      <c r="AH198" s="19"/>
      <c r="AI198" s="19"/>
      <c r="AJ198" s="19"/>
      <c r="AK198" s="19"/>
      <c r="AL198" s="3"/>
      <c r="AM198" s="3"/>
      <c r="AN198" s="3"/>
      <c r="AO198" s="3"/>
      <c r="AP198" s="3"/>
      <c r="AQ198" s="3"/>
      <c r="AR198" s="3"/>
      <c r="AS198" s="3"/>
      <c r="AT198" s="3"/>
    </row>
    <row r="199" spans="1:46" ht="15.75" x14ac:dyDescent="0.25">
      <c r="A199" s="3"/>
      <c r="B199" s="3"/>
      <c r="C199" s="3"/>
      <c r="D199" s="3"/>
      <c r="E199" s="3"/>
      <c r="F199" s="3"/>
      <c r="G199" s="35"/>
      <c r="H199" s="3"/>
      <c r="I199" s="40"/>
      <c r="J199" s="3"/>
      <c r="K199" s="1"/>
      <c r="L199" s="22"/>
      <c r="M199" s="22"/>
      <c r="N199" s="22"/>
      <c r="O199" s="22"/>
      <c r="P199" s="39"/>
      <c r="Q199" s="39"/>
      <c r="R199" s="39"/>
      <c r="S199" s="96"/>
      <c r="T199" s="96"/>
      <c r="U199" s="19"/>
      <c r="V199" s="33"/>
      <c r="W199" s="33"/>
      <c r="X199" s="3"/>
      <c r="Y199" s="40"/>
      <c r="Z199" s="19"/>
      <c r="AA199" s="127"/>
      <c r="AB199" s="121"/>
      <c r="AC199" s="19"/>
      <c r="AD199" s="19"/>
      <c r="AE199" s="3"/>
      <c r="AF199" s="19"/>
      <c r="AG199" s="19"/>
      <c r="AH199" s="19"/>
      <c r="AI199" s="19"/>
      <c r="AJ199" s="19"/>
      <c r="AK199" s="19"/>
      <c r="AL199" s="3"/>
      <c r="AM199" s="3"/>
      <c r="AN199" s="3"/>
      <c r="AO199" s="3"/>
      <c r="AP199" s="3"/>
      <c r="AQ199" s="3"/>
      <c r="AR199" s="3"/>
      <c r="AS199" s="3"/>
      <c r="AT199" s="3"/>
    </row>
    <row r="200" spans="1:46" ht="15.75" x14ac:dyDescent="0.25">
      <c r="A200" s="3"/>
      <c r="B200" s="3"/>
      <c r="C200" s="3"/>
      <c r="D200" s="3"/>
      <c r="E200" s="3"/>
      <c r="F200" s="3"/>
      <c r="G200" s="35"/>
      <c r="H200" s="3"/>
      <c r="I200" s="40"/>
      <c r="J200" s="3"/>
      <c r="K200" s="1"/>
      <c r="L200" s="22"/>
      <c r="M200" s="22"/>
      <c r="N200" s="22"/>
      <c r="O200" s="22"/>
      <c r="P200" s="39"/>
      <c r="Q200" s="39"/>
      <c r="R200" s="39"/>
      <c r="S200" s="96"/>
      <c r="T200" s="96"/>
      <c r="U200" s="19"/>
      <c r="V200" s="33"/>
      <c r="W200" s="33"/>
      <c r="X200" s="3"/>
      <c r="Y200" s="40"/>
      <c r="Z200" s="19"/>
      <c r="AA200" s="127"/>
      <c r="AB200" s="121"/>
      <c r="AC200" s="19"/>
      <c r="AD200" s="19"/>
      <c r="AE200" s="3"/>
      <c r="AF200" s="19"/>
      <c r="AG200" s="19"/>
      <c r="AH200" s="19"/>
      <c r="AI200" s="19"/>
      <c r="AJ200" s="19"/>
      <c r="AK200" s="19"/>
      <c r="AL200" s="3"/>
      <c r="AM200" s="3"/>
      <c r="AN200" s="3"/>
      <c r="AO200" s="3"/>
      <c r="AP200" s="3"/>
      <c r="AQ200" s="3"/>
      <c r="AR200" s="3"/>
      <c r="AS200" s="3"/>
      <c r="AT200" s="3"/>
    </row>
    <row r="201" spans="1:46" ht="15.75" x14ac:dyDescent="0.25">
      <c r="K201" s="1"/>
      <c r="L201" s="22"/>
      <c r="M201" s="22"/>
      <c r="N201" s="22"/>
      <c r="O201" s="22"/>
      <c r="P201" s="39"/>
      <c r="Q201" s="39"/>
      <c r="R201" s="39"/>
    </row>
    <row r="202" spans="1:46" ht="18.75" x14ac:dyDescent="0.3">
      <c r="B202" s="25"/>
      <c r="K202" s="1"/>
      <c r="L202" s="22"/>
      <c r="M202" s="22"/>
      <c r="N202" s="22"/>
      <c r="O202" s="22"/>
      <c r="P202" s="39"/>
      <c r="Q202" s="39"/>
      <c r="R202" s="39"/>
    </row>
    <row r="203" spans="1:46" ht="15.75" x14ac:dyDescent="0.25">
      <c r="A203" s="3"/>
      <c r="B203" s="3"/>
      <c r="C203" s="3"/>
      <c r="D203" s="3"/>
      <c r="E203" s="3"/>
      <c r="F203" s="3"/>
      <c r="G203" s="35"/>
      <c r="H203" s="3"/>
      <c r="I203" s="40"/>
      <c r="K203" s="1"/>
      <c r="L203" s="22"/>
      <c r="M203" s="22"/>
      <c r="N203" s="22"/>
      <c r="O203" s="22"/>
      <c r="P203" s="39"/>
      <c r="Q203" s="39"/>
      <c r="R203" s="39"/>
      <c r="S203" s="96"/>
      <c r="T203" s="96"/>
      <c r="U203" s="19"/>
      <c r="V203" s="33"/>
      <c r="W203" s="33"/>
      <c r="X203" s="3"/>
      <c r="Y203" s="40"/>
      <c r="Z203" s="19"/>
      <c r="AA203" s="127"/>
      <c r="AB203" s="121"/>
      <c r="AC203" s="19"/>
      <c r="AD203" s="19"/>
      <c r="AE203" s="3"/>
      <c r="AF203" s="19"/>
      <c r="AG203" s="19"/>
      <c r="AH203" s="19"/>
      <c r="AI203" s="19"/>
      <c r="AJ203" s="19"/>
      <c r="AK203" s="19"/>
      <c r="AL203" s="3"/>
      <c r="AM203" s="3"/>
      <c r="AN203" s="3"/>
      <c r="AO203" s="3"/>
      <c r="AP203" s="3"/>
      <c r="AQ203" s="3"/>
      <c r="AR203" s="3"/>
      <c r="AS203" s="3"/>
      <c r="AT203" s="3"/>
    </row>
    <row r="204" spans="1:46" ht="15.75" x14ac:dyDescent="0.25">
      <c r="A204" s="3"/>
      <c r="B204" s="3"/>
      <c r="C204" s="43"/>
      <c r="D204" s="43"/>
      <c r="E204" s="3"/>
      <c r="H204" s="43"/>
      <c r="I204" s="40"/>
      <c r="J204" s="3"/>
      <c r="K204" s="1"/>
      <c r="L204" s="22"/>
      <c r="M204" s="22"/>
      <c r="N204" s="22"/>
      <c r="O204" s="22"/>
      <c r="P204" s="39"/>
      <c r="Q204" s="39"/>
      <c r="R204" s="39"/>
      <c r="S204" s="96"/>
      <c r="T204" s="96"/>
      <c r="U204" s="19"/>
      <c r="V204" s="33"/>
      <c r="W204" s="33"/>
      <c r="X204" s="43"/>
      <c r="Y204" s="40"/>
      <c r="Z204" s="19"/>
      <c r="AA204" s="127"/>
      <c r="AB204" s="121"/>
      <c r="AC204" s="19"/>
      <c r="AD204" s="19"/>
      <c r="AE204" s="43"/>
      <c r="AF204" s="19"/>
      <c r="AG204" s="19"/>
      <c r="AH204" s="19"/>
      <c r="AI204" s="19"/>
      <c r="AJ204" s="19"/>
      <c r="AK204" s="19"/>
      <c r="AL204" s="43"/>
      <c r="AM204" s="43"/>
      <c r="AN204" s="43"/>
      <c r="AO204" s="43"/>
      <c r="AP204" s="43"/>
      <c r="AQ204" s="43"/>
      <c r="AR204" s="43"/>
      <c r="AS204" s="43"/>
      <c r="AT204" s="43"/>
    </row>
    <row r="205" spans="1:46" ht="15.75" x14ac:dyDescent="0.25">
      <c r="A205" s="3"/>
      <c r="E205" s="3"/>
      <c r="I205" s="40"/>
      <c r="K205" s="1"/>
      <c r="L205" s="22"/>
      <c r="M205" s="22"/>
      <c r="N205" s="22"/>
      <c r="O205" s="22"/>
      <c r="P205" s="39"/>
      <c r="Q205" s="39"/>
      <c r="R205" s="39"/>
      <c r="S205" s="96"/>
      <c r="T205" s="96"/>
      <c r="U205" s="19"/>
      <c r="V205" s="33"/>
      <c r="W205" s="33"/>
      <c r="Y205" s="40"/>
      <c r="Z205" s="19"/>
      <c r="AA205" s="127"/>
      <c r="AB205" s="121"/>
      <c r="AC205" s="19"/>
      <c r="AD205" s="19"/>
      <c r="AF205" s="19"/>
      <c r="AG205" s="19"/>
      <c r="AH205" s="19"/>
      <c r="AI205" s="19"/>
      <c r="AJ205" s="19"/>
      <c r="AK205" s="19"/>
    </row>
    <row r="206" spans="1:46" ht="15.75" x14ac:dyDescent="0.25">
      <c r="K206" s="1"/>
      <c r="L206" s="22"/>
      <c r="M206" s="22"/>
      <c r="N206" s="22"/>
      <c r="O206" s="22"/>
      <c r="P206" s="39"/>
      <c r="Q206" s="39"/>
      <c r="R206" s="39"/>
    </row>
    <row r="207" spans="1:46" ht="15.75" x14ac:dyDescent="0.25">
      <c r="A207" s="3"/>
      <c r="B207" s="3"/>
      <c r="C207" s="3"/>
      <c r="D207" s="3"/>
      <c r="E207" s="3"/>
      <c r="F207" s="3"/>
      <c r="G207" s="35"/>
      <c r="H207" s="3"/>
      <c r="I207" s="40"/>
      <c r="J207" s="3"/>
      <c r="K207" s="1"/>
      <c r="L207" s="22"/>
      <c r="M207" s="22"/>
      <c r="N207" s="22"/>
      <c r="O207" s="22"/>
      <c r="P207" s="39"/>
      <c r="Q207" s="39"/>
      <c r="R207" s="39"/>
      <c r="S207" s="96"/>
      <c r="T207" s="96"/>
      <c r="U207" s="19"/>
      <c r="V207" s="33"/>
      <c r="W207" s="33"/>
      <c r="X207" s="3"/>
      <c r="Y207" s="40"/>
      <c r="Z207" s="19"/>
      <c r="AA207" s="127"/>
      <c r="AB207" s="121"/>
      <c r="AC207" s="19"/>
      <c r="AD207" s="19"/>
      <c r="AE207" s="3"/>
      <c r="AF207" s="19"/>
      <c r="AG207" s="19"/>
      <c r="AH207" s="19"/>
      <c r="AI207" s="19"/>
      <c r="AJ207" s="19"/>
      <c r="AK207" s="19"/>
      <c r="AL207" s="3"/>
      <c r="AM207" s="3"/>
      <c r="AN207" s="3"/>
      <c r="AO207" s="3"/>
      <c r="AP207" s="3"/>
      <c r="AQ207" s="3"/>
      <c r="AR207" s="3"/>
      <c r="AS207" s="3"/>
      <c r="AT207" s="3"/>
    </row>
  </sheetData>
  <phoneticPr fontId="35" type="noConversion"/>
  <conditionalFormatting sqref="P20:P21">
    <cfRule type="duplicateValues" dxfId="121" priority="2"/>
  </conditionalFormatting>
  <conditionalFormatting sqref="P92 Q20:Q21 P1:R19 P22:R25 P26:Q36 P37:R63 Q64:R64 P65:R91 P93:R1048576">
    <cfRule type="duplicateValues" dxfId="120" priority="3"/>
    <cfRule type="duplicateValues" dxfId="119" priority="4"/>
  </conditionalFormatting>
  <conditionalFormatting sqref="R20:R21">
    <cfRule type="duplicateValues" dxfId="118" priority="1"/>
  </conditionalFormatting>
  <hyperlinks>
    <hyperlink ref="AV10" r:id="rId1" xr:uid="{C52DAE39-C64A-470D-8E51-CAD0ED91A66F}"/>
    <hyperlink ref="AV11:AV14" r:id="rId2" display=" https://www.naf-equine.eu/se/leder/superflex " xr:uid="{3D72BFFD-B89F-4E3E-A022-D3749FDA4E5A}"/>
    <hyperlink ref="AV14" r:id="rId3" xr:uid="{F1F2B826-EA65-423E-A348-1CFA0273FE61}"/>
    <hyperlink ref="AV15" r:id="rId4" display=" https://www.naf-equine.eu/se/leder/superflex " xr:uid="{CD905850-AA49-4A2E-80D9-8458266E8B62}"/>
    <hyperlink ref="AV22" r:id="rId5" xr:uid="{1017D41F-73C1-44FA-ACD0-343A936D72D1}"/>
    <hyperlink ref="AV17" r:id="rId6" xr:uid="{802F57F1-1D76-4227-9897-5D9218F46E9A}"/>
    <hyperlink ref="AV16" r:id="rId7" xr:uid="{0E8E17FA-B51A-4182-AED5-20CF419D6D4C}"/>
    <hyperlink ref="AV24" r:id="rId8" xr:uid="{375DBDE8-A28A-42EB-AF3A-4880444AB5D4}"/>
    <hyperlink ref="AV23" r:id="rId9" xr:uid="{C711A1CC-D9E6-4B96-A103-E17787A013C5}"/>
    <hyperlink ref="AV30" r:id="rId10" xr:uid="{114F5A39-1723-4554-B578-50CD7C4CF4A8}"/>
    <hyperlink ref="AV31" r:id="rId11" xr:uid="{83890067-CD73-4533-B248-2B91C432411D}"/>
    <hyperlink ref="AV26" r:id="rId12" xr:uid="{47FB1C55-39DF-4CEE-8DD1-4174CA139660}"/>
    <hyperlink ref="AV27:AV29" r:id="rId13" display="https://www.naf-equine.eu/se/lugnande/magic-pulver" xr:uid="{3F594E18-3032-40BA-963C-C6B14BB450A1}"/>
    <hyperlink ref="AV32" r:id="rId14" xr:uid="{3912E38F-DD92-443D-9434-1E9E7376EFE4}"/>
    <hyperlink ref="AV33" r:id="rId15" xr:uid="{C296E616-8AC5-4642-AA57-657C8C50458C}"/>
    <hyperlink ref="AV34" r:id="rId16" xr:uid="{65B2579A-AE89-47EE-8AD6-FBBC33DCE3D8}"/>
    <hyperlink ref="AV36" r:id="rId17" xr:uid="{938929D6-BADE-4D2A-9963-6721F7C13C4C}"/>
    <hyperlink ref="AV35" r:id="rId18" xr:uid="{31507E35-6CDD-4EBF-A7B2-DE2D8B93AB9E}"/>
    <hyperlink ref="AV39" r:id="rId19" xr:uid="{6666A6BC-4FCA-4135-A3F6-2037ED5325E2}"/>
    <hyperlink ref="AV40" r:id="rId20" xr:uid="{546956B4-EBDF-42A8-A4C0-E94740772AC7}"/>
    <hyperlink ref="AV41" r:id="rId21" xr:uid="{47EC5791-A7CD-4EB0-A8E6-2F3D6E1960BB}"/>
    <hyperlink ref="AV38" r:id="rId22" xr:uid="{B8503C05-1E24-4C58-92D0-38FFCDB377BC}"/>
    <hyperlink ref="AV42" r:id="rId23" xr:uid="{24D6102D-5172-4D02-A4CF-B357E9754595}"/>
    <hyperlink ref="AV45" r:id="rId24" xr:uid="{01A50E0C-A0F5-42BE-B0AF-B64CCE4D8D8F}"/>
    <hyperlink ref="AV44" r:id="rId25" xr:uid="{EC2F4753-79EE-44C5-8CF4-C20FAEBEB7D4}"/>
    <hyperlink ref="AV46" r:id="rId26" xr:uid="{D66FF877-4C21-4E73-A7FC-E6DE2A895B97}"/>
    <hyperlink ref="AV47" r:id="rId27" xr:uid="{FF8AC164-9519-48C2-8738-E98621DAE9F0}"/>
    <hyperlink ref="AV48" r:id="rId28" xr:uid="{E8B8B154-C7C8-48D8-B2FB-11FDD46D0F3E}"/>
    <hyperlink ref="AV49" r:id="rId29" xr:uid="{6B0C9B93-E528-4DB7-B526-0E811DE602D8}"/>
    <hyperlink ref="AV51" r:id="rId30" xr:uid="{1CAC5566-E0A8-4532-80C2-9D577F34ED4A}"/>
    <hyperlink ref="AV50" r:id="rId31" xr:uid="{524F1A42-0C7B-4AE1-908E-477ABCC16EA5}"/>
    <hyperlink ref="AV53" r:id="rId32" xr:uid="{A9A82497-67C6-4215-B908-362FA698ED3D}"/>
    <hyperlink ref="AV54:AV55" r:id="rId33" display="https://www.naf-equine.eu/se/matsmaltning/in-the-pink-pulver" xr:uid="{ADE3F29E-AAD2-4D9A-9579-13AB60DE27CA}"/>
    <hyperlink ref="AV56" r:id="rId34" xr:uid="{EC186ACB-1B27-4345-8C7C-DE5BB5DF0084}"/>
    <hyperlink ref="AV57" r:id="rId35" xr:uid="{550F1ED5-9184-407B-9E8E-3DD02E364FE6}"/>
    <hyperlink ref="AV58" r:id="rId36" display="https://www.naf-equine.eu/se/matsmaltning/haylage-balancer" xr:uid="{EE948E3C-EC4A-4AE8-BB76-4B10DF23EE05}"/>
    <hyperlink ref="AV59" r:id="rId37" display="https://www.naf-equine.eu/se/matsmaltning/haylage-balancer" xr:uid="{8A0731D8-A213-419E-85DB-550EAB74CE93}"/>
    <hyperlink ref="AV60" r:id="rId38" xr:uid="{3B7CFF5F-40BA-477A-94E6-CE0035198416}"/>
    <hyperlink ref="AV61:AV62" r:id="rId39" display="https://www.naf-equine.eu/se/matsmaltning/gastriaid" xr:uid="{25DD818D-A9BD-4A5B-B136-660C8AF19093}"/>
    <hyperlink ref="AV64" r:id="rId40" xr:uid="{BEFDE9BE-0254-4624-9E27-E279A4BEF671}"/>
    <hyperlink ref="AV65" r:id="rId41" xr:uid="{CBA526B7-8AAC-4A9F-98EE-A7FB34B57BFE}"/>
    <hyperlink ref="AV66" r:id="rId42" xr:uid="{9AEEEDF7-029E-4572-9122-65EAF9B7E04C}"/>
    <hyperlink ref="AV73" r:id="rId43" xr:uid="{C70F6EBD-0282-41D8-AAA9-81B0A1D7ED14}"/>
    <hyperlink ref="AV69" r:id="rId44" xr:uid="{62A0E930-E35B-431D-A205-3BD22DC7A602}"/>
    <hyperlink ref="AV68" r:id="rId45" xr:uid="{7711AE2C-D18B-45D6-A3BE-52942153E521}"/>
    <hyperlink ref="AV77" r:id="rId46" xr:uid="{9A74E132-51CF-41C9-9A1F-61FE99492221}"/>
    <hyperlink ref="AV83" r:id="rId47" xr:uid="{D6446E70-8948-4E42-A879-AF3AC9B56359}"/>
    <hyperlink ref="AV84:AV85" r:id="rId48" display="https://www.naf-equine.eu/se/andning/respirator-boost" xr:uid="{D8ACAE80-93CD-4208-B6E0-DC55D15BB207}"/>
    <hyperlink ref="AV86" r:id="rId49" xr:uid="{BA7A58C5-1EAA-4769-A06B-3BDBA0D1A184}"/>
    <hyperlink ref="AV87" r:id="rId50" xr:uid="{07C11AA1-CA6C-4402-A0E9-A1F22FEB6770}"/>
    <hyperlink ref="AV90" r:id="rId51" xr:uid="{3FD41972-02A6-4634-971D-738AA666E1CE}"/>
    <hyperlink ref="AV91" r:id="rId52" xr:uid="{14D71CEC-2105-472B-A458-B51EE944B13F}"/>
    <hyperlink ref="AV92" r:id="rId53" xr:uid="{D2DD1A61-18C0-484F-B25E-28706A40144F}"/>
    <hyperlink ref="AV93" r:id="rId54" xr:uid="{99293EA3-2101-4D9B-A4C9-0EFB3B807E8D}"/>
    <hyperlink ref="AV94" r:id="rId55" xr:uid="{694BA560-F13C-48C5-9A17-3ACB7FBAEC0E}"/>
    <hyperlink ref="AV95:AV96" r:id="rId56" display="https://www.naf-equine.eu/se/hovar/biotin-plus" xr:uid="{D79F22A9-2D42-4965-A7F7-FAECBBB47979}"/>
    <hyperlink ref="AV98" r:id="rId57" xr:uid="{C82DD8F4-9CC8-4CCE-96F2-1EB836D7B432}"/>
    <hyperlink ref="AV99" r:id="rId58" xr:uid="{80C884BB-0ACC-42EA-9449-D23CC3C652C8}"/>
    <hyperlink ref="AV101" r:id="rId59" xr:uid="{18018888-0074-4624-A58B-3BF676B7C029}"/>
    <hyperlink ref="AV102" r:id="rId60" xr:uid="{A923693A-C95E-47AA-B226-FE534F79FC06}"/>
    <hyperlink ref="AV97" r:id="rId61" xr:uid="{7BEA63D7-1ACD-4925-84EC-01554F57E2A7}"/>
    <hyperlink ref="AV104" r:id="rId62" xr:uid="{E18376A8-35B5-4755-AE46-D176E7E3E128}"/>
    <hyperlink ref="AV105" r:id="rId63" xr:uid="{69EB06E3-A534-4684-8445-CA9826A88DFD}"/>
    <hyperlink ref="AV106" r:id="rId64" xr:uid="{6C58CF0A-2ADD-4468-9FE2-F91F0B826158}"/>
    <hyperlink ref="AV107" r:id="rId65" xr:uid="{276A4AC5-6513-456A-8CDD-8DF5E94F7808}"/>
    <hyperlink ref="AV108" r:id="rId66" xr:uid="{EBC56F76-99C7-4C97-A0CE-099A339DF312}"/>
    <hyperlink ref="AV109" r:id="rId67" xr:uid="{AA2A85A4-CCE4-486E-B57D-5F227C6C4804}"/>
    <hyperlink ref="AV111" r:id="rId68" xr:uid="{3C3B51C6-7620-4FE1-BF61-AC08E6040132}"/>
    <hyperlink ref="AV112" r:id="rId69" xr:uid="{F8C6D483-FE2B-43FF-AF8F-E0DFDDC27BEF}"/>
    <hyperlink ref="AV113" r:id="rId70" xr:uid="{904A4257-3A38-4E48-9CD3-37AD5DE299DD}"/>
    <hyperlink ref="AV114" r:id="rId71" xr:uid="{133D095B-5F2F-4B6D-875B-343297CE519A}"/>
    <hyperlink ref="AV115" r:id="rId72" xr:uid="{A45B5474-7B03-4071-9446-6C54953772CC}"/>
    <hyperlink ref="AV116" r:id="rId73" xr:uid="{C7E050CE-6C38-4C88-AF5D-50CDBBECCAB9}"/>
    <hyperlink ref="AV117" r:id="rId74" xr:uid="{650FCD6F-CDFC-4AA2-8D80-683B140D43BF}"/>
    <hyperlink ref="AV118" r:id="rId75" xr:uid="{2FB30105-3292-47C6-B9E2-C0E29E21B30D}"/>
    <hyperlink ref="AV119" r:id="rId76" xr:uid="{BAD9D12A-F522-4E7D-8C43-5E8FF3F05137}"/>
    <hyperlink ref="AV121" r:id="rId77" xr:uid="{AE8A5A47-649A-42A4-B02F-3CAFF439D233}"/>
    <hyperlink ref="AV122" r:id="rId78" xr:uid="{C2EBECE3-A133-4E39-9CB4-1BD950BDFEBF}"/>
    <hyperlink ref="AV123" r:id="rId79" xr:uid="{56085E55-45F0-4F57-87D5-A6B9E3F85081}"/>
    <hyperlink ref="AV124" r:id="rId80" xr:uid="{8CCC971D-9793-49D0-A3FE-D1934785217A}"/>
    <hyperlink ref="AV125" r:id="rId81" xr:uid="{5A57181D-1189-4439-A6C1-7C6CFDBA3BA3}"/>
    <hyperlink ref="AV126" r:id="rId82" display="https://www.naf-equine.eu/se/hastvard/lavendeltvatt" xr:uid="{79BC10AF-A321-43FD-9282-D32C853F739D}"/>
    <hyperlink ref="AV127" r:id="rId83" xr:uid="{09C9CC4B-AD25-4349-8FDB-3865BDA50490}"/>
    <hyperlink ref="AV129" r:id="rId84" xr:uid="{5EC76494-83B4-4858-811B-3F3EC467CCD2}"/>
    <hyperlink ref="AV130" r:id="rId85" xr:uid="{9025A68E-F05B-49E0-AEE2-A931B448C21E}"/>
    <hyperlink ref="AV131" r:id="rId86" xr:uid="{7DF92AAB-3A75-479F-BDB6-ED04ACE2D922}"/>
    <hyperlink ref="AV134" r:id="rId87" xr:uid="{9050683A-8E64-4A63-99BC-8C700E0EB07F}"/>
    <hyperlink ref="AV135" r:id="rId88" xr:uid="{A1AF1532-4E88-4224-AA8A-2D08B1E4AEE3}"/>
    <hyperlink ref="AV136" r:id="rId89" xr:uid="{128C074A-FE83-4636-B17A-B4F58F291FF8}"/>
    <hyperlink ref="AV138" r:id="rId90" xr:uid="{F5C2ED43-BDA4-443B-B875-19BAA74E4780}"/>
    <hyperlink ref="AV139" r:id="rId91" xr:uid="{1430740B-418D-4796-80B0-91D33844927A}"/>
    <hyperlink ref="AV140" r:id="rId92" xr:uid="{572E179C-6765-4593-8FE3-46349EF509B8}"/>
    <hyperlink ref="AV141" r:id="rId93" xr:uid="{708AED65-C046-48E4-9720-5D0358672889}"/>
    <hyperlink ref="AV142" r:id="rId94" xr:uid="{8A23D2C0-F4B9-4B8D-BEE3-49C8E49C4823}"/>
    <hyperlink ref="AV143" r:id="rId95" xr:uid="{5BDACDAF-5991-4886-976B-F3931CDA4BE4}"/>
    <hyperlink ref="AV144" r:id="rId96" xr:uid="{3F656FB8-7BF8-4550-8B19-9CE31141397B}"/>
    <hyperlink ref="AV146" r:id="rId97" xr:uid="{FD0525A5-FB06-43FB-99B3-0DAAC636DB39}"/>
    <hyperlink ref="AV147" r:id="rId98" xr:uid="{58A1C076-E388-4061-AB9A-A5CDFE329EDF}"/>
    <hyperlink ref="AV148" r:id="rId99" xr:uid="{405D2247-2E6B-45E2-BB41-34E84FFE5EB9}"/>
    <hyperlink ref="AV149" r:id="rId100" xr:uid="{915A3438-FA39-4FF7-B278-52908B93B46D}"/>
    <hyperlink ref="AV150" r:id="rId101" xr:uid="{3D858549-8846-4E7C-B29B-C94DB13D39CC}"/>
    <hyperlink ref="AV151" r:id="rId102" xr:uid="{B9C9F9DC-1690-46D3-9C5D-16EDF44AA5C9}"/>
    <hyperlink ref="AV152:AV153" r:id="rId103" display="https://www.naf-equine.eu/se/vitalitet/vitamin-mineral-bas" xr:uid="{CF1A68D1-15DF-4051-AA1A-45AB2C437D06}"/>
    <hyperlink ref="AV155" r:id="rId104" xr:uid="{D86F5D4C-360B-45F0-B7AF-1BC1BF619C81}"/>
    <hyperlink ref="AV160" r:id="rId105" xr:uid="{4914C924-4547-423A-8901-A300F8847244}"/>
    <hyperlink ref="AV159" r:id="rId106" xr:uid="{CE98D64A-EC4F-4F98-B0FA-E578A23F439D}"/>
    <hyperlink ref="AV158" r:id="rId107" xr:uid="{C9CA464A-75ED-420B-B413-53C1087FD4E8}"/>
    <hyperlink ref="AV157" r:id="rId108" xr:uid="{972084E7-F733-4562-B05F-74584848E259}"/>
    <hyperlink ref="AV161" r:id="rId109" xr:uid="{9FFC7790-BCF5-4BB9-8D3E-1A6A50CE9AB6}"/>
    <hyperlink ref="AV162" r:id="rId110" xr:uid="{913E57AD-9AB2-428A-84CF-546667F89E43}"/>
    <hyperlink ref="AV163" r:id="rId111" xr:uid="{696D8ADF-C6AB-449E-ABEA-4A52745B68B6}"/>
    <hyperlink ref="AV164" r:id="rId112" xr:uid="{6EE9F03C-7E7E-4621-A464-1882C8D69E2C}"/>
    <hyperlink ref="AV165" r:id="rId113" xr:uid="{70F38114-C9F3-4129-B9CA-25B365F1E0A4}"/>
    <hyperlink ref="AV166" r:id="rId114" xr:uid="{8B8D0890-EC40-4F4B-8677-88633DC90C0D}"/>
    <hyperlink ref="AV167" r:id="rId115" xr:uid="{C96B78CF-0CA7-4654-B182-D479A9A8D315}"/>
    <hyperlink ref="AV169" r:id="rId116" xr:uid="{08970D43-0439-4FB5-AF34-51766A515C26}"/>
    <hyperlink ref="AV171" r:id="rId117" xr:uid="{D9924CE8-3F9B-4D56-92E5-B44A75EC48F4}"/>
    <hyperlink ref="AV172" r:id="rId118" xr:uid="{C1C03605-6CC6-4BA5-B2AC-A39D58C39F51}"/>
    <hyperlink ref="AV173" r:id="rId119" xr:uid="{94F7EFFF-9996-4031-BF2B-AFF051C41CA5}"/>
    <hyperlink ref="AV74" r:id="rId120" xr:uid="{DF8346E6-BA8E-48DB-A062-91F889331B47}"/>
    <hyperlink ref="AV63" r:id="rId121" xr:uid="{F217F996-3E3A-4700-B4FD-03BA4FB0C591}"/>
    <hyperlink ref="AV81" r:id="rId122" xr:uid="{76EBCB14-8D3D-47B9-8A49-7E84BFF3E73E}"/>
    <hyperlink ref="AV80" r:id="rId123" xr:uid="{8AD060B0-37D5-4307-ADF5-369218D9E7B9}"/>
    <hyperlink ref="AV79" r:id="rId124" xr:uid="{D0202BCD-2D51-48A4-A6E0-F86857AD0DFE}"/>
    <hyperlink ref="AV100" r:id="rId125" xr:uid="{79695E36-21B4-4C4B-B729-BE5C66E9F589}"/>
    <hyperlink ref="AV76" r:id="rId126" xr:uid="{CBF83474-93AB-48CF-BCC2-56876F2C2F44}"/>
    <hyperlink ref="AV75" r:id="rId127" xr:uid="{B625090F-CEAC-4920-AD51-B16450847C76}"/>
    <hyperlink ref="AV71" r:id="rId128" xr:uid="{F828C9EA-1EC2-453E-9DC8-A99CB91274FC}"/>
    <hyperlink ref="AV72" r:id="rId129" xr:uid="{8C2ACDA7-790D-4415-8B75-B98D877B8D04}"/>
    <hyperlink ref="AV120" r:id="rId130" xr:uid="{3DB4F4DA-CB2D-4456-9EFB-C45DE0EFB962}"/>
  </hyperlinks>
  <pageMargins left="0.7" right="0.7" top="0.75" bottom="0.75" header="0.3" footer="0.3"/>
  <pageSetup paperSize="9" orientation="landscape" r:id="rId131"/>
  <drawing r:id="rId1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W25"/>
  <sheetViews>
    <sheetView zoomScaleNormal="100" workbookViewId="0">
      <selection activeCell="E20" sqref="E20"/>
    </sheetView>
  </sheetViews>
  <sheetFormatPr defaultRowHeight="15" x14ac:dyDescent="0.25"/>
  <cols>
    <col min="1" max="1" width="11.7109375" customWidth="1"/>
    <col min="2" max="2" width="25.28515625" customWidth="1"/>
    <col min="3" max="3" width="28.85546875" customWidth="1"/>
    <col min="4" max="4" width="9.28515625" bestFit="1" customWidth="1"/>
    <col min="5" max="5" width="24.7109375" bestFit="1" customWidth="1"/>
    <col min="6" max="6" width="20.28515625" bestFit="1" customWidth="1"/>
    <col min="7" max="7" width="14.28515625" customWidth="1"/>
    <col min="8" max="8" width="17" bestFit="1" customWidth="1"/>
    <col min="9" max="9" width="12.5703125" bestFit="1" customWidth="1"/>
    <col min="10" max="10" width="10.5703125" bestFit="1" customWidth="1"/>
    <col min="11" max="11" width="14" bestFit="1" customWidth="1"/>
    <col min="12" max="12" width="21.28515625" customWidth="1"/>
    <col min="13" max="13" width="19.7109375" bestFit="1" customWidth="1"/>
    <col min="14" max="14" width="15.5703125" customWidth="1"/>
    <col min="15" max="15" width="7.7109375" style="90" customWidth="1"/>
    <col min="16" max="16" width="18.42578125" style="90" customWidth="1"/>
    <col min="17" max="17" width="23.42578125" customWidth="1"/>
    <col min="18" max="18" width="5.5703125" style="40" customWidth="1"/>
    <col min="19" max="19" width="6.5703125" style="40" customWidth="1"/>
    <col min="20" max="20" width="13.28515625" customWidth="1"/>
    <col min="21" max="21" width="15.28515625" customWidth="1"/>
    <col min="22" max="22" width="15.5703125" customWidth="1"/>
    <col min="23" max="23" width="15.140625" hidden="1" customWidth="1"/>
    <col min="24" max="24" width="23" style="37" hidden="1" customWidth="1"/>
    <col min="25" max="25" width="25" style="99" hidden="1" customWidth="1"/>
    <col min="26" max="27" width="23.28515625" hidden="1" customWidth="1"/>
    <col min="28" max="28" width="21.42578125" hidden="1" customWidth="1"/>
    <col min="29" max="34" width="23.28515625" hidden="1" customWidth="1"/>
    <col min="35" max="42" width="21.42578125" hidden="1" customWidth="1"/>
    <col min="43" max="43" width="11.85546875" bestFit="1" customWidth="1"/>
    <col min="44" max="44" width="30.140625" customWidth="1"/>
    <col min="45" max="45" width="15" bestFit="1" customWidth="1"/>
    <col min="46" max="46" width="11.42578125" bestFit="1" customWidth="1"/>
    <col min="47" max="47" width="11.42578125" customWidth="1"/>
    <col min="48" max="48" width="51.42578125" bestFit="1" customWidth="1"/>
    <col min="49" max="49" width="30.28515625" bestFit="1" customWidth="1"/>
  </cols>
  <sheetData>
    <row r="2" spans="1:49" ht="15.75" x14ac:dyDescent="0.25">
      <c r="I2" s="1"/>
      <c r="J2" s="154"/>
    </row>
    <row r="3" spans="1:49" ht="15.75" x14ac:dyDescent="0.25">
      <c r="A3" s="1"/>
      <c r="B3" s="1"/>
      <c r="C3" s="1"/>
      <c r="D3" s="1"/>
      <c r="E3" s="1" t="s">
        <v>0</v>
      </c>
      <c r="F3" s="243" t="s">
        <v>5225</v>
      </c>
      <c r="H3" s="1"/>
      <c r="I3" s="1"/>
      <c r="J3" s="87"/>
      <c r="K3" s="154"/>
      <c r="T3" s="1"/>
      <c r="AB3" s="1"/>
      <c r="AI3" s="1"/>
      <c r="AJ3" s="1"/>
      <c r="AK3" s="1"/>
      <c r="AL3" s="1"/>
      <c r="AM3" s="1"/>
      <c r="AN3" s="1"/>
      <c r="AO3" s="1"/>
      <c r="AP3" s="1"/>
      <c r="AQ3" s="1"/>
    </row>
    <row r="4" spans="1:49" ht="15.75" x14ac:dyDescent="0.25">
      <c r="A4" s="1"/>
      <c r="B4" s="1"/>
      <c r="C4" s="1"/>
      <c r="D4" s="1"/>
      <c r="E4" s="1" t="s">
        <v>1</v>
      </c>
      <c r="F4" s="87" t="s">
        <v>2</v>
      </c>
      <c r="H4" s="1"/>
      <c r="I4" s="1"/>
      <c r="J4" s="87"/>
      <c r="K4" s="87"/>
      <c r="T4" s="1"/>
      <c r="AB4" s="1"/>
      <c r="AI4" s="1"/>
      <c r="AJ4" s="1"/>
      <c r="AK4" s="1"/>
      <c r="AL4" s="1"/>
      <c r="AM4" s="1"/>
      <c r="AN4" s="1"/>
      <c r="AO4" s="1"/>
      <c r="AP4" s="1"/>
      <c r="AQ4" s="1"/>
    </row>
    <row r="5" spans="1:49" ht="16.5" thickBot="1" x14ac:dyDescent="0.3">
      <c r="A5" s="1"/>
      <c r="B5" s="1"/>
      <c r="C5" s="1"/>
      <c r="D5" s="1"/>
      <c r="E5" s="1" t="s">
        <v>3</v>
      </c>
      <c r="F5" s="6">
        <v>20250401</v>
      </c>
      <c r="H5" s="1"/>
      <c r="I5" s="1"/>
      <c r="J5" s="87"/>
      <c r="K5" s="87"/>
      <c r="T5" s="1"/>
      <c r="AB5" s="1"/>
      <c r="AI5" s="1"/>
      <c r="AJ5" s="1"/>
      <c r="AK5" s="1"/>
      <c r="AL5" s="1"/>
      <c r="AM5" s="1"/>
      <c r="AN5" s="1"/>
      <c r="AO5" s="1"/>
      <c r="AP5" s="1"/>
      <c r="AQ5" s="1"/>
    </row>
    <row r="6" spans="1:49" ht="15.75" x14ac:dyDescent="0.25">
      <c r="A6" s="1"/>
      <c r="B6" s="1"/>
      <c r="C6" s="1"/>
      <c r="D6" s="1"/>
      <c r="E6" s="1" t="s">
        <v>4</v>
      </c>
      <c r="F6" s="87" t="s">
        <v>5</v>
      </c>
      <c r="K6" s="87"/>
      <c r="N6" s="62"/>
      <c r="O6" s="113"/>
      <c r="P6" s="113"/>
      <c r="Q6" s="64" t="s">
        <v>1965</v>
      </c>
      <c r="R6" s="108"/>
      <c r="S6" s="108"/>
      <c r="T6" s="65"/>
      <c r="U6" s="56"/>
      <c r="V6" s="56"/>
      <c r="W6" s="57"/>
      <c r="X6" s="122"/>
      <c r="Y6" s="117" t="s">
        <v>1976</v>
      </c>
      <c r="Z6" s="56"/>
      <c r="AA6" s="56"/>
      <c r="AB6" s="58"/>
      <c r="AC6" s="51"/>
      <c r="AD6" s="50"/>
      <c r="AE6" s="50" t="s">
        <v>1981</v>
      </c>
      <c r="AF6" s="51"/>
      <c r="AG6" s="51"/>
      <c r="AH6" s="51"/>
      <c r="AI6" s="52"/>
      <c r="AJ6" s="72"/>
      <c r="AK6" s="73"/>
      <c r="AL6" s="73"/>
      <c r="AM6" s="80" t="s">
        <v>1992</v>
      </c>
      <c r="AN6" s="73"/>
      <c r="AO6" s="73"/>
      <c r="AP6" s="73"/>
      <c r="AQ6" s="74"/>
      <c r="AS6" s="81" t="s">
        <v>900</v>
      </c>
      <c r="AT6" s="81"/>
      <c r="AU6" s="81"/>
      <c r="AV6" s="81"/>
    </row>
    <row r="7" spans="1:49" ht="15.75" x14ac:dyDescent="0.25">
      <c r="A7" s="42" t="s">
        <v>2884</v>
      </c>
      <c r="C7" s="1"/>
      <c r="D7" s="1"/>
      <c r="E7" s="1"/>
      <c r="F7" s="1"/>
      <c r="I7" s="1"/>
      <c r="K7" s="1"/>
      <c r="L7" s="1"/>
      <c r="M7" s="1"/>
      <c r="N7" s="66"/>
      <c r="O7" s="92" t="s">
        <v>1972</v>
      </c>
      <c r="P7" s="92" t="s">
        <v>1972</v>
      </c>
      <c r="Q7" s="45" t="s">
        <v>1972</v>
      </c>
      <c r="R7" s="85" t="s">
        <v>1973</v>
      </c>
      <c r="S7" s="85" t="s">
        <v>1973</v>
      </c>
      <c r="T7" s="67" t="s">
        <v>1973</v>
      </c>
      <c r="U7" s="46"/>
      <c r="V7" s="46"/>
      <c r="W7" s="144" t="s">
        <v>2623</v>
      </c>
      <c r="X7" s="123" t="s">
        <v>1972</v>
      </c>
      <c r="Y7" s="118" t="s">
        <v>1972</v>
      </c>
      <c r="Z7" s="46" t="s">
        <v>1973</v>
      </c>
      <c r="AA7" s="46" t="s">
        <v>1973</v>
      </c>
      <c r="AB7" s="59" t="s">
        <v>1973</v>
      </c>
      <c r="AC7" s="48"/>
      <c r="AD7" s="48" t="s">
        <v>1972</v>
      </c>
      <c r="AE7" s="48" t="s">
        <v>1972</v>
      </c>
      <c r="AF7" s="48" t="s">
        <v>1973</v>
      </c>
      <c r="AG7" s="48" t="s">
        <v>1973</v>
      </c>
      <c r="AH7" s="49" t="s">
        <v>1973</v>
      </c>
      <c r="AI7" s="53"/>
      <c r="AJ7" s="75"/>
      <c r="AK7" s="71"/>
      <c r="AL7" s="71"/>
      <c r="AM7" s="71"/>
      <c r="AN7" s="71"/>
      <c r="AO7" s="71"/>
      <c r="AP7" s="71"/>
      <c r="AQ7" s="76"/>
      <c r="AS7" s="81"/>
      <c r="AT7" s="81"/>
      <c r="AU7" s="81"/>
      <c r="AV7" s="81"/>
    </row>
    <row r="8" spans="1:49" ht="16.5" thickBot="1" x14ac:dyDescent="0.3">
      <c r="A8" s="4" t="s">
        <v>8</v>
      </c>
      <c r="B8" s="4" t="s">
        <v>2264</v>
      </c>
      <c r="C8" s="4" t="s">
        <v>7</v>
      </c>
      <c r="D8" s="4" t="s">
        <v>9</v>
      </c>
      <c r="E8" s="4" t="s">
        <v>1956</v>
      </c>
      <c r="F8" s="4" t="s">
        <v>1957</v>
      </c>
      <c r="G8" s="4" t="s">
        <v>2004</v>
      </c>
      <c r="H8" s="4" t="s">
        <v>1964</v>
      </c>
      <c r="I8" s="4" t="s">
        <v>10</v>
      </c>
      <c r="J8" s="4" t="s">
        <v>1963</v>
      </c>
      <c r="K8" s="4" t="s">
        <v>1962</v>
      </c>
      <c r="L8" s="4" t="s">
        <v>1993</v>
      </c>
      <c r="M8" s="4" t="s">
        <v>1994</v>
      </c>
      <c r="N8" s="68" t="s">
        <v>1966</v>
      </c>
      <c r="O8" s="116" t="s">
        <v>1974</v>
      </c>
      <c r="P8" s="116" t="s">
        <v>1967</v>
      </c>
      <c r="Q8" s="69" t="s">
        <v>1968</v>
      </c>
      <c r="R8" s="114" t="s">
        <v>1969</v>
      </c>
      <c r="S8" s="114" t="s">
        <v>1970</v>
      </c>
      <c r="T8" s="70" t="s">
        <v>1971</v>
      </c>
      <c r="U8" s="60" t="s">
        <v>1977</v>
      </c>
      <c r="V8" s="60" t="s">
        <v>1978</v>
      </c>
      <c r="W8" s="60" t="s">
        <v>1979</v>
      </c>
      <c r="X8" s="124" t="s">
        <v>1980</v>
      </c>
      <c r="Y8" s="119" t="s">
        <v>1968</v>
      </c>
      <c r="Z8" s="60" t="s">
        <v>1969</v>
      </c>
      <c r="AA8" s="60" t="s">
        <v>1970</v>
      </c>
      <c r="AB8" s="61" t="s">
        <v>1971</v>
      </c>
      <c r="AC8" s="54" t="s">
        <v>1982</v>
      </c>
      <c r="AD8" s="54" t="s">
        <v>1980</v>
      </c>
      <c r="AE8" s="54" t="s">
        <v>1968</v>
      </c>
      <c r="AF8" s="54" t="s">
        <v>1969</v>
      </c>
      <c r="AG8" s="54" t="s">
        <v>1970</v>
      </c>
      <c r="AH8" s="54" t="s">
        <v>1971</v>
      </c>
      <c r="AI8" s="55" t="s">
        <v>1983</v>
      </c>
      <c r="AJ8" s="77" t="s">
        <v>1984</v>
      </c>
      <c r="AK8" s="78" t="s">
        <v>1985</v>
      </c>
      <c r="AL8" s="78" t="s">
        <v>1986</v>
      </c>
      <c r="AM8" s="78" t="s">
        <v>1987</v>
      </c>
      <c r="AN8" s="78" t="s">
        <v>1988</v>
      </c>
      <c r="AO8" s="78" t="s">
        <v>1989</v>
      </c>
      <c r="AP8" s="78" t="s">
        <v>1990</v>
      </c>
      <c r="AQ8" s="79" t="s">
        <v>1991</v>
      </c>
      <c r="AR8" s="112" t="s">
        <v>13</v>
      </c>
      <c r="AS8" s="82" t="s">
        <v>11</v>
      </c>
      <c r="AT8" s="83" t="s">
        <v>12</v>
      </c>
      <c r="AU8" s="318" t="s">
        <v>5204</v>
      </c>
      <c r="AV8" s="81" t="s">
        <v>5199</v>
      </c>
      <c r="AW8" s="81" t="s">
        <v>5200</v>
      </c>
    </row>
    <row r="9" spans="1:49" ht="18.75" x14ac:dyDescent="0.3">
      <c r="A9" s="1"/>
      <c r="B9" s="25" t="s">
        <v>3828</v>
      </c>
      <c r="C9" s="1"/>
      <c r="D9" s="1"/>
      <c r="E9" s="1"/>
      <c r="F9" s="1"/>
      <c r="G9" s="1"/>
      <c r="H9" s="1"/>
      <c r="I9" s="1"/>
      <c r="J9" s="1"/>
      <c r="K9" s="1"/>
      <c r="L9" s="1"/>
      <c r="M9" s="1"/>
      <c r="N9" s="3"/>
      <c r="O9" s="94"/>
      <c r="P9" s="94"/>
      <c r="Q9" s="90"/>
      <c r="R9" s="87"/>
      <c r="S9" s="87"/>
      <c r="T9" s="1"/>
      <c r="U9" s="1"/>
      <c r="V9" s="1"/>
      <c r="W9" s="1"/>
      <c r="X9" s="125"/>
      <c r="Y9" s="102"/>
      <c r="Z9" s="1"/>
      <c r="AA9" s="1"/>
      <c r="AB9" s="1"/>
      <c r="AC9" s="1"/>
      <c r="AD9" s="1"/>
      <c r="AE9" s="1"/>
      <c r="AF9" s="1"/>
      <c r="AG9" s="1"/>
      <c r="AH9" s="1"/>
      <c r="AI9" s="1"/>
      <c r="AJ9" s="1"/>
      <c r="AK9" s="1"/>
      <c r="AL9" s="1"/>
      <c r="AM9" s="1"/>
      <c r="AN9" s="1"/>
      <c r="AO9" s="1"/>
      <c r="AP9" s="1"/>
      <c r="AQ9" s="1"/>
    </row>
    <row r="10" spans="1:49" ht="15.75" x14ac:dyDescent="0.25">
      <c r="B10" s="3" t="s">
        <v>2885</v>
      </c>
      <c r="C10" s="3" t="s">
        <v>2886</v>
      </c>
      <c r="D10" t="s">
        <v>115</v>
      </c>
      <c r="E10" s="202">
        <v>2309101100</v>
      </c>
      <c r="F10" s="202" t="s">
        <v>3826</v>
      </c>
      <c r="G10" t="s">
        <v>3979</v>
      </c>
      <c r="H10" s="40" t="s">
        <v>20</v>
      </c>
      <c r="I10" t="s">
        <v>2887</v>
      </c>
      <c r="J10" s="1" t="s">
        <v>1995</v>
      </c>
      <c r="K10" s="19">
        <v>87</v>
      </c>
      <c r="L10" s="22">
        <f>M10*0.8</f>
        <v>148</v>
      </c>
      <c r="M10" s="165">
        <v>185</v>
      </c>
      <c r="N10" s="203" t="s">
        <v>3832</v>
      </c>
      <c r="O10" s="90">
        <v>7.4999999999999997E-2</v>
      </c>
      <c r="P10" s="90">
        <v>0.01</v>
      </c>
      <c r="Q10" s="94">
        <v>8.5000000000000006E-2</v>
      </c>
      <c r="R10" s="40">
        <v>40</v>
      </c>
      <c r="S10" s="40">
        <v>150</v>
      </c>
      <c r="T10">
        <v>120</v>
      </c>
      <c r="U10">
        <v>12</v>
      </c>
      <c r="V10" s="201">
        <v>65032410132542</v>
      </c>
      <c r="AR10" t="s">
        <v>3957</v>
      </c>
      <c r="AS10" t="s">
        <v>2888</v>
      </c>
      <c r="AU10" t="s">
        <v>5206</v>
      </c>
      <c r="AV10" s="302" t="s">
        <v>5188</v>
      </c>
      <c r="AW10" t="s">
        <v>5196</v>
      </c>
    </row>
    <row r="11" spans="1:49" ht="15.75" x14ac:dyDescent="0.25">
      <c r="B11" s="3" t="s">
        <v>2889</v>
      </c>
      <c r="C11" s="3" t="s">
        <v>2886</v>
      </c>
      <c r="D11" t="s">
        <v>115</v>
      </c>
      <c r="E11" s="202">
        <v>2309101100</v>
      </c>
      <c r="F11" s="202" t="s">
        <v>3826</v>
      </c>
      <c r="G11" t="s">
        <v>3979</v>
      </c>
      <c r="H11" s="40" t="s">
        <v>20</v>
      </c>
      <c r="I11" t="s">
        <v>128</v>
      </c>
      <c r="J11" s="1" t="s">
        <v>1995</v>
      </c>
      <c r="K11" s="19">
        <v>135</v>
      </c>
      <c r="L11" s="22">
        <f t="shared" ref="L11:L25" si="0">M11*0.8</f>
        <v>228</v>
      </c>
      <c r="M11" s="165">
        <v>285</v>
      </c>
      <c r="N11" s="203" t="s">
        <v>3833</v>
      </c>
      <c r="O11" s="96">
        <v>0.15</v>
      </c>
      <c r="P11" s="96">
        <v>0.05</v>
      </c>
      <c r="Q11" s="94">
        <v>0.2</v>
      </c>
      <c r="R11" s="33">
        <v>70</v>
      </c>
      <c r="S11" s="33">
        <v>85</v>
      </c>
      <c r="T11" s="3">
        <v>70</v>
      </c>
      <c r="U11" s="40">
        <v>6</v>
      </c>
      <c r="V11" s="201">
        <v>65032410132559</v>
      </c>
      <c r="W11" s="19"/>
      <c r="X11" s="127"/>
      <c r="Y11" s="121"/>
      <c r="Z11" s="19"/>
      <c r="AA11" s="19"/>
      <c r="AB11" s="3"/>
      <c r="AC11" s="19"/>
      <c r="AD11" s="19"/>
      <c r="AE11" s="19"/>
      <c r="AF11" s="19"/>
      <c r="AG11" s="19"/>
      <c r="AH11" s="19"/>
      <c r="AI11" s="3"/>
      <c r="AJ11" s="3"/>
      <c r="AK11" s="3"/>
      <c r="AL11" s="3"/>
      <c r="AM11" s="3"/>
      <c r="AN11" s="3"/>
      <c r="AO11" s="3"/>
      <c r="AP11" s="3"/>
      <c r="AQ11" s="3"/>
      <c r="AR11" t="s">
        <v>3957</v>
      </c>
      <c r="AS11" t="s">
        <v>2888</v>
      </c>
      <c r="AU11" t="s">
        <v>5206</v>
      </c>
      <c r="AV11" s="302" t="s">
        <v>5188</v>
      </c>
      <c r="AW11" t="s">
        <v>5196</v>
      </c>
    </row>
    <row r="12" spans="1:49" ht="15.75" x14ac:dyDescent="0.25">
      <c r="B12" s="3" t="s">
        <v>2945</v>
      </c>
      <c r="C12" s="3" t="s">
        <v>2890</v>
      </c>
      <c r="D12" t="s">
        <v>168</v>
      </c>
      <c r="E12" s="202">
        <v>3307900000</v>
      </c>
      <c r="F12" s="202">
        <v>33079000</v>
      </c>
      <c r="G12" t="s">
        <v>3979</v>
      </c>
      <c r="H12" s="40" t="s">
        <v>20</v>
      </c>
      <c r="I12" s="3" t="s">
        <v>2891</v>
      </c>
      <c r="J12" s="1" t="s">
        <v>1995</v>
      </c>
      <c r="K12" s="19">
        <v>126</v>
      </c>
      <c r="L12" s="22">
        <f t="shared" si="0"/>
        <v>216</v>
      </c>
      <c r="M12" s="165">
        <v>270</v>
      </c>
      <c r="N12" s="203" t="s">
        <v>3829</v>
      </c>
      <c r="O12" s="96">
        <v>0.2</v>
      </c>
      <c r="P12" s="96">
        <v>0.06</v>
      </c>
      <c r="Q12" s="94">
        <v>0.26</v>
      </c>
      <c r="R12" s="33">
        <v>50</v>
      </c>
      <c r="S12" s="33">
        <v>200</v>
      </c>
      <c r="T12" s="3">
        <v>50</v>
      </c>
      <c r="U12" s="40">
        <v>10</v>
      </c>
      <c r="V12" s="19"/>
      <c r="W12" s="19"/>
      <c r="X12" s="127"/>
      <c r="Y12" s="121"/>
      <c r="Z12" s="19"/>
      <c r="AA12" s="19"/>
      <c r="AB12" s="3"/>
      <c r="AC12" s="19"/>
      <c r="AD12" s="19"/>
      <c r="AE12" s="19"/>
      <c r="AF12" s="19"/>
      <c r="AG12" s="19"/>
      <c r="AH12" s="19"/>
      <c r="AI12" s="3"/>
      <c r="AJ12" s="3"/>
      <c r="AK12" s="3"/>
      <c r="AL12" s="3"/>
      <c r="AM12" s="3"/>
      <c r="AN12" s="3"/>
      <c r="AO12" s="3"/>
      <c r="AP12" s="3"/>
      <c r="AQ12" s="3"/>
      <c r="AR12" t="s">
        <v>3958</v>
      </c>
      <c r="AU12" t="s">
        <v>5206</v>
      </c>
      <c r="AV12" s="302" t="s">
        <v>5188</v>
      </c>
      <c r="AW12" t="s">
        <v>5196</v>
      </c>
    </row>
    <row r="13" spans="1:49" ht="15.75" x14ac:dyDescent="0.25">
      <c r="B13" s="3"/>
      <c r="C13" s="3"/>
      <c r="E13" s="3"/>
      <c r="F13" s="3"/>
      <c r="H13" s="40"/>
      <c r="J13" s="1"/>
      <c r="K13" s="19"/>
      <c r="L13" s="22"/>
      <c r="M13" s="165"/>
      <c r="N13" s="39"/>
      <c r="O13" s="96"/>
      <c r="P13" s="96"/>
      <c r="Q13" s="94"/>
      <c r="R13" s="33"/>
      <c r="S13" s="33"/>
      <c r="T13" s="3"/>
      <c r="U13" s="40"/>
      <c r="V13" s="19"/>
      <c r="W13" s="19"/>
      <c r="X13" s="127"/>
      <c r="Y13" s="121"/>
      <c r="Z13" s="19"/>
      <c r="AA13" s="19"/>
      <c r="AB13" s="3"/>
      <c r="AC13" s="19"/>
      <c r="AD13" s="19"/>
      <c r="AE13" s="19"/>
      <c r="AF13" s="19"/>
      <c r="AG13" s="19"/>
      <c r="AH13" s="19"/>
      <c r="AI13" s="3"/>
      <c r="AJ13" s="3"/>
      <c r="AK13" s="3"/>
      <c r="AL13" s="3"/>
      <c r="AM13" s="3"/>
      <c r="AN13" s="3"/>
      <c r="AO13" s="3"/>
      <c r="AP13" s="3"/>
      <c r="AQ13" s="3"/>
      <c r="AS13" s="8"/>
      <c r="AV13" s="302"/>
    </row>
    <row r="14" spans="1:49" ht="18.75" x14ac:dyDescent="0.3">
      <c r="B14" s="25" t="s">
        <v>2895</v>
      </c>
      <c r="E14" s="3"/>
      <c r="F14" s="3"/>
      <c r="H14" s="40"/>
      <c r="J14" s="1"/>
      <c r="L14" s="22"/>
      <c r="N14" s="39"/>
      <c r="O14" s="96"/>
      <c r="P14" s="96"/>
      <c r="Q14" s="94"/>
      <c r="R14" s="33"/>
      <c r="S14" s="33"/>
      <c r="T14" s="3"/>
      <c r="U14" s="40"/>
      <c r="V14" s="19"/>
      <c r="W14" s="19"/>
      <c r="X14" s="127"/>
      <c r="Y14" s="121"/>
      <c r="Z14" s="19"/>
      <c r="AA14" s="19"/>
      <c r="AB14" s="3"/>
      <c r="AC14" s="19"/>
      <c r="AD14" s="19"/>
      <c r="AE14" s="19"/>
      <c r="AF14" s="19"/>
      <c r="AG14" s="19"/>
      <c r="AH14" s="19"/>
      <c r="AI14" s="3"/>
      <c r="AJ14" s="3"/>
      <c r="AK14" s="3"/>
      <c r="AL14" s="3"/>
      <c r="AM14" s="3"/>
      <c r="AN14" s="3"/>
      <c r="AO14" s="3"/>
      <c r="AP14" s="3"/>
      <c r="AQ14" s="3"/>
      <c r="AS14" s="8"/>
      <c r="AV14" s="302"/>
    </row>
    <row r="15" spans="1:49" ht="15.75" x14ac:dyDescent="0.25">
      <c r="B15" s="3" t="s">
        <v>2896</v>
      </c>
      <c r="C15" s="3" t="s">
        <v>2895</v>
      </c>
      <c r="D15" t="s">
        <v>115</v>
      </c>
      <c r="E15" s="202">
        <v>2309101100</v>
      </c>
      <c r="F15" s="202" t="s">
        <v>3826</v>
      </c>
      <c r="G15" t="s">
        <v>3979</v>
      </c>
      <c r="H15" s="40" t="s">
        <v>20</v>
      </c>
      <c r="I15" s="3" t="s">
        <v>2887</v>
      </c>
      <c r="J15" s="1" t="s">
        <v>1995</v>
      </c>
      <c r="K15" s="19">
        <v>87</v>
      </c>
      <c r="L15" s="22">
        <f t="shared" si="0"/>
        <v>148</v>
      </c>
      <c r="M15" s="165">
        <v>185</v>
      </c>
      <c r="N15" s="203">
        <v>5032410136708</v>
      </c>
      <c r="O15" s="90">
        <v>7.4999999999999997E-2</v>
      </c>
      <c r="P15" s="90">
        <v>0.01</v>
      </c>
      <c r="Q15" s="94">
        <v>8.5000000000000006E-2</v>
      </c>
      <c r="R15" s="40">
        <v>40</v>
      </c>
      <c r="S15" s="40">
        <v>150</v>
      </c>
      <c r="T15" s="3">
        <v>120</v>
      </c>
      <c r="U15" s="40">
        <v>12</v>
      </c>
      <c r="V15" s="201">
        <v>65032410136700</v>
      </c>
      <c r="AR15" t="s">
        <v>2897</v>
      </c>
      <c r="AS15" s="8" t="s">
        <v>2888</v>
      </c>
      <c r="AU15" t="s">
        <v>5206</v>
      </c>
      <c r="AV15" s="302" t="s">
        <v>5188</v>
      </c>
      <c r="AW15" t="s">
        <v>5196</v>
      </c>
    </row>
    <row r="16" spans="1:49" ht="15.75" x14ac:dyDescent="0.25">
      <c r="B16" s="3" t="s">
        <v>2898</v>
      </c>
      <c r="C16" s="3" t="s">
        <v>2895</v>
      </c>
      <c r="D16" t="s">
        <v>115</v>
      </c>
      <c r="E16" s="202">
        <v>2309101100</v>
      </c>
      <c r="F16" s="202" t="s">
        <v>3826</v>
      </c>
      <c r="G16" t="s">
        <v>3979</v>
      </c>
      <c r="H16" s="40" t="s">
        <v>20</v>
      </c>
      <c r="I16" s="3" t="s">
        <v>128</v>
      </c>
      <c r="J16" s="1" t="s">
        <v>1995</v>
      </c>
      <c r="K16" s="19">
        <v>149</v>
      </c>
      <c r="L16" s="22">
        <f t="shared" si="0"/>
        <v>252</v>
      </c>
      <c r="M16" s="165">
        <v>315</v>
      </c>
      <c r="N16" s="203">
        <v>5032410136715</v>
      </c>
      <c r="O16" s="96">
        <v>0.15</v>
      </c>
      <c r="P16" s="96">
        <v>0.05</v>
      </c>
      <c r="Q16" s="168">
        <v>0.2</v>
      </c>
      <c r="R16" s="33">
        <v>70</v>
      </c>
      <c r="S16" s="33">
        <v>85</v>
      </c>
      <c r="T16" s="3">
        <v>70</v>
      </c>
      <c r="U16" s="40">
        <v>6</v>
      </c>
      <c r="V16" s="201">
        <v>65032410136717</v>
      </c>
      <c r="W16" s="19"/>
      <c r="X16" s="127"/>
      <c r="Y16" s="121"/>
      <c r="Z16" s="19"/>
      <c r="AA16" s="19"/>
      <c r="AB16" s="3"/>
      <c r="AC16" s="19"/>
      <c r="AD16" s="19"/>
      <c r="AE16" s="19"/>
      <c r="AF16" s="19"/>
      <c r="AG16" s="19"/>
      <c r="AH16" s="19"/>
      <c r="AI16" s="3"/>
      <c r="AJ16" s="3"/>
      <c r="AK16" s="3"/>
      <c r="AL16" s="3"/>
      <c r="AM16" s="3"/>
      <c r="AN16" s="3"/>
      <c r="AO16" s="3"/>
      <c r="AP16" s="3"/>
      <c r="AQ16" s="3"/>
      <c r="AR16" t="s">
        <v>2897</v>
      </c>
      <c r="AU16" t="s">
        <v>5206</v>
      </c>
      <c r="AV16" s="302" t="s">
        <v>5188</v>
      </c>
      <c r="AW16" t="s">
        <v>5196</v>
      </c>
    </row>
    <row r="17" spans="1:49" ht="16.5" customHeight="1" x14ac:dyDescent="0.25">
      <c r="B17" s="3" t="s">
        <v>2899</v>
      </c>
      <c r="C17" s="3" t="s">
        <v>2900</v>
      </c>
      <c r="D17" t="s">
        <v>30</v>
      </c>
      <c r="E17" s="202">
        <v>2309101100</v>
      </c>
      <c r="F17" s="202" t="s">
        <v>3826</v>
      </c>
      <c r="G17" t="s">
        <v>3979</v>
      </c>
      <c r="H17" s="40" t="s">
        <v>20</v>
      </c>
      <c r="I17" s="3" t="s">
        <v>70</v>
      </c>
      <c r="J17" s="1" t="s">
        <v>1995</v>
      </c>
      <c r="K17" s="19">
        <v>156</v>
      </c>
      <c r="L17" s="22">
        <f t="shared" si="0"/>
        <v>263.2</v>
      </c>
      <c r="M17" s="165">
        <v>329</v>
      </c>
      <c r="N17" s="203" t="s">
        <v>3830</v>
      </c>
      <c r="O17" s="96">
        <v>0.5</v>
      </c>
      <c r="P17" s="96">
        <v>0.08</v>
      </c>
      <c r="Q17" s="168">
        <v>0.57999999999999996</v>
      </c>
      <c r="R17" s="33">
        <v>50</v>
      </c>
      <c r="S17" s="33">
        <v>215</v>
      </c>
      <c r="T17" s="3">
        <v>110</v>
      </c>
      <c r="U17" s="40">
        <v>6</v>
      </c>
      <c r="V17" s="201">
        <v>65032410132634</v>
      </c>
      <c r="W17" s="19"/>
      <c r="X17" s="127"/>
      <c r="Y17" s="121"/>
      <c r="Z17" s="19"/>
      <c r="AA17" s="19"/>
      <c r="AB17" s="3"/>
      <c r="AC17" s="19"/>
      <c r="AD17" s="19"/>
      <c r="AE17" s="19"/>
      <c r="AF17" s="19"/>
      <c r="AG17" s="19"/>
      <c r="AH17" s="19"/>
      <c r="AI17" s="3"/>
      <c r="AJ17" s="3"/>
      <c r="AK17" s="3"/>
      <c r="AL17" s="3"/>
      <c r="AM17" s="3"/>
      <c r="AN17" s="3"/>
      <c r="AO17" s="3"/>
      <c r="AP17" s="3"/>
      <c r="AQ17" s="3"/>
      <c r="AR17" t="s">
        <v>2897</v>
      </c>
      <c r="AS17" s="8" t="s">
        <v>2888</v>
      </c>
      <c r="AU17" t="s">
        <v>5206</v>
      </c>
      <c r="AV17" s="302" t="s">
        <v>5188</v>
      </c>
      <c r="AW17" t="s">
        <v>5196</v>
      </c>
    </row>
    <row r="18" spans="1:49" ht="15.75" x14ac:dyDescent="0.25">
      <c r="A18" s="3"/>
      <c r="E18" s="3"/>
      <c r="F18" s="3"/>
      <c r="H18" s="40"/>
      <c r="J18" s="1"/>
      <c r="L18" s="22"/>
      <c r="N18" s="39"/>
      <c r="O18" s="96"/>
      <c r="P18" s="96"/>
      <c r="Q18" s="19"/>
      <c r="R18" s="33"/>
      <c r="S18" s="33"/>
      <c r="T18" s="3"/>
      <c r="U18" s="40"/>
      <c r="V18" s="19"/>
      <c r="W18" s="19"/>
      <c r="X18" s="127"/>
      <c r="Y18" s="121"/>
      <c r="Z18" s="19"/>
      <c r="AA18" s="19"/>
      <c r="AB18" s="3"/>
      <c r="AC18" s="19"/>
      <c r="AD18" s="19"/>
      <c r="AE18" s="19"/>
      <c r="AF18" s="19"/>
      <c r="AG18" s="19"/>
      <c r="AH18" s="19"/>
      <c r="AI18" s="3"/>
      <c r="AJ18" s="3"/>
      <c r="AK18" s="3"/>
      <c r="AL18" s="3"/>
      <c r="AM18" s="3"/>
      <c r="AN18" s="3"/>
      <c r="AO18" s="3"/>
      <c r="AP18" s="3"/>
      <c r="AQ18" s="3"/>
      <c r="AV18" s="302"/>
    </row>
    <row r="19" spans="1:49" ht="18.75" x14ac:dyDescent="0.3">
      <c r="B19" s="25" t="s">
        <v>2901</v>
      </c>
      <c r="H19" s="40"/>
      <c r="J19" s="1"/>
      <c r="L19" s="22"/>
      <c r="N19" s="39"/>
      <c r="AV19" s="302"/>
    </row>
    <row r="20" spans="1:49" ht="15.75" x14ac:dyDescent="0.25">
      <c r="B20" s="3" t="s">
        <v>2946</v>
      </c>
      <c r="C20" s="3" t="s">
        <v>2902</v>
      </c>
      <c r="D20" s="3" t="s">
        <v>2903</v>
      </c>
      <c r="E20" s="202">
        <v>3307900000</v>
      </c>
      <c r="F20" s="202">
        <v>33079000</v>
      </c>
      <c r="G20" t="s">
        <v>3979</v>
      </c>
      <c r="H20" s="40" t="s">
        <v>20</v>
      </c>
      <c r="I20" t="s">
        <v>2904</v>
      </c>
      <c r="J20" s="1" t="s">
        <v>1995</v>
      </c>
      <c r="K20" s="19">
        <v>94</v>
      </c>
      <c r="L20" s="22">
        <f t="shared" si="0"/>
        <v>159.20000000000002</v>
      </c>
      <c r="M20" s="165">
        <v>199</v>
      </c>
      <c r="N20" s="203" t="s">
        <v>3831</v>
      </c>
      <c r="O20" s="90">
        <v>0.08</v>
      </c>
      <c r="P20" s="90">
        <v>1.4999999999999999E-2</v>
      </c>
      <c r="Q20">
        <v>9.5000000000000001E-2</v>
      </c>
      <c r="R20" s="40">
        <v>70</v>
      </c>
      <c r="S20" s="40">
        <v>35</v>
      </c>
      <c r="T20" s="3">
        <v>70</v>
      </c>
      <c r="U20" s="40">
        <v>6</v>
      </c>
      <c r="V20" s="201">
        <v>65032410132634</v>
      </c>
      <c r="AR20" t="s">
        <v>3959</v>
      </c>
      <c r="AS20" t="s">
        <v>2888</v>
      </c>
      <c r="AU20" t="s">
        <v>5206</v>
      </c>
      <c r="AV20" s="302" t="s">
        <v>5188</v>
      </c>
      <c r="AW20" t="s">
        <v>5196</v>
      </c>
    </row>
    <row r="21" spans="1:49" ht="15.75" x14ac:dyDescent="0.25">
      <c r="A21" s="3"/>
      <c r="B21" s="3" t="s">
        <v>2905</v>
      </c>
      <c r="C21" s="43" t="s">
        <v>2947</v>
      </c>
      <c r="D21" s="3" t="s">
        <v>168</v>
      </c>
      <c r="E21" s="202">
        <v>3307900000</v>
      </c>
      <c r="F21" s="202">
        <v>33079000</v>
      </c>
      <c r="G21" t="s">
        <v>3979</v>
      </c>
      <c r="H21" s="40" t="s">
        <v>20</v>
      </c>
      <c r="I21" s="3" t="s">
        <v>2894</v>
      </c>
      <c r="J21" s="1" t="s">
        <v>1995</v>
      </c>
      <c r="K21" s="19">
        <v>63</v>
      </c>
      <c r="L21" s="22">
        <f t="shared" si="0"/>
        <v>111.2</v>
      </c>
      <c r="M21" s="165">
        <v>139</v>
      </c>
      <c r="N21" s="203" t="s">
        <v>3827</v>
      </c>
      <c r="O21" s="96">
        <v>0.3</v>
      </c>
      <c r="P21" s="96">
        <v>3.5000000000000003E-2</v>
      </c>
      <c r="Q21" s="168">
        <v>0.35</v>
      </c>
      <c r="R21" s="33">
        <v>55</v>
      </c>
      <c r="S21" s="33">
        <v>190</v>
      </c>
      <c r="T21" s="3">
        <v>55</v>
      </c>
      <c r="U21" s="40">
        <v>10</v>
      </c>
      <c r="V21" s="201">
        <v>65032410132658</v>
      </c>
      <c r="W21" s="19"/>
      <c r="X21" s="127"/>
      <c r="Y21" s="121"/>
      <c r="Z21" s="19"/>
      <c r="AA21" s="19"/>
      <c r="AB21" s="3"/>
      <c r="AC21" s="19"/>
      <c r="AD21" s="19"/>
      <c r="AE21" s="19"/>
      <c r="AF21" s="19"/>
      <c r="AG21" s="19"/>
      <c r="AH21" s="19"/>
      <c r="AI21" s="3"/>
      <c r="AJ21" s="3"/>
      <c r="AK21" s="3"/>
      <c r="AL21" s="3"/>
      <c r="AM21" s="3"/>
      <c r="AN21" s="3"/>
      <c r="AO21" s="3"/>
      <c r="AP21" s="3"/>
      <c r="AQ21" s="3"/>
      <c r="AR21" t="s">
        <v>3960</v>
      </c>
      <c r="AS21" t="s">
        <v>2888</v>
      </c>
      <c r="AU21" t="s">
        <v>5206</v>
      </c>
      <c r="AV21" s="302" t="s">
        <v>5188</v>
      </c>
      <c r="AW21" t="s">
        <v>5196</v>
      </c>
    </row>
    <row r="22" spans="1:49" ht="15.75" x14ac:dyDescent="0.25">
      <c r="B22" s="3" t="s">
        <v>2892</v>
      </c>
      <c r="C22" s="3" t="s">
        <v>2893</v>
      </c>
      <c r="D22" t="s">
        <v>30</v>
      </c>
      <c r="E22" s="202">
        <v>2309101100</v>
      </c>
      <c r="F22" s="202" t="s">
        <v>3826</v>
      </c>
      <c r="G22" t="s">
        <v>3979</v>
      </c>
      <c r="H22" s="40" t="s">
        <v>20</v>
      </c>
      <c r="I22" s="3" t="s">
        <v>2894</v>
      </c>
      <c r="J22" s="1" t="s">
        <v>1995</v>
      </c>
      <c r="K22" s="19">
        <v>70</v>
      </c>
      <c r="L22" s="22">
        <f>M22*0.8</f>
        <v>119.2</v>
      </c>
      <c r="M22" s="165">
        <v>149</v>
      </c>
      <c r="N22" s="39">
        <v>5032410132755</v>
      </c>
      <c r="O22" s="96">
        <v>0.3</v>
      </c>
      <c r="P22" s="96">
        <v>0.05</v>
      </c>
      <c r="Q22" s="126">
        <v>0.35</v>
      </c>
      <c r="R22" s="33">
        <v>55</v>
      </c>
      <c r="S22" s="33">
        <v>170</v>
      </c>
      <c r="T22" s="3">
        <v>55</v>
      </c>
      <c r="U22" s="40">
        <v>10</v>
      </c>
      <c r="V22" s="19"/>
      <c r="W22" s="19"/>
      <c r="X22" s="127"/>
      <c r="Y22" s="121"/>
      <c r="Z22" s="19"/>
      <c r="AA22" s="19"/>
      <c r="AB22" s="3"/>
      <c r="AC22" s="19"/>
      <c r="AD22" s="19"/>
      <c r="AE22" s="19"/>
      <c r="AF22" s="19"/>
      <c r="AG22" s="19"/>
      <c r="AH22" s="19"/>
      <c r="AI22" s="3"/>
      <c r="AJ22" s="3"/>
      <c r="AK22" s="3"/>
      <c r="AL22" s="3"/>
      <c r="AM22" s="3"/>
      <c r="AN22" s="3"/>
      <c r="AO22" s="3"/>
      <c r="AP22" s="3"/>
      <c r="AQ22" s="3"/>
      <c r="AR22" t="s">
        <v>3961</v>
      </c>
      <c r="AU22" t="s">
        <v>5206</v>
      </c>
      <c r="AV22" s="302" t="s">
        <v>5188</v>
      </c>
      <c r="AW22" t="s">
        <v>5196</v>
      </c>
    </row>
    <row r="23" spans="1:49" ht="15.75" x14ac:dyDescent="0.25">
      <c r="B23" s="3"/>
      <c r="C23" s="3"/>
      <c r="E23" s="202"/>
      <c r="F23" s="202"/>
      <c r="H23" s="40"/>
      <c r="I23" s="3"/>
      <c r="J23" s="1"/>
      <c r="K23" s="19"/>
      <c r="L23" s="22"/>
      <c r="M23" s="165"/>
      <c r="N23" s="39"/>
      <c r="O23" s="96"/>
      <c r="P23" s="96"/>
      <c r="Q23" s="94"/>
      <c r="R23" s="33"/>
      <c r="S23" s="33"/>
      <c r="T23" s="3"/>
      <c r="U23" s="40"/>
      <c r="V23" s="19"/>
      <c r="W23" s="19"/>
      <c r="X23" s="127"/>
      <c r="Y23" s="121"/>
      <c r="Z23" s="19"/>
      <c r="AA23" s="19"/>
      <c r="AB23" s="3"/>
      <c r="AC23" s="19"/>
      <c r="AD23" s="19"/>
      <c r="AE23" s="19"/>
      <c r="AF23" s="19"/>
      <c r="AG23" s="19"/>
      <c r="AH23" s="19"/>
      <c r="AI23" s="3"/>
      <c r="AJ23" s="3"/>
      <c r="AK23" s="3"/>
      <c r="AL23" s="3"/>
      <c r="AM23" s="3"/>
      <c r="AN23" s="3"/>
      <c r="AO23" s="3"/>
      <c r="AP23" s="3"/>
      <c r="AQ23" s="3"/>
      <c r="AV23" s="302"/>
    </row>
    <row r="24" spans="1:49" ht="15.75" x14ac:dyDescent="0.25">
      <c r="A24" s="3"/>
      <c r="B24" t="s">
        <v>2906</v>
      </c>
      <c r="C24" t="s">
        <v>2907</v>
      </c>
      <c r="D24" s="3" t="s">
        <v>37</v>
      </c>
      <c r="E24" s="219">
        <v>2309903188</v>
      </c>
      <c r="F24" s="219" t="s">
        <v>2000</v>
      </c>
      <c r="H24" s="40" t="s">
        <v>20</v>
      </c>
      <c r="I24" t="s">
        <v>31</v>
      </c>
      <c r="J24" s="1" t="s">
        <v>1995</v>
      </c>
      <c r="K24" s="19">
        <v>99</v>
      </c>
      <c r="L24" s="22">
        <f t="shared" si="0"/>
        <v>168</v>
      </c>
      <c r="M24" s="165">
        <v>210</v>
      </c>
      <c r="N24" s="39">
        <v>5032410722383</v>
      </c>
      <c r="O24" s="96">
        <v>0.95</v>
      </c>
      <c r="P24" s="96">
        <v>0.05</v>
      </c>
      <c r="Q24" s="168">
        <v>1</v>
      </c>
      <c r="R24" s="33">
        <v>70</v>
      </c>
      <c r="S24" s="33">
        <v>160</v>
      </c>
      <c r="T24" s="107">
        <v>120</v>
      </c>
      <c r="U24" s="40">
        <v>6</v>
      </c>
      <c r="V24" s="19"/>
      <c r="W24" s="19"/>
      <c r="X24" s="127"/>
      <c r="Y24" s="121"/>
      <c r="Z24" s="19"/>
      <c r="AA24" s="19"/>
      <c r="AB24" s="43"/>
      <c r="AC24" s="19"/>
      <c r="AD24" s="19"/>
      <c r="AE24" s="19"/>
      <c r="AF24" s="19"/>
      <c r="AG24" s="19"/>
      <c r="AH24" s="19"/>
      <c r="AI24" s="43"/>
      <c r="AJ24" s="43"/>
      <c r="AK24" s="43"/>
      <c r="AL24" s="43"/>
      <c r="AM24" s="43"/>
      <c r="AN24" s="43"/>
      <c r="AO24" s="43"/>
      <c r="AP24" s="43"/>
      <c r="AQ24" s="43"/>
      <c r="AR24" t="s">
        <v>2908</v>
      </c>
      <c r="AU24" t="s">
        <v>5206</v>
      </c>
      <c r="AV24" s="302" t="s">
        <v>5188</v>
      </c>
      <c r="AW24" t="s">
        <v>5196</v>
      </c>
    </row>
    <row r="25" spans="1:49" ht="15.75" x14ac:dyDescent="0.25">
      <c r="B25" s="3" t="s">
        <v>2909</v>
      </c>
      <c r="C25" s="3" t="s">
        <v>2910</v>
      </c>
      <c r="D25" s="3" t="s">
        <v>37</v>
      </c>
      <c r="E25" s="202">
        <v>2309101100</v>
      </c>
      <c r="F25" s="202" t="s">
        <v>3826</v>
      </c>
      <c r="G25" t="s">
        <v>3979</v>
      </c>
      <c r="H25" s="40" t="s">
        <v>20</v>
      </c>
      <c r="I25" s="3" t="s">
        <v>157</v>
      </c>
      <c r="J25" s="1" t="s">
        <v>1995</v>
      </c>
      <c r="K25" s="19">
        <v>70</v>
      </c>
      <c r="L25" s="22">
        <f t="shared" si="0"/>
        <v>119.2</v>
      </c>
      <c r="M25" s="165">
        <v>149</v>
      </c>
      <c r="N25" s="203">
        <v>5032410132649</v>
      </c>
      <c r="O25" s="90">
        <v>0.25</v>
      </c>
      <c r="P25" s="90">
        <v>0.05</v>
      </c>
      <c r="Q25">
        <v>0.3</v>
      </c>
      <c r="R25" s="40">
        <v>40</v>
      </c>
      <c r="S25" s="40">
        <v>165</v>
      </c>
      <c r="T25" s="3">
        <v>95</v>
      </c>
      <c r="U25" s="40">
        <v>6</v>
      </c>
      <c r="V25" s="201">
        <v>65032410132641</v>
      </c>
      <c r="AR25" t="s">
        <v>3962</v>
      </c>
      <c r="AS25" t="s">
        <v>2888</v>
      </c>
      <c r="AU25" t="s">
        <v>5206</v>
      </c>
      <c r="AV25" s="302" t="s">
        <v>5188</v>
      </c>
      <c r="AW25" t="s">
        <v>5196</v>
      </c>
    </row>
  </sheetData>
  <phoneticPr fontId="3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C1770"/>
  <sheetViews>
    <sheetView topLeftCell="A1225" zoomScale="110" zoomScaleNormal="110" workbookViewId="0">
      <pane xSplit="6" topLeftCell="G1" activePane="topRight" state="frozen"/>
      <selection activeCell="A1547" sqref="A1547"/>
      <selection pane="topRight" activeCell="I1246" sqref="I1246"/>
    </sheetView>
  </sheetViews>
  <sheetFormatPr defaultColWidth="30.28515625" defaultRowHeight="15" x14ac:dyDescent="0.25"/>
  <cols>
    <col min="1" max="3" width="18.7109375" customWidth="1"/>
    <col min="4" max="4" width="16.42578125" customWidth="1"/>
    <col min="5" max="5" width="19" customWidth="1"/>
    <col min="6" max="6" width="50.140625" customWidth="1"/>
    <col min="7" max="7" width="20.140625" customWidth="1"/>
    <col min="8" max="8" width="17.28515625" customWidth="1"/>
    <col min="9" max="9" width="17.28515625" style="33" customWidth="1"/>
    <col min="10" max="10" width="9.5703125" style="143" customWidth="1"/>
    <col min="11" max="11" width="13.85546875" customWidth="1"/>
    <col min="12" max="12" width="11.7109375" customWidth="1"/>
    <col min="13" max="13" width="21.42578125" customWidth="1"/>
    <col min="14" max="14" width="17.85546875" style="13" customWidth="1"/>
    <col min="15" max="15" width="16.140625" style="13" hidden="1" customWidth="1"/>
    <col min="16" max="16" width="16.7109375" customWidth="1"/>
    <col min="17" max="17" width="16.85546875" style="37" bestFit="1" customWidth="1"/>
    <col min="18" max="18" width="23.42578125" style="37" customWidth="1"/>
    <col min="19" max="19" width="28.7109375" style="182" bestFit="1" customWidth="1"/>
    <col min="20" max="20" width="33.85546875" style="143" customWidth="1"/>
    <col min="21" max="21" width="14.5703125" style="40" bestFit="1" customWidth="1"/>
    <col min="22" max="22" width="9.140625" style="140" bestFit="1" customWidth="1"/>
    <col min="23" max="23" width="18.42578125" style="99" bestFit="1" customWidth="1"/>
    <col min="24" max="24" width="19.28515625" style="99" customWidth="1"/>
    <col min="25" max="25" width="5.7109375" style="8" bestFit="1" customWidth="1"/>
    <col min="26" max="26" width="5.5703125" style="8" customWidth="1"/>
    <col min="27" max="27" width="9.42578125" style="8" customWidth="1"/>
    <col min="28" max="29" width="15.28515625" hidden="1" customWidth="1"/>
    <col min="30" max="30" width="8" hidden="1" customWidth="1"/>
    <col min="31" max="31" width="23" hidden="1" customWidth="1"/>
    <col min="32" max="32" width="25" hidden="1" customWidth="1"/>
    <col min="33" max="34" width="5.5703125" hidden="1" customWidth="1"/>
    <col min="35" max="35" width="6.85546875" hidden="1" customWidth="1"/>
    <col min="36" max="36" width="15.28515625" hidden="1" customWidth="1"/>
    <col min="37" max="37" width="23" hidden="1" customWidth="1"/>
    <col min="38" max="38" width="11.42578125" hidden="1" customWidth="1"/>
    <col min="39" max="40" width="5.5703125" hidden="1" customWidth="1"/>
    <col min="41" max="41" width="6.85546875" hidden="1" customWidth="1"/>
    <col min="42" max="42" width="14.85546875" hidden="1" customWidth="1"/>
    <col min="43" max="43" width="4.42578125" hidden="1" customWidth="1"/>
    <col min="44" max="44" width="12.28515625" hidden="1" customWidth="1"/>
    <col min="45" max="45" width="12.7109375" hidden="1" customWidth="1"/>
    <col min="46" max="46" width="28.7109375" hidden="1" customWidth="1"/>
    <col min="47" max="47" width="8.85546875" hidden="1" customWidth="1"/>
    <col min="48" max="48" width="7.140625" hidden="1" customWidth="1"/>
    <col min="49" max="49" width="11.5703125" hidden="1" customWidth="1"/>
    <col min="50" max="50" width="11.85546875" hidden="1" customWidth="1"/>
    <col min="51" max="51" width="50.85546875" customWidth="1"/>
  </cols>
  <sheetData>
    <row r="2" spans="1:55" ht="15.75" x14ac:dyDescent="0.25">
      <c r="E2" s="2"/>
      <c r="F2" s="2"/>
      <c r="G2" s="1" t="s">
        <v>0</v>
      </c>
      <c r="H2" s="243" t="s">
        <v>5225</v>
      </c>
      <c r="AY2" s="1"/>
    </row>
    <row r="3" spans="1:55" ht="15.75" x14ac:dyDescent="0.25">
      <c r="F3" s="1"/>
      <c r="G3" s="1" t="s">
        <v>1</v>
      </c>
      <c r="H3" s="87" t="s">
        <v>2</v>
      </c>
      <c r="J3" s="33"/>
      <c r="K3" s="1"/>
      <c r="L3" s="1"/>
      <c r="M3" s="1"/>
      <c r="P3" s="1"/>
      <c r="Q3" s="125"/>
      <c r="AA3" s="131"/>
      <c r="AI3" s="1"/>
      <c r="AP3" s="1"/>
      <c r="AQ3" s="1"/>
      <c r="AR3" s="1"/>
      <c r="AS3" s="1"/>
      <c r="AT3" s="1"/>
      <c r="AU3" s="1"/>
      <c r="AV3" s="1"/>
      <c r="AW3" s="1"/>
      <c r="AX3" s="1"/>
      <c r="AY3" s="1"/>
    </row>
    <row r="4" spans="1:55" ht="15.75" x14ac:dyDescent="0.25">
      <c r="F4" s="1"/>
      <c r="G4" s="1" t="s">
        <v>3</v>
      </c>
      <c r="H4" s="6">
        <v>20250401</v>
      </c>
      <c r="J4" s="33"/>
      <c r="K4" s="1"/>
      <c r="L4" s="1"/>
      <c r="M4" s="1"/>
      <c r="P4" s="1"/>
      <c r="Q4" s="125"/>
      <c r="AA4" s="131"/>
      <c r="AI4" s="1"/>
      <c r="AP4" s="1"/>
      <c r="AQ4" s="1"/>
      <c r="AR4" s="1"/>
      <c r="AS4" s="1"/>
      <c r="AT4" s="1"/>
      <c r="AU4" s="1"/>
      <c r="AV4" s="1"/>
      <c r="AW4" s="1"/>
      <c r="AX4" s="1"/>
      <c r="AY4" s="1"/>
    </row>
    <row r="5" spans="1:55" ht="16.5" thickBot="1" x14ac:dyDescent="0.3">
      <c r="F5" s="1"/>
      <c r="G5" s="1" t="s">
        <v>4</v>
      </c>
      <c r="H5" s="87" t="s">
        <v>5</v>
      </c>
      <c r="J5" s="33"/>
      <c r="K5" s="1"/>
      <c r="L5" s="1"/>
      <c r="M5" s="1"/>
      <c r="P5" s="1"/>
      <c r="Q5" s="125"/>
      <c r="AA5" s="131"/>
      <c r="AI5" s="1"/>
      <c r="AP5" s="1"/>
      <c r="AQ5" s="1"/>
      <c r="AR5" s="1"/>
      <c r="AS5" s="1"/>
      <c r="AT5" s="1"/>
      <c r="AU5" s="1"/>
      <c r="AV5" s="1"/>
      <c r="AW5" s="1"/>
      <c r="AX5" s="1"/>
      <c r="AY5" s="1"/>
    </row>
    <row r="6" spans="1:55" ht="15.75" x14ac:dyDescent="0.25">
      <c r="E6" s="1"/>
      <c r="F6" s="1"/>
      <c r="G6" s="1"/>
      <c r="H6" s="1"/>
      <c r="J6" s="33"/>
      <c r="K6" s="1"/>
      <c r="L6" s="1"/>
      <c r="T6" s="281"/>
      <c r="U6" s="108"/>
      <c r="V6" s="136"/>
      <c r="W6" s="136"/>
      <c r="X6" s="136" t="s">
        <v>1965</v>
      </c>
      <c r="Y6" s="128"/>
      <c r="Z6" s="128"/>
      <c r="AA6" s="133"/>
      <c r="AB6" s="56"/>
      <c r="AC6" s="56"/>
      <c r="AD6" s="57"/>
      <c r="AE6" s="57"/>
      <c r="AF6" s="57" t="s">
        <v>1976</v>
      </c>
      <c r="AG6" s="56"/>
      <c r="AH6" s="56"/>
      <c r="AI6" s="58"/>
      <c r="AJ6" s="51"/>
      <c r="AK6" s="50"/>
      <c r="AL6" s="50" t="s">
        <v>1981</v>
      </c>
      <c r="AM6" s="51"/>
      <c r="AN6" s="51"/>
      <c r="AO6" s="51"/>
      <c r="AP6" s="52"/>
      <c r="AQ6" s="72"/>
      <c r="AR6" s="73"/>
      <c r="AS6" s="73"/>
      <c r="AT6" s="80" t="s">
        <v>1992</v>
      </c>
      <c r="AU6" s="73"/>
      <c r="AV6" s="73"/>
      <c r="AW6" s="73"/>
      <c r="AX6" s="74"/>
      <c r="AY6" s="1"/>
      <c r="AZ6" s="81" t="s">
        <v>900</v>
      </c>
      <c r="BA6" s="81"/>
    </row>
    <row r="7" spans="1:55" ht="15.75" x14ac:dyDescent="0.25">
      <c r="J7" s="33"/>
      <c r="K7" s="1"/>
      <c r="Q7" s="44"/>
      <c r="R7" s="125"/>
      <c r="S7" s="303"/>
      <c r="T7" s="282"/>
      <c r="U7" s="208"/>
      <c r="V7" s="141" t="s">
        <v>1972</v>
      </c>
      <c r="W7" s="137" t="s">
        <v>1972</v>
      </c>
      <c r="X7" s="137" t="s">
        <v>1972</v>
      </c>
      <c r="Y7" s="129" t="s">
        <v>1973</v>
      </c>
      <c r="Z7" s="129" t="s">
        <v>1973</v>
      </c>
      <c r="AA7" s="134" t="s">
        <v>1973</v>
      </c>
      <c r="AB7" s="46"/>
      <c r="AC7" s="46"/>
      <c r="AD7" s="46"/>
      <c r="AE7" s="46" t="s">
        <v>1972</v>
      </c>
      <c r="AF7" s="46" t="s">
        <v>1972</v>
      </c>
      <c r="AG7" s="46" t="s">
        <v>1973</v>
      </c>
      <c r="AH7" s="46" t="s">
        <v>1973</v>
      </c>
      <c r="AI7" s="59" t="s">
        <v>1973</v>
      </c>
      <c r="AJ7" s="48"/>
      <c r="AK7" s="48" t="s">
        <v>1972</v>
      </c>
      <c r="AL7" s="48" t="s">
        <v>1972</v>
      </c>
      <c r="AM7" s="48" t="s">
        <v>1973</v>
      </c>
      <c r="AN7" s="48" t="s">
        <v>1973</v>
      </c>
      <c r="AO7" s="49" t="s">
        <v>1973</v>
      </c>
      <c r="AP7" s="53"/>
      <c r="AQ7" s="75"/>
      <c r="AR7" s="71"/>
      <c r="AS7" s="71"/>
      <c r="AT7" s="71"/>
      <c r="AU7" s="71"/>
      <c r="AV7" s="71"/>
      <c r="AW7" s="71"/>
      <c r="AX7" s="76"/>
      <c r="AZ7" s="81"/>
      <c r="BA7" s="81"/>
    </row>
    <row r="8" spans="1:55" ht="16.5" thickBot="1" x14ac:dyDescent="0.3">
      <c r="A8" s="4" t="s">
        <v>1611</v>
      </c>
      <c r="B8" s="4" t="s">
        <v>1612</v>
      </c>
      <c r="C8" s="4" t="s">
        <v>1613</v>
      </c>
      <c r="D8" s="4" t="s">
        <v>2264</v>
      </c>
      <c r="E8" s="4" t="s">
        <v>1614</v>
      </c>
      <c r="F8" s="4" t="s">
        <v>1615</v>
      </c>
      <c r="G8" s="4" t="s">
        <v>4271</v>
      </c>
      <c r="H8" s="4" t="s">
        <v>1999</v>
      </c>
      <c r="I8" s="189" t="s">
        <v>1957</v>
      </c>
      <c r="J8" s="218" t="s">
        <v>4030</v>
      </c>
      <c r="K8" s="4" t="s">
        <v>1958</v>
      </c>
      <c r="L8" s="4" t="s">
        <v>1959</v>
      </c>
      <c r="M8" s="4" t="s">
        <v>1996</v>
      </c>
      <c r="N8" s="184" t="s">
        <v>1617</v>
      </c>
      <c r="O8" s="184" t="s">
        <v>4850</v>
      </c>
      <c r="P8" s="4" t="s">
        <v>1963</v>
      </c>
      <c r="Q8" s="312" t="s">
        <v>5192</v>
      </c>
      <c r="R8" s="312" t="s">
        <v>1993</v>
      </c>
      <c r="S8" s="4" t="s">
        <v>1997</v>
      </c>
      <c r="T8" s="283" t="s">
        <v>1966</v>
      </c>
      <c r="U8" s="209" t="s">
        <v>4022</v>
      </c>
      <c r="V8" s="138" t="s">
        <v>1974</v>
      </c>
      <c r="W8" s="138" t="s">
        <v>1967</v>
      </c>
      <c r="X8" s="138" t="s">
        <v>1968</v>
      </c>
      <c r="Y8" s="130" t="s">
        <v>1969</v>
      </c>
      <c r="Z8" s="130" t="s">
        <v>1970</v>
      </c>
      <c r="AA8" s="135" t="s">
        <v>1971</v>
      </c>
      <c r="AB8" s="60" t="s">
        <v>1977</v>
      </c>
      <c r="AC8" s="60" t="s">
        <v>1978</v>
      </c>
      <c r="AD8" s="60" t="s">
        <v>1979</v>
      </c>
      <c r="AE8" s="60" t="s">
        <v>1980</v>
      </c>
      <c r="AF8" s="60" t="s">
        <v>1968</v>
      </c>
      <c r="AG8" s="60" t="s">
        <v>1969</v>
      </c>
      <c r="AH8" s="60" t="s">
        <v>1970</v>
      </c>
      <c r="AI8" s="61" t="s">
        <v>1971</v>
      </c>
      <c r="AJ8" s="54" t="s">
        <v>1982</v>
      </c>
      <c r="AK8" s="54" t="s">
        <v>1980</v>
      </c>
      <c r="AL8" s="54" t="s">
        <v>1968</v>
      </c>
      <c r="AM8" s="54" t="s">
        <v>1969</v>
      </c>
      <c r="AN8" s="54" t="s">
        <v>1970</v>
      </c>
      <c r="AO8" s="54" t="s">
        <v>1971</v>
      </c>
      <c r="AP8" s="55" t="s">
        <v>1983</v>
      </c>
      <c r="AQ8" s="77" t="s">
        <v>1984</v>
      </c>
      <c r="AR8" s="78" t="s">
        <v>1985</v>
      </c>
      <c r="AS8" s="78" t="s">
        <v>1986</v>
      </c>
      <c r="AT8" s="78" t="s">
        <v>1987</v>
      </c>
      <c r="AU8" s="78" t="s">
        <v>1988</v>
      </c>
      <c r="AV8" s="78" t="s">
        <v>1989</v>
      </c>
      <c r="AW8" s="78" t="s">
        <v>1990</v>
      </c>
      <c r="AX8" s="79" t="s">
        <v>1991</v>
      </c>
      <c r="AY8" s="4" t="s">
        <v>1616</v>
      </c>
      <c r="AZ8" s="82"/>
      <c r="BA8" s="318" t="s">
        <v>4030</v>
      </c>
      <c r="BB8" s="318" t="s">
        <v>5199</v>
      </c>
      <c r="BC8" s="318" t="s">
        <v>5200</v>
      </c>
    </row>
    <row r="9" spans="1:55" ht="15.75" x14ac:dyDescent="0.25">
      <c r="A9" s="23" t="s">
        <v>508</v>
      </c>
      <c r="B9" s="24" t="s">
        <v>609</v>
      </c>
      <c r="C9" s="24" t="s">
        <v>2357</v>
      </c>
      <c r="D9" s="3" t="s">
        <v>4363</v>
      </c>
      <c r="E9" s="24" t="s">
        <v>610</v>
      </c>
      <c r="F9" s="24" t="s">
        <v>2375</v>
      </c>
      <c r="G9" s="24"/>
      <c r="H9" s="24" t="s">
        <v>290</v>
      </c>
      <c r="I9" s="33">
        <v>42010000</v>
      </c>
      <c r="K9" s="1" t="s">
        <v>2008</v>
      </c>
      <c r="L9" s="1" t="s">
        <v>2008</v>
      </c>
      <c r="N9" s="23" t="s">
        <v>5131</v>
      </c>
      <c r="O9" s="23"/>
      <c r="P9" s="22" t="s">
        <v>1995</v>
      </c>
      <c r="Q9" s="22">
        <v>163</v>
      </c>
      <c r="R9" s="37">
        <f>S9*0.8</f>
        <v>300</v>
      </c>
      <c r="S9" s="168">
        <v>375</v>
      </c>
      <c r="T9" s="33" t="s">
        <v>612</v>
      </c>
      <c r="U9" s="33"/>
      <c r="V9" s="99">
        <v>0.2</v>
      </c>
      <c r="W9" s="142">
        <v>5.0000000000000001E-3</v>
      </c>
      <c r="X9" s="99">
        <f t="shared" ref="X9:X74" si="0">V9+W9</f>
        <v>0.20500000000000002</v>
      </c>
      <c r="Y9" s="8">
        <v>40</v>
      </c>
      <c r="Z9" s="8">
        <v>420</v>
      </c>
      <c r="AA9" s="8">
        <v>160</v>
      </c>
      <c r="AY9" s="319" t="s">
        <v>611</v>
      </c>
      <c r="AZ9" s="32"/>
      <c r="BA9" s="330" t="s">
        <v>5211</v>
      </c>
      <c r="BB9" s="302" t="s">
        <v>5197</v>
      </c>
      <c r="BC9" s="309" t="s">
        <v>5198</v>
      </c>
    </row>
    <row r="10" spans="1:55" ht="15.75" x14ac:dyDescent="0.25">
      <c r="A10" s="23" t="s">
        <v>508</v>
      </c>
      <c r="B10" s="24" t="s">
        <v>609</v>
      </c>
      <c r="C10" s="24" t="s">
        <v>2357</v>
      </c>
      <c r="D10" s="3" t="s">
        <v>4363</v>
      </c>
      <c r="E10" s="24" t="s">
        <v>613</v>
      </c>
      <c r="F10" s="24" t="s">
        <v>2375</v>
      </c>
      <c r="G10" s="24"/>
      <c r="H10" s="24" t="s">
        <v>290</v>
      </c>
      <c r="I10" s="33">
        <v>42010000</v>
      </c>
      <c r="K10" s="1" t="s">
        <v>2008</v>
      </c>
      <c r="L10" s="1" t="s">
        <v>2008</v>
      </c>
      <c r="N10" s="23" t="s">
        <v>5132</v>
      </c>
      <c r="O10" s="23"/>
      <c r="P10" s="22" t="s">
        <v>1995</v>
      </c>
      <c r="Q10" s="22">
        <v>163</v>
      </c>
      <c r="R10" s="37">
        <f t="shared" ref="R10:R73" si="1">S10*0.8</f>
        <v>300</v>
      </c>
      <c r="S10" s="168">
        <v>375</v>
      </c>
      <c r="T10" s="33" t="s">
        <v>614</v>
      </c>
      <c r="U10" s="33"/>
      <c r="V10" s="99">
        <v>0.2</v>
      </c>
      <c r="W10" s="142">
        <v>5.0000000000000001E-3</v>
      </c>
      <c r="X10" s="99">
        <f t="shared" si="0"/>
        <v>0.20500000000000002</v>
      </c>
      <c r="Y10" s="8">
        <v>40</v>
      </c>
      <c r="Z10" s="8">
        <v>420</v>
      </c>
      <c r="AA10" s="8">
        <v>160</v>
      </c>
      <c r="AY10" s="319" t="s">
        <v>611</v>
      </c>
      <c r="AZ10" s="32"/>
      <c r="BA10" s="330" t="s">
        <v>5211</v>
      </c>
      <c r="BB10" s="302" t="s">
        <v>5197</v>
      </c>
      <c r="BC10" s="309" t="s">
        <v>5198</v>
      </c>
    </row>
    <row r="11" spans="1:55" ht="15.75" x14ac:dyDescent="0.25">
      <c r="A11" s="23" t="s">
        <v>508</v>
      </c>
      <c r="B11" s="24" t="s">
        <v>609</v>
      </c>
      <c r="C11" s="24" t="s">
        <v>2357</v>
      </c>
      <c r="D11" s="3" t="s">
        <v>4363</v>
      </c>
      <c r="E11" s="24" t="s">
        <v>615</v>
      </c>
      <c r="F11" s="24" t="s">
        <v>2375</v>
      </c>
      <c r="G11" s="24"/>
      <c r="H11" s="24" t="s">
        <v>290</v>
      </c>
      <c r="I11" s="33">
        <v>42010000</v>
      </c>
      <c r="K11" s="1" t="s">
        <v>2008</v>
      </c>
      <c r="L11" s="1" t="s">
        <v>2008</v>
      </c>
      <c r="N11" s="23" t="s">
        <v>5127</v>
      </c>
      <c r="O11" s="23"/>
      <c r="P11" s="22" t="s">
        <v>1995</v>
      </c>
      <c r="Q11" s="22">
        <v>163</v>
      </c>
      <c r="R11" s="37">
        <f t="shared" si="1"/>
        <v>300</v>
      </c>
      <c r="S11" s="168">
        <v>375</v>
      </c>
      <c r="T11" s="33" t="s">
        <v>616</v>
      </c>
      <c r="U11" s="33"/>
      <c r="V11" s="99">
        <v>0.2</v>
      </c>
      <c r="W11" s="142">
        <v>5.0000000000000001E-3</v>
      </c>
      <c r="X11" s="99">
        <f t="shared" si="0"/>
        <v>0.20500000000000002</v>
      </c>
      <c r="Y11" s="8">
        <v>40</v>
      </c>
      <c r="Z11" s="8">
        <v>420</v>
      </c>
      <c r="AA11" s="8">
        <v>160</v>
      </c>
      <c r="AY11" s="319" t="s">
        <v>611</v>
      </c>
      <c r="AZ11" s="32"/>
      <c r="BA11" s="330" t="s">
        <v>5211</v>
      </c>
      <c r="BB11" s="302" t="s">
        <v>5197</v>
      </c>
      <c r="BC11" s="309" t="s">
        <v>5198</v>
      </c>
    </row>
    <row r="12" spans="1:55" ht="15.75" x14ac:dyDescent="0.25">
      <c r="A12" s="23" t="s">
        <v>508</v>
      </c>
      <c r="B12" s="24" t="s">
        <v>609</v>
      </c>
      <c r="C12" s="24" t="s">
        <v>2357</v>
      </c>
      <c r="D12" s="3" t="s">
        <v>4363</v>
      </c>
      <c r="E12" s="24" t="s">
        <v>617</v>
      </c>
      <c r="F12" s="23" t="s">
        <v>2375</v>
      </c>
      <c r="G12" s="24"/>
      <c r="H12" s="24" t="s">
        <v>290</v>
      </c>
      <c r="I12" s="33">
        <v>42010000</v>
      </c>
      <c r="K12" s="1" t="s">
        <v>2008</v>
      </c>
      <c r="L12" s="1" t="s">
        <v>2008</v>
      </c>
      <c r="N12" s="23" t="s">
        <v>5136</v>
      </c>
      <c r="O12" s="23"/>
      <c r="P12" s="22" t="s">
        <v>1995</v>
      </c>
      <c r="Q12" s="22">
        <v>163</v>
      </c>
      <c r="R12" s="37">
        <f t="shared" si="1"/>
        <v>300</v>
      </c>
      <c r="S12" s="168">
        <v>375</v>
      </c>
      <c r="T12" s="33" t="s">
        <v>618</v>
      </c>
      <c r="U12" s="33"/>
      <c r="V12" s="99">
        <v>0.2</v>
      </c>
      <c r="W12" s="142">
        <v>5.0000000000000001E-3</v>
      </c>
      <c r="X12" s="99">
        <f t="shared" si="0"/>
        <v>0.20500000000000002</v>
      </c>
      <c r="Y12" s="8">
        <v>40</v>
      </c>
      <c r="Z12" s="8">
        <v>420</v>
      </c>
      <c r="AA12" s="8">
        <v>160</v>
      </c>
      <c r="AY12" s="319" t="s">
        <v>611</v>
      </c>
      <c r="AZ12" s="32"/>
      <c r="BA12" s="330" t="s">
        <v>5211</v>
      </c>
      <c r="BB12" s="302" t="s">
        <v>5197</v>
      </c>
      <c r="BC12" s="309" t="s">
        <v>5198</v>
      </c>
    </row>
    <row r="13" spans="1:55" ht="15.75" x14ac:dyDescent="0.25">
      <c r="A13" s="23" t="s">
        <v>508</v>
      </c>
      <c r="B13" s="24" t="s">
        <v>609</v>
      </c>
      <c r="C13" s="24" t="s">
        <v>2357</v>
      </c>
      <c r="D13" s="3" t="s">
        <v>4363</v>
      </c>
      <c r="E13" s="24" t="s">
        <v>619</v>
      </c>
      <c r="F13" s="24" t="s">
        <v>2375</v>
      </c>
      <c r="G13" s="24"/>
      <c r="H13" s="24" t="s">
        <v>290</v>
      </c>
      <c r="I13" s="33">
        <v>42010000</v>
      </c>
      <c r="K13" s="1" t="s">
        <v>2008</v>
      </c>
      <c r="L13" s="1" t="s">
        <v>2008</v>
      </c>
      <c r="N13" s="23" t="s">
        <v>5134</v>
      </c>
      <c r="O13" s="23"/>
      <c r="P13" s="22" t="s">
        <v>1995</v>
      </c>
      <c r="Q13" s="22">
        <v>163</v>
      </c>
      <c r="R13" s="37">
        <f t="shared" si="1"/>
        <v>300</v>
      </c>
      <c r="S13" s="168">
        <v>375</v>
      </c>
      <c r="T13" s="33" t="s">
        <v>620</v>
      </c>
      <c r="U13" s="33"/>
      <c r="V13" s="99">
        <v>0.2</v>
      </c>
      <c r="W13" s="142">
        <v>5.0000000000000001E-3</v>
      </c>
      <c r="X13" s="99">
        <f t="shared" si="0"/>
        <v>0.20500000000000002</v>
      </c>
      <c r="Y13" s="8">
        <v>40</v>
      </c>
      <c r="Z13" s="8">
        <v>420</v>
      </c>
      <c r="AA13" s="8">
        <v>160</v>
      </c>
      <c r="AY13" s="319" t="s">
        <v>611</v>
      </c>
      <c r="AZ13" s="32"/>
      <c r="BA13" s="330" t="s">
        <v>5211</v>
      </c>
      <c r="BB13" s="302" t="s">
        <v>5197</v>
      </c>
      <c r="BC13" s="309" t="s">
        <v>5198</v>
      </c>
    </row>
    <row r="14" spans="1:55" ht="15.75" x14ac:dyDescent="0.25">
      <c r="A14" s="23" t="s">
        <v>508</v>
      </c>
      <c r="B14" s="24" t="s">
        <v>609</v>
      </c>
      <c r="C14" s="24" t="s">
        <v>2357</v>
      </c>
      <c r="D14" s="3" t="s">
        <v>4363</v>
      </c>
      <c r="E14" s="24" t="s">
        <v>621</v>
      </c>
      <c r="F14" s="24" t="s">
        <v>2375</v>
      </c>
      <c r="G14" s="24"/>
      <c r="H14" s="24" t="s">
        <v>306</v>
      </c>
      <c r="I14" s="33">
        <v>42010000</v>
      </c>
      <c r="K14" s="1" t="s">
        <v>2008</v>
      </c>
      <c r="L14" s="1" t="s">
        <v>2008</v>
      </c>
      <c r="N14" s="23" t="s">
        <v>5131</v>
      </c>
      <c r="O14" s="23"/>
      <c r="P14" s="22" t="s">
        <v>1995</v>
      </c>
      <c r="Q14" s="22">
        <v>163</v>
      </c>
      <c r="R14" s="37">
        <f t="shared" si="1"/>
        <v>300</v>
      </c>
      <c r="S14" s="168">
        <v>375</v>
      </c>
      <c r="T14" s="33" t="s">
        <v>622</v>
      </c>
      <c r="U14" s="33"/>
      <c r="V14" s="99">
        <v>0.2</v>
      </c>
      <c r="W14" s="142">
        <v>5.0000000000000001E-3</v>
      </c>
      <c r="X14" s="99">
        <f t="shared" si="0"/>
        <v>0.20500000000000002</v>
      </c>
      <c r="Y14" s="8">
        <v>40</v>
      </c>
      <c r="Z14" s="8">
        <v>420</v>
      </c>
      <c r="AA14" s="8">
        <v>160</v>
      </c>
      <c r="AY14" s="319" t="s">
        <v>611</v>
      </c>
      <c r="AZ14" s="32"/>
      <c r="BA14" s="330" t="s">
        <v>5211</v>
      </c>
      <c r="BB14" s="302" t="s">
        <v>5197</v>
      </c>
      <c r="BC14" s="309" t="s">
        <v>5198</v>
      </c>
    </row>
    <row r="15" spans="1:55" ht="15.75" x14ac:dyDescent="0.25">
      <c r="A15" s="23" t="s">
        <v>508</v>
      </c>
      <c r="B15" s="24" t="s">
        <v>609</v>
      </c>
      <c r="C15" s="24" t="s">
        <v>2357</v>
      </c>
      <c r="D15" s="3" t="s">
        <v>4363</v>
      </c>
      <c r="E15" s="24" t="s">
        <v>623</v>
      </c>
      <c r="F15" s="24" t="s">
        <v>2375</v>
      </c>
      <c r="G15" s="24"/>
      <c r="H15" s="24" t="s">
        <v>306</v>
      </c>
      <c r="I15" s="33">
        <v>42010000</v>
      </c>
      <c r="K15" s="1" t="s">
        <v>2008</v>
      </c>
      <c r="L15" s="1" t="s">
        <v>2008</v>
      </c>
      <c r="N15" s="23" t="s">
        <v>5132</v>
      </c>
      <c r="O15" s="23"/>
      <c r="P15" s="22" t="s">
        <v>1995</v>
      </c>
      <c r="Q15" s="22">
        <v>163</v>
      </c>
      <c r="R15" s="37">
        <f t="shared" si="1"/>
        <v>300</v>
      </c>
      <c r="S15" s="168">
        <v>375</v>
      </c>
      <c r="T15" s="33" t="s">
        <v>624</v>
      </c>
      <c r="U15" s="33"/>
      <c r="V15" s="99">
        <v>0.2</v>
      </c>
      <c r="W15" s="142">
        <v>5.0000000000000001E-3</v>
      </c>
      <c r="X15" s="99">
        <f t="shared" si="0"/>
        <v>0.20500000000000002</v>
      </c>
      <c r="Y15" s="8">
        <v>40</v>
      </c>
      <c r="Z15" s="8">
        <v>420</v>
      </c>
      <c r="AA15" s="8">
        <v>160</v>
      </c>
      <c r="AY15" s="319" t="s">
        <v>611</v>
      </c>
      <c r="AZ15" s="32"/>
      <c r="BA15" s="330" t="s">
        <v>5211</v>
      </c>
      <c r="BB15" s="302" t="s">
        <v>5197</v>
      </c>
      <c r="BC15" s="309" t="s">
        <v>5198</v>
      </c>
    </row>
    <row r="16" spans="1:55" ht="15.75" x14ac:dyDescent="0.25">
      <c r="A16" s="23" t="s">
        <v>508</v>
      </c>
      <c r="B16" s="24" t="s">
        <v>609</v>
      </c>
      <c r="C16" s="24" t="s">
        <v>2357</v>
      </c>
      <c r="D16" s="3" t="s">
        <v>4363</v>
      </c>
      <c r="E16" s="24" t="s">
        <v>625</v>
      </c>
      <c r="F16" s="24" t="s">
        <v>2375</v>
      </c>
      <c r="G16" s="24"/>
      <c r="H16" s="24" t="s">
        <v>306</v>
      </c>
      <c r="I16" s="33">
        <v>42010000</v>
      </c>
      <c r="K16" s="1" t="s">
        <v>2008</v>
      </c>
      <c r="L16" s="1" t="s">
        <v>2008</v>
      </c>
      <c r="N16" s="23" t="s">
        <v>5127</v>
      </c>
      <c r="O16" s="23"/>
      <c r="P16" s="22" t="s">
        <v>1995</v>
      </c>
      <c r="Q16" s="22">
        <v>163</v>
      </c>
      <c r="R16" s="37">
        <f t="shared" si="1"/>
        <v>300</v>
      </c>
      <c r="S16" s="168">
        <v>375</v>
      </c>
      <c r="T16" s="33" t="s">
        <v>626</v>
      </c>
      <c r="U16" s="33"/>
      <c r="V16" s="99">
        <v>0.2</v>
      </c>
      <c r="W16" s="142">
        <v>5.0000000000000001E-3</v>
      </c>
      <c r="X16" s="99">
        <f t="shared" si="0"/>
        <v>0.20500000000000002</v>
      </c>
      <c r="Y16" s="8">
        <v>40</v>
      </c>
      <c r="Z16" s="8">
        <v>420</v>
      </c>
      <c r="AA16" s="8">
        <v>160</v>
      </c>
      <c r="AY16" s="319" t="s">
        <v>611</v>
      </c>
      <c r="AZ16" s="32"/>
      <c r="BA16" s="330" t="s">
        <v>5211</v>
      </c>
      <c r="BB16" s="302" t="s">
        <v>5197</v>
      </c>
      <c r="BC16" s="309" t="s">
        <v>5198</v>
      </c>
    </row>
    <row r="17" spans="1:55" ht="15.75" x14ac:dyDescent="0.25">
      <c r="A17" s="23" t="s">
        <v>508</v>
      </c>
      <c r="B17" s="24" t="s">
        <v>609</v>
      </c>
      <c r="C17" s="24" t="s">
        <v>2357</v>
      </c>
      <c r="D17" s="3" t="s">
        <v>4363</v>
      </c>
      <c r="E17" s="24" t="s">
        <v>627</v>
      </c>
      <c r="F17" s="24" t="s">
        <v>2375</v>
      </c>
      <c r="G17" s="24"/>
      <c r="H17" s="24" t="s">
        <v>306</v>
      </c>
      <c r="I17" s="33">
        <v>42010000</v>
      </c>
      <c r="K17" s="1" t="s">
        <v>2008</v>
      </c>
      <c r="L17" s="1" t="s">
        <v>2008</v>
      </c>
      <c r="N17" s="23" t="s">
        <v>5136</v>
      </c>
      <c r="O17" s="23"/>
      <c r="P17" s="22" t="s">
        <v>1995</v>
      </c>
      <c r="Q17" s="22">
        <v>163</v>
      </c>
      <c r="R17" s="37">
        <f t="shared" si="1"/>
        <v>300</v>
      </c>
      <c r="S17" s="168">
        <v>375</v>
      </c>
      <c r="T17" s="33" t="s">
        <v>628</v>
      </c>
      <c r="U17" s="33"/>
      <c r="V17" s="99">
        <v>0.2</v>
      </c>
      <c r="W17" s="142">
        <v>5.0000000000000001E-3</v>
      </c>
      <c r="X17" s="99">
        <f t="shared" si="0"/>
        <v>0.20500000000000002</v>
      </c>
      <c r="Y17" s="8">
        <v>40</v>
      </c>
      <c r="Z17" s="8">
        <v>420</v>
      </c>
      <c r="AA17" s="8">
        <v>160</v>
      </c>
      <c r="AY17" s="319" t="s">
        <v>611</v>
      </c>
      <c r="AZ17" s="32"/>
      <c r="BA17" s="330" t="s">
        <v>5211</v>
      </c>
      <c r="BB17" s="302" t="s">
        <v>5197</v>
      </c>
      <c r="BC17" s="309" t="s">
        <v>5198</v>
      </c>
    </row>
    <row r="18" spans="1:55" ht="15.75" customHeight="1" x14ac:dyDescent="0.25">
      <c r="A18" s="23" t="s">
        <v>508</v>
      </c>
      <c r="B18" s="24" t="s">
        <v>609</v>
      </c>
      <c r="C18" s="24" t="s">
        <v>2357</v>
      </c>
      <c r="D18" s="3" t="s">
        <v>4363</v>
      </c>
      <c r="E18" s="24" t="s">
        <v>629</v>
      </c>
      <c r="F18" s="24" t="s">
        <v>2375</v>
      </c>
      <c r="G18" s="24"/>
      <c r="H18" s="24" t="s">
        <v>306</v>
      </c>
      <c r="I18" s="33">
        <v>42010000</v>
      </c>
      <c r="K18" s="1" t="s">
        <v>2008</v>
      </c>
      <c r="L18" s="1" t="s">
        <v>2008</v>
      </c>
      <c r="N18" s="23" t="s">
        <v>5134</v>
      </c>
      <c r="O18" s="23"/>
      <c r="P18" s="22" t="s">
        <v>1995</v>
      </c>
      <c r="Q18" s="22">
        <v>163</v>
      </c>
      <c r="R18" s="37">
        <f t="shared" si="1"/>
        <v>300</v>
      </c>
      <c r="S18" s="168">
        <v>375</v>
      </c>
      <c r="T18" s="33" t="s">
        <v>630</v>
      </c>
      <c r="U18" s="33"/>
      <c r="V18" s="99">
        <v>0.2</v>
      </c>
      <c r="W18" s="142">
        <v>5.0000000000000001E-3</v>
      </c>
      <c r="X18" s="99">
        <f t="shared" si="0"/>
        <v>0.20500000000000002</v>
      </c>
      <c r="Y18" s="8">
        <v>40</v>
      </c>
      <c r="Z18" s="8">
        <v>420</v>
      </c>
      <c r="AA18" s="8">
        <v>160</v>
      </c>
      <c r="AY18" s="319" t="s">
        <v>611</v>
      </c>
      <c r="AZ18" s="32"/>
      <c r="BA18" s="330" t="s">
        <v>5211</v>
      </c>
      <c r="BB18" s="302" t="s">
        <v>5197</v>
      </c>
      <c r="BC18" s="309" t="s">
        <v>5198</v>
      </c>
    </row>
    <row r="19" spans="1:55" ht="15.75" customHeight="1" x14ac:dyDescent="0.25">
      <c r="A19" s="23" t="s">
        <v>508</v>
      </c>
      <c r="B19" s="24" t="s">
        <v>609</v>
      </c>
      <c r="C19" s="24" t="s">
        <v>2357</v>
      </c>
      <c r="D19" s="3" t="s">
        <v>4363</v>
      </c>
      <c r="E19" s="24" t="s">
        <v>2971</v>
      </c>
      <c r="F19" s="24" t="s">
        <v>2375</v>
      </c>
      <c r="G19" s="24"/>
      <c r="H19" s="24" t="s">
        <v>311</v>
      </c>
      <c r="I19" s="33">
        <v>42010000</v>
      </c>
      <c r="K19" s="1" t="s">
        <v>2008</v>
      </c>
      <c r="L19" s="1" t="s">
        <v>2008</v>
      </c>
      <c r="N19" s="23" t="s">
        <v>5131</v>
      </c>
      <c r="O19" s="23"/>
      <c r="P19" s="22" t="s">
        <v>1995</v>
      </c>
      <c r="Q19" s="22">
        <v>163</v>
      </c>
      <c r="R19" s="37">
        <f t="shared" si="1"/>
        <v>300</v>
      </c>
      <c r="S19" s="168">
        <v>375</v>
      </c>
      <c r="T19" s="33">
        <v>5051771789439</v>
      </c>
      <c r="U19" s="33"/>
      <c r="V19" s="99">
        <v>0.2</v>
      </c>
      <c r="W19" s="142">
        <v>5.0000000000000001E-3</v>
      </c>
      <c r="X19" s="99">
        <f t="shared" si="0"/>
        <v>0.20500000000000002</v>
      </c>
      <c r="Y19" s="8">
        <v>40</v>
      </c>
      <c r="Z19" s="8">
        <v>420</v>
      </c>
      <c r="AA19" s="8">
        <v>160</v>
      </c>
      <c r="AY19" s="319" t="s">
        <v>611</v>
      </c>
      <c r="AZ19" s="32"/>
      <c r="BA19" s="330" t="s">
        <v>5211</v>
      </c>
      <c r="BB19" s="302" t="s">
        <v>5197</v>
      </c>
      <c r="BC19" s="309" t="s">
        <v>5198</v>
      </c>
    </row>
    <row r="20" spans="1:55" ht="15.75" customHeight="1" x14ac:dyDescent="0.25">
      <c r="A20" s="23" t="s">
        <v>508</v>
      </c>
      <c r="B20" s="24" t="s">
        <v>609</v>
      </c>
      <c r="C20" s="24" t="s">
        <v>2357</v>
      </c>
      <c r="D20" s="3" t="s">
        <v>4363</v>
      </c>
      <c r="E20" s="24" t="s">
        <v>2972</v>
      </c>
      <c r="F20" s="24" t="s">
        <v>2375</v>
      </c>
      <c r="G20" s="24"/>
      <c r="H20" s="24" t="s">
        <v>311</v>
      </c>
      <c r="I20" s="33">
        <v>42010000</v>
      </c>
      <c r="K20" s="1" t="s">
        <v>2008</v>
      </c>
      <c r="L20" s="1" t="s">
        <v>2008</v>
      </c>
      <c r="N20" s="23" t="s">
        <v>5132</v>
      </c>
      <c r="O20" s="23"/>
      <c r="P20" s="22" t="s">
        <v>1995</v>
      </c>
      <c r="Q20" s="22">
        <v>163</v>
      </c>
      <c r="R20" s="37">
        <f t="shared" si="1"/>
        <v>300</v>
      </c>
      <c r="S20" s="168">
        <v>375</v>
      </c>
      <c r="T20" s="33">
        <v>5051771789453</v>
      </c>
      <c r="U20" s="33"/>
      <c r="V20" s="99">
        <v>0.2</v>
      </c>
      <c r="W20" s="142">
        <v>5.0000000000000001E-3</v>
      </c>
      <c r="X20" s="99">
        <f t="shared" si="0"/>
        <v>0.20500000000000002</v>
      </c>
      <c r="Y20" s="8">
        <v>40</v>
      </c>
      <c r="Z20" s="8">
        <v>420</v>
      </c>
      <c r="AA20" s="8">
        <v>160</v>
      </c>
      <c r="AY20" s="319" t="s">
        <v>611</v>
      </c>
      <c r="AZ20" s="32"/>
      <c r="BA20" s="330" t="s">
        <v>5211</v>
      </c>
      <c r="BB20" s="302" t="s">
        <v>5197</v>
      </c>
      <c r="BC20" s="309" t="s">
        <v>5198</v>
      </c>
    </row>
    <row r="21" spans="1:55" ht="15.75" customHeight="1" x14ac:dyDescent="0.25">
      <c r="A21" s="23" t="s">
        <v>508</v>
      </c>
      <c r="B21" s="24" t="s">
        <v>609</v>
      </c>
      <c r="C21" s="24" t="s">
        <v>2357</v>
      </c>
      <c r="D21" s="3" t="s">
        <v>4363</v>
      </c>
      <c r="E21" s="24" t="s">
        <v>2973</v>
      </c>
      <c r="F21" s="24" t="s">
        <v>2375</v>
      </c>
      <c r="G21" s="24"/>
      <c r="H21" s="24" t="s">
        <v>311</v>
      </c>
      <c r="I21" s="33">
        <v>42010000</v>
      </c>
      <c r="K21" s="1" t="s">
        <v>2008</v>
      </c>
      <c r="L21" s="1" t="s">
        <v>2008</v>
      </c>
      <c r="N21" s="23" t="s">
        <v>5127</v>
      </c>
      <c r="O21" s="23"/>
      <c r="P21" s="22" t="s">
        <v>1995</v>
      </c>
      <c r="Q21" s="22">
        <v>163</v>
      </c>
      <c r="R21" s="37">
        <f t="shared" si="1"/>
        <v>300</v>
      </c>
      <c r="S21" s="168">
        <v>375</v>
      </c>
      <c r="T21" s="33">
        <v>5051771789460</v>
      </c>
      <c r="U21" s="33"/>
      <c r="V21" s="99">
        <v>0.2</v>
      </c>
      <c r="W21" s="142">
        <v>5.0000000000000001E-3</v>
      </c>
      <c r="X21" s="99">
        <f t="shared" si="0"/>
        <v>0.20500000000000002</v>
      </c>
      <c r="Y21" s="8">
        <v>40</v>
      </c>
      <c r="Z21" s="8">
        <v>420</v>
      </c>
      <c r="AA21" s="8">
        <v>160</v>
      </c>
      <c r="AY21" s="319" t="s">
        <v>611</v>
      </c>
      <c r="AZ21" s="32"/>
      <c r="BA21" s="330" t="s">
        <v>5211</v>
      </c>
      <c r="BB21" s="302" t="s">
        <v>5197</v>
      </c>
      <c r="BC21" s="309" t="s">
        <v>5198</v>
      </c>
    </row>
    <row r="22" spans="1:55" ht="15.75" customHeight="1" x14ac:dyDescent="0.25">
      <c r="A22" s="23" t="s">
        <v>508</v>
      </c>
      <c r="B22" s="24" t="s">
        <v>609</v>
      </c>
      <c r="C22" s="24" t="s">
        <v>2357</v>
      </c>
      <c r="D22" s="3" t="s">
        <v>4363</v>
      </c>
      <c r="E22" s="24" t="s">
        <v>2974</v>
      </c>
      <c r="F22" s="24" t="s">
        <v>2375</v>
      </c>
      <c r="G22" s="24"/>
      <c r="H22" s="24" t="s">
        <v>311</v>
      </c>
      <c r="I22" s="33">
        <v>42010000</v>
      </c>
      <c r="K22" s="1" t="s">
        <v>2008</v>
      </c>
      <c r="L22" s="1" t="s">
        <v>2008</v>
      </c>
      <c r="N22" s="23" t="s">
        <v>5136</v>
      </c>
      <c r="O22" s="23"/>
      <c r="P22" s="22" t="s">
        <v>1995</v>
      </c>
      <c r="Q22" s="22">
        <v>163</v>
      </c>
      <c r="R22" s="37">
        <f t="shared" si="1"/>
        <v>300</v>
      </c>
      <c r="S22" s="168">
        <v>375</v>
      </c>
      <c r="T22" s="33">
        <v>5051771789484</v>
      </c>
      <c r="U22" s="33"/>
      <c r="V22" s="99">
        <v>0.2</v>
      </c>
      <c r="W22" s="142">
        <v>5.0000000000000001E-3</v>
      </c>
      <c r="X22" s="99">
        <f t="shared" si="0"/>
        <v>0.20500000000000002</v>
      </c>
      <c r="Y22" s="8">
        <v>40</v>
      </c>
      <c r="Z22" s="8">
        <v>420</v>
      </c>
      <c r="AA22" s="8">
        <v>160</v>
      </c>
      <c r="AY22" s="319" t="s">
        <v>611</v>
      </c>
      <c r="AZ22" s="32"/>
      <c r="BA22" s="330" t="s">
        <v>5211</v>
      </c>
      <c r="BB22" s="302" t="s">
        <v>5197</v>
      </c>
      <c r="BC22" s="309" t="s">
        <v>5198</v>
      </c>
    </row>
    <row r="23" spans="1:55" ht="15.75" customHeight="1" x14ac:dyDescent="0.25">
      <c r="A23" s="23" t="s">
        <v>508</v>
      </c>
      <c r="B23" s="24" t="s">
        <v>609</v>
      </c>
      <c r="C23" s="24" t="s">
        <v>2357</v>
      </c>
      <c r="D23" s="3" t="s">
        <v>4363</v>
      </c>
      <c r="E23" s="24" t="s">
        <v>2975</v>
      </c>
      <c r="F23" s="24" t="s">
        <v>2375</v>
      </c>
      <c r="G23" s="24"/>
      <c r="H23" s="24" t="s">
        <v>311</v>
      </c>
      <c r="I23" s="33">
        <v>42010000</v>
      </c>
      <c r="K23" s="1" t="s">
        <v>2008</v>
      </c>
      <c r="L23" s="1" t="s">
        <v>2008</v>
      </c>
      <c r="N23" s="23" t="s">
        <v>5134</v>
      </c>
      <c r="O23" s="23"/>
      <c r="P23" s="22" t="s">
        <v>1995</v>
      </c>
      <c r="Q23" s="22">
        <v>163</v>
      </c>
      <c r="R23" s="37">
        <f t="shared" si="1"/>
        <v>300</v>
      </c>
      <c r="S23" s="168">
        <v>375</v>
      </c>
      <c r="T23" s="33">
        <v>5051771789491</v>
      </c>
      <c r="U23" s="33"/>
      <c r="V23" s="99">
        <v>0.2</v>
      </c>
      <c r="W23" s="142">
        <v>5.0000000000000001E-3</v>
      </c>
      <c r="X23" s="99">
        <f t="shared" si="0"/>
        <v>0.20500000000000002</v>
      </c>
      <c r="Y23" s="8">
        <v>40</v>
      </c>
      <c r="Z23" s="8">
        <v>420</v>
      </c>
      <c r="AA23" s="8">
        <v>160</v>
      </c>
      <c r="AY23" s="319" t="s">
        <v>611</v>
      </c>
      <c r="AZ23" s="32"/>
      <c r="BA23" s="330" t="s">
        <v>5211</v>
      </c>
      <c r="BB23" s="302" t="s">
        <v>5197</v>
      </c>
      <c r="BC23" s="309" t="s">
        <v>5198</v>
      </c>
    </row>
    <row r="24" spans="1:55" ht="15.75" x14ac:dyDescent="0.25">
      <c r="A24" t="s">
        <v>448</v>
      </c>
      <c r="B24" s="24" t="s">
        <v>609</v>
      </c>
      <c r="C24" s="24" t="s">
        <v>2357</v>
      </c>
      <c r="D24" s="3" t="s">
        <v>4363</v>
      </c>
      <c r="E24" s="20" t="s">
        <v>4587</v>
      </c>
      <c r="F24" s="24" t="s">
        <v>2375</v>
      </c>
      <c r="H24" t="s">
        <v>4588</v>
      </c>
      <c r="I24" s="33">
        <v>42010000</v>
      </c>
      <c r="K24" s="1" t="s">
        <v>2008</v>
      </c>
      <c r="L24" s="1" t="s">
        <v>2008</v>
      </c>
      <c r="M24" s="254"/>
      <c r="N24" s="13" t="s">
        <v>5133</v>
      </c>
      <c r="O24"/>
      <c r="P24" s="244" t="s">
        <v>1995</v>
      </c>
      <c r="Q24" s="22">
        <v>163</v>
      </c>
      <c r="R24" s="37">
        <f t="shared" si="1"/>
        <v>300</v>
      </c>
      <c r="S24" s="168">
        <v>375</v>
      </c>
      <c r="T24" s="143">
        <v>5051771550763</v>
      </c>
      <c r="U24"/>
      <c r="V24" s="99">
        <v>0.2</v>
      </c>
      <c r="W24" s="142">
        <v>5.0000000000000001E-3</v>
      </c>
      <c r="X24" s="99">
        <f t="shared" ref="X24:X43" si="2">V24+W24</f>
        <v>0.20500000000000002</v>
      </c>
      <c r="Y24" s="8">
        <v>40</v>
      </c>
      <c r="Z24" s="8">
        <v>420</v>
      </c>
      <c r="AA24" s="8">
        <v>160</v>
      </c>
      <c r="AY24" s="319" t="s">
        <v>611</v>
      </c>
      <c r="BA24" s="330" t="s">
        <v>5211</v>
      </c>
      <c r="BB24" s="302" t="s">
        <v>5197</v>
      </c>
      <c r="BC24" s="309" t="s">
        <v>5198</v>
      </c>
    </row>
    <row r="25" spans="1:55" ht="15.75" x14ac:dyDescent="0.25">
      <c r="A25" t="s">
        <v>448</v>
      </c>
      <c r="B25" s="24" t="s">
        <v>609</v>
      </c>
      <c r="C25" s="24" t="s">
        <v>2357</v>
      </c>
      <c r="D25" s="3" t="s">
        <v>4363</v>
      </c>
      <c r="E25" s="20" t="s">
        <v>4589</v>
      </c>
      <c r="F25" s="24" t="s">
        <v>2375</v>
      </c>
      <c r="H25" t="s">
        <v>4588</v>
      </c>
      <c r="I25" s="33">
        <v>42010000</v>
      </c>
      <c r="K25" s="1" t="s">
        <v>2008</v>
      </c>
      <c r="L25" s="1" t="s">
        <v>2008</v>
      </c>
      <c r="M25" s="254"/>
      <c r="N25" s="13" t="s">
        <v>5136</v>
      </c>
      <c r="O25"/>
      <c r="P25" s="244" t="s">
        <v>1995</v>
      </c>
      <c r="Q25" s="22">
        <v>163</v>
      </c>
      <c r="R25" s="37">
        <f t="shared" si="1"/>
        <v>300</v>
      </c>
      <c r="S25" s="168">
        <v>375</v>
      </c>
      <c r="T25" s="143">
        <v>5051771550756</v>
      </c>
      <c r="U25"/>
      <c r="V25" s="99">
        <v>0.2</v>
      </c>
      <c r="W25" s="142">
        <v>5.0000000000000001E-3</v>
      </c>
      <c r="X25" s="99">
        <f t="shared" si="2"/>
        <v>0.20500000000000002</v>
      </c>
      <c r="Y25" s="8">
        <v>40</v>
      </c>
      <c r="Z25" s="8">
        <v>420</v>
      </c>
      <c r="AA25" s="8">
        <v>160</v>
      </c>
      <c r="AY25" s="319" t="s">
        <v>611</v>
      </c>
      <c r="BA25" s="330" t="s">
        <v>5211</v>
      </c>
      <c r="BB25" s="302" t="s">
        <v>5197</v>
      </c>
      <c r="BC25" s="309" t="s">
        <v>5198</v>
      </c>
    </row>
    <row r="26" spans="1:55" ht="15.75" x14ac:dyDescent="0.25">
      <c r="A26" t="s">
        <v>448</v>
      </c>
      <c r="B26" s="24" t="s">
        <v>609</v>
      </c>
      <c r="C26" s="24" t="s">
        <v>2357</v>
      </c>
      <c r="D26" s="3" t="s">
        <v>4363</v>
      </c>
      <c r="E26" s="20" t="s">
        <v>4590</v>
      </c>
      <c r="F26" s="24" t="s">
        <v>2375</v>
      </c>
      <c r="H26" t="s">
        <v>4588</v>
      </c>
      <c r="I26" s="33">
        <v>42010000</v>
      </c>
      <c r="K26" s="1" t="s">
        <v>2008</v>
      </c>
      <c r="L26" s="1" t="s">
        <v>2008</v>
      </c>
      <c r="M26" s="254"/>
      <c r="N26" s="13" t="s">
        <v>5131</v>
      </c>
      <c r="O26"/>
      <c r="P26" s="244" t="s">
        <v>1995</v>
      </c>
      <c r="Q26" s="22">
        <v>163</v>
      </c>
      <c r="R26" s="37">
        <f t="shared" si="1"/>
        <v>300</v>
      </c>
      <c r="S26" s="168">
        <v>375</v>
      </c>
      <c r="T26" s="143">
        <v>5051771550732</v>
      </c>
      <c r="U26"/>
      <c r="V26" s="99">
        <v>0.2</v>
      </c>
      <c r="W26" s="142">
        <v>5.0000000000000001E-3</v>
      </c>
      <c r="X26" s="99">
        <f t="shared" si="2"/>
        <v>0.20500000000000002</v>
      </c>
      <c r="Y26" s="8">
        <v>40</v>
      </c>
      <c r="Z26" s="8">
        <v>420</v>
      </c>
      <c r="AA26" s="8">
        <v>160</v>
      </c>
      <c r="AY26" s="319" t="s">
        <v>611</v>
      </c>
      <c r="BA26" s="330" t="s">
        <v>5211</v>
      </c>
      <c r="BB26" s="302" t="s">
        <v>5197</v>
      </c>
      <c r="BC26" s="309" t="s">
        <v>5198</v>
      </c>
    </row>
    <row r="27" spans="1:55" ht="15.75" x14ac:dyDescent="0.25">
      <c r="A27" t="s">
        <v>448</v>
      </c>
      <c r="B27" s="24" t="s">
        <v>609</v>
      </c>
      <c r="C27" s="24" t="s">
        <v>2357</v>
      </c>
      <c r="D27" s="3" t="s">
        <v>4363</v>
      </c>
      <c r="E27" s="20" t="s">
        <v>4592</v>
      </c>
      <c r="F27" s="24" t="s">
        <v>2375</v>
      </c>
      <c r="H27" t="s">
        <v>4588</v>
      </c>
      <c r="I27" s="33">
        <v>42010000</v>
      </c>
      <c r="K27" s="1" t="s">
        <v>2008</v>
      </c>
      <c r="L27" s="1" t="s">
        <v>2008</v>
      </c>
      <c r="M27" s="254"/>
      <c r="N27" s="13" t="s">
        <v>5132</v>
      </c>
      <c r="O27"/>
      <c r="P27" s="244" t="s">
        <v>1995</v>
      </c>
      <c r="Q27" s="22">
        <v>163</v>
      </c>
      <c r="R27" s="37">
        <f t="shared" si="1"/>
        <v>300</v>
      </c>
      <c r="S27" s="168">
        <v>375</v>
      </c>
      <c r="T27" s="143">
        <v>5051771550749</v>
      </c>
      <c r="U27"/>
      <c r="V27" s="99">
        <v>0.2</v>
      </c>
      <c r="W27" s="142">
        <v>5.0000000000000001E-3</v>
      </c>
      <c r="X27" s="99">
        <f t="shared" si="2"/>
        <v>0.20500000000000002</v>
      </c>
      <c r="Y27" s="8">
        <v>40</v>
      </c>
      <c r="Z27" s="8">
        <v>420</v>
      </c>
      <c r="AA27" s="8">
        <v>160</v>
      </c>
      <c r="AY27" s="319" t="s">
        <v>611</v>
      </c>
      <c r="BA27" s="330" t="s">
        <v>5211</v>
      </c>
      <c r="BB27" s="302" t="s">
        <v>5197</v>
      </c>
      <c r="BC27" s="309" t="s">
        <v>5198</v>
      </c>
    </row>
    <row r="28" spans="1:55" ht="15.75" x14ac:dyDescent="0.25">
      <c r="A28" t="s">
        <v>448</v>
      </c>
      <c r="B28" s="24" t="s">
        <v>609</v>
      </c>
      <c r="C28" s="24" t="s">
        <v>2357</v>
      </c>
      <c r="D28" s="3" t="s">
        <v>4363</v>
      </c>
      <c r="E28" s="20" t="s">
        <v>4593</v>
      </c>
      <c r="F28" s="24" t="s">
        <v>2375</v>
      </c>
      <c r="H28" t="s">
        <v>4588</v>
      </c>
      <c r="I28" s="33">
        <v>42010000</v>
      </c>
      <c r="K28" s="1" t="s">
        <v>2008</v>
      </c>
      <c r="L28" s="1" t="s">
        <v>2008</v>
      </c>
      <c r="M28" s="254"/>
      <c r="N28" s="23" t="s">
        <v>5134</v>
      </c>
      <c r="O28"/>
      <c r="P28" s="244" t="s">
        <v>1995</v>
      </c>
      <c r="Q28" s="22">
        <v>163</v>
      </c>
      <c r="R28" s="37">
        <f t="shared" si="1"/>
        <v>300</v>
      </c>
      <c r="S28" s="168">
        <v>375</v>
      </c>
      <c r="T28" s="143">
        <v>5051771632735</v>
      </c>
      <c r="U28"/>
      <c r="V28" s="99">
        <v>0.2</v>
      </c>
      <c r="W28" s="142">
        <v>5.0000000000000001E-3</v>
      </c>
      <c r="X28" s="99">
        <f t="shared" si="2"/>
        <v>0.20500000000000002</v>
      </c>
      <c r="Y28" s="8">
        <v>40</v>
      </c>
      <c r="Z28" s="8">
        <v>420</v>
      </c>
      <c r="AA28" s="8">
        <v>160</v>
      </c>
      <c r="AY28" s="320" t="s">
        <v>611</v>
      </c>
      <c r="BA28" s="330" t="s">
        <v>5211</v>
      </c>
      <c r="BB28" s="302" t="s">
        <v>5197</v>
      </c>
      <c r="BC28" s="309" t="s">
        <v>5198</v>
      </c>
    </row>
    <row r="29" spans="1:55" ht="15.75" x14ac:dyDescent="0.25">
      <c r="A29" t="s">
        <v>448</v>
      </c>
      <c r="B29" s="24" t="s">
        <v>609</v>
      </c>
      <c r="C29" s="24" t="s">
        <v>2357</v>
      </c>
      <c r="D29" s="3" t="s">
        <v>4363</v>
      </c>
      <c r="E29" s="20" t="s">
        <v>4594</v>
      </c>
      <c r="F29" s="24" t="s">
        <v>2375</v>
      </c>
      <c r="H29" t="s">
        <v>3533</v>
      </c>
      <c r="I29" s="33">
        <v>42010000</v>
      </c>
      <c r="K29" s="1" t="s">
        <v>2008</v>
      </c>
      <c r="L29" s="1" t="s">
        <v>2008</v>
      </c>
      <c r="M29" s="254"/>
      <c r="N29" s="13" t="s">
        <v>5135</v>
      </c>
      <c r="O29"/>
      <c r="P29" s="244" t="s">
        <v>1995</v>
      </c>
      <c r="Q29" s="22">
        <v>163</v>
      </c>
      <c r="R29" s="37">
        <f t="shared" si="1"/>
        <v>300</v>
      </c>
      <c r="S29" s="168">
        <v>375</v>
      </c>
      <c r="T29" s="143">
        <v>5051771563305</v>
      </c>
      <c r="U29"/>
      <c r="V29" s="99">
        <v>0.2</v>
      </c>
      <c r="W29" s="142">
        <v>5.0000000000000001E-3</v>
      </c>
      <c r="X29" s="99">
        <f t="shared" si="2"/>
        <v>0.20500000000000002</v>
      </c>
      <c r="Y29" s="8">
        <v>40</v>
      </c>
      <c r="Z29" s="8">
        <v>420</v>
      </c>
      <c r="AA29" s="8">
        <v>160</v>
      </c>
      <c r="AY29" s="320" t="s">
        <v>611</v>
      </c>
      <c r="BA29" s="330" t="s">
        <v>5211</v>
      </c>
      <c r="BB29" s="302" t="s">
        <v>5197</v>
      </c>
      <c r="BC29" s="309" t="s">
        <v>5198</v>
      </c>
    </row>
    <row r="30" spans="1:55" ht="15.75" x14ac:dyDescent="0.25">
      <c r="A30" t="s">
        <v>448</v>
      </c>
      <c r="B30" s="24" t="s">
        <v>609</v>
      </c>
      <c r="C30" s="24" t="s">
        <v>2357</v>
      </c>
      <c r="D30" s="3" t="s">
        <v>4363</v>
      </c>
      <c r="E30" s="20" t="s">
        <v>4595</v>
      </c>
      <c r="F30" s="24" t="s">
        <v>2375</v>
      </c>
      <c r="H30" t="s">
        <v>3533</v>
      </c>
      <c r="I30" s="33">
        <v>42010000</v>
      </c>
      <c r="K30" s="1" t="s">
        <v>2008</v>
      </c>
      <c r="L30" s="1" t="s">
        <v>2008</v>
      </c>
      <c r="M30" s="254"/>
      <c r="N30" s="23" t="s">
        <v>5127</v>
      </c>
      <c r="O30"/>
      <c r="P30" s="244" t="s">
        <v>1995</v>
      </c>
      <c r="Q30" s="22">
        <v>163</v>
      </c>
      <c r="R30" s="37">
        <f t="shared" si="1"/>
        <v>300</v>
      </c>
      <c r="S30" s="168">
        <v>375</v>
      </c>
      <c r="T30" s="143">
        <v>5051771563282</v>
      </c>
      <c r="U30"/>
      <c r="V30" s="99">
        <v>0.2</v>
      </c>
      <c r="W30" s="142">
        <v>5.0000000000000001E-3</v>
      </c>
      <c r="X30" s="99">
        <f t="shared" si="2"/>
        <v>0.20500000000000002</v>
      </c>
      <c r="Y30" s="8">
        <v>40</v>
      </c>
      <c r="Z30" s="8">
        <v>420</v>
      </c>
      <c r="AA30" s="8">
        <v>160</v>
      </c>
      <c r="AY30" s="320" t="s">
        <v>611</v>
      </c>
      <c r="BA30" s="330" t="s">
        <v>5211</v>
      </c>
      <c r="BB30" s="302" t="s">
        <v>5197</v>
      </c>
      <c r="BC30" s="309" t="s">
        <v>5198</v>
      </c>
    </row>
    <row r="31" spans="1:55" ht="15.75" x14ac:dyDescent="0.25">
      <c r="A31" t="s">
        <v>448</v>
      </c>
      <c r="B31" s="24" t="s">
        <v>609</v>
      </c>
      <c r="C31" s="24" t="s">
        <v>2357</v>
      </c>
      <c r="D31" s="3" t="s">
        <v>4363</v>
      </c>
      <c r="E31" s="20" t="s">
        <v>4596</v>
      </c>
      <c r="F31" s="24" t="s">
        <v>2375</v>
      </c>
      <c r="H31" t="s">
        <v>3533</v>
      </c>
      <c r="I31" s="33">
        <v>42010000</v>
      </c>
      <c r="K31" s="1" t="s">
        <v>2008</v>
      </c>
      <c r="L31" s="1" t="s">
        <v>2008</v>
      </c>
      <c r="M31" s="254"/>
      <c r="N31" s="13" t="s">
        <v>5131</v>
      </c>
      <c r="O31"/>
      <c r="P31" s="244" t="s">
        <v>1995</v>
      </c>
      <c r="Q31" s="22">
        <v>163</v>
      </c>
      <c r="R31" s="37">
        <f t="shared" si="1"/>
        <v>300</v>
      </c>
      <c r="S31" s="168">
        <v>375</v>
      </c>
      <c r="T31" s="143">
        <v>5051771563251</v>
      </c>
      <c r="U31"/>
      <c r="V31" s="99">
        <v>0.2</v>
      </c>
      <c r="W31" s="142">
        <v>5.0000000000000001E-3</v>
      </c>
      <c r="X31" s="99">
        <f t="shared" si="2"/>
        <v>0.20500000000000002</v>
      </c>
      <c r="Y31" s="8">
        <v>40</v>
      </c>
      <c r="Z31" s="8">
        <v>420</v>
      </c>
      <c r="AA31" s="8">
        <v>160</v>
      </c>
      <c r="AY31" s="320" t="s">
        <v>611</v>
      </c>
      <c r="BA31" s="330" t="s">
        <v>5211</v>
      </c>
      <c r="BB31" s="302" t="s">
        <v>5197</v>
      </c>
      <c r="BC31" s="309" t="s">
        <v>5198</v>
      </c>
    </row>
    <row r="32" spans="1:55" ht="15.75" x14ac:dyDescent="0.25">
      <c r="A32" t="s">
        <v>448</v>
      </c>
      <c r="B32" s="24" t="s">
        <v>609</v>
      </c>
      <c r="C32" s="24" t="s">
        <v>2357</v>
      </c>
      <c r="D32" s="3" t="s">
        <v>4363</v>
      </c>
      <c r="E32" s="20" t="s">
        <v>4597</v>
      </c>
      <c r="F32" s="24" t="s">
        <v>2375</v>
      </c>
      <c r="H32" t="s">
        <v>3533</v>
      </c>
      <c r="I32" s="33">
        <v>42010000</v>
      </c>
      <c r="K32" s="1" t="s">
        <v>2008</v>
      </c>
      <c r="L32" s="1" t="s">
        <v>2008</v>
      </c>
      <c r="M32" s="254"/>
      <c r="N32" s="23" t="s">
        <v>5132</v>
      </c>
      <c r="O32"/>
      <c r="P32" s="244" t="s">
        <v>1995</v>
      </c>
      <c r="Q32" s="22">
        <v>163</v>
      </c>
      <c r="R32" s="37">
        <f t="shared" si="1"/>
        <v>300</v>
      </c>
      <c r="S32" s="168">
        <v>375</v>
      </c>
      <c r="T32" s="143">
        <v>5051771563275</v>
      </c>
      <c r="U32"/>
      <c r="V32" s="99">
        <v>0.2</v>
      </c>
      <c r="W32" s="142">
        <v>5.0000000000000001E-3</v>
      </c>
      <c r="X32" s="99">
        <f t="shared" si="2"/>
        <v>0.20500000000000002</v>
      </c>
      <c r="Y32" s="8">
        <v>40</v>
      </c>
      <c r="Z32" s="8">
        <v>420</v>
      </c>
      <c r="AA32" s="8">
        <v>160</v>
      </c>
      <c r="AY32" s="320" t="s">
        <v>611</v>
      </c>
      <c r="BA32" s="330" t="s">
        <v>5211</v>
      </c>
      <c r="BB32" s="302" t="s">
        <v>5197</v>
      </c>
      <c r="BC32" s="309" t="s">
        <v>5198</v>
      </c>
    </row>
    <row r="33" spans="1:55" ht="15.75" x14ac:dyDescent="0.25">
      <c r="A33" t="s">
        <v>448</v>
      </c>
      <c r="B33" s="24" t="s">
        <v>609</v>
      </c>
      <c r="C33" s="24" t="s">
        <v>2357</v>
      </c>
      <c r="D33" s="3" t="s">
        <v>4363</v>
      </c>
      <c r="E33" s="20" t="s">
        <v>4598</v>
      </c>
      <c r="F33" s="24" t="s">
        <v>2375</v>
      </c>
      <c r="H33" t="s">
        <v>3533</v>
      </c>
      <c r="I33" s="33">
        <v>42010000</v>
      </c>
      <c r="K33" s="1" t="s">
        <v>2008</v>
      </c>
      <c r="L33" s="1" t="s">
        <v>2008</v>
      </c>
      <c r="M33" s="254"/>
      <c r="N33" s="23" t="s">
        <v>5134</v>
      </c>
      <c r="O33"/>
      <c r="P33" s="244" t="s">
        <v>1995</v>
      </c>
      <c r="Q33" s="22">
        <v>163</v>
      </c>
      <c r="R33" s="37">
        <f t="shared" si="1"/>
        <v>300</v>
      </c>
      <c r="S33" s="168">
        <v>375</v>
      </c>
      <c r="T33" s="143">
        <v>5051771632704</v>
      </c>
      <c r="U33"/>
      <c r="V33" s="99">
        <v>0.2</v>
      </c>
      <c r="W33" s="142">
        <v>5.0000000000000001E-3</v>
      </c>
      <c r="X33" s="99">
        <f t="shared" si="2"/>
        <v>0.20500000000000002</v>
      </c>
      <c r="Y33" s="8">
        <v>40</v>
      </c>
      <c r="Z33" s="8">
        <v>420</v>
      </c>
      <c r="AA33" s="8">
        <v>160</v>
      </c>
      <c r="AY33" s="320" t="s">
        <v>611</v>
      </c>
      <c r="BA33" s="330" t="s">
        <v>5211</v>
      </c>
      <c r="BB33" s="302" t="s">
        <v>5197</v>
      </c>
      <c r="BC33" s="309" t="s">
        <v>5198</v>
      </c>
    </row>
    <row r="34" spans="1:55" ht="15.75" x14ac:dyDescent="0.25">
      <c r="A34" t="s">
        <v>448</v>
      </c>
      <c r="B34" s="24" t="s">
        <v>609</v>
      </c>
      <c r="C34" s="24" t="s">
        <v>2357</v>
      </c>
      <c r="D34" s="3" t="s">
        <v>4363</v>
      </c>
      <c r="E34" s="20" t="s">
        <v>4599</v>
      </c>
      <c r="F34" s="24" t="s">
        <v>2375</v>
      </c>
      <c r="H34" t="s">
        <v>1610</v>
      </c>
      <c r="I34" s="33">
        <v>42010000</v>
      </c>
      <c r="K34" s="1" t="s">
        <v>2008</v>
      </c>
      <c r="L34" s="1" t="s">
        <v>2008</v>
      </c>
      <c r="M34" s="254"/>
      <c r="N34" s="13" t="s">
        <v>5136</v>
      </c>
      <c r="O34"/>
      <c r="P34" s="244" t="s">
        <v>1995</v>
      </c>
      <c r="Q34" s="22">
        <v>163</v>
      </c>
      <c r="R34" s="37">
        <f t="shared" si="1"/>
        <v>300</v>
      </c>
      <c r="S34" s="168">
        <v>375</v>
      </c>
      <c r="T34" s="143">
        <v>5051771821610</v>
      </c>
      <c r="U34"/>
      <c r="V34" s="99">
        <v>0.2</v>
      </c>
      <c r="W34" s="142">
        <v>5.0000000000000001E-3</v>
      </c>
      <c r="X34" s="99">
        <f t="shared" si="2"/>
        <v>0.20500000000000002</v>
      </c>
      <c r="Y34" s="8">
        <v>40</v>
      </c>
      <c r="Z34" s="8">
        <v>420</v>
      </c>
      <c r="AA34" s="8">
        <v>160</v>
      </c>
      <c r="AY34" s="320" t="s">
        <v>611</v>
      </c>
      <c r="BA34" s="330" t="s">
        <v>5211</v>
      </c>
      <c r="BB34" s="302" t="s">
        <v>5197</v>
      </c>
      <c r="BC34" s="309" t="s">
        <v>5198</v>
      </c>
    </row>
    <row r="35" spans="1:55" ht="15.75" x14ac:dyDescent="0.25">
      <c r="A35" t="s">
        <v>448</v>
      </c>
      <c r="B35" s="24" t="s">
        <v>609</v>
      </c>
      <c r="C35" s="24" t="s">
        <v>2357</v>
      </c>
      <c r="D35" s="3" t="s">
        <v>4363</v>
      </c>
      <c r="E35" s="20" t="s">
        <v>4600</v>
      </c>
      <c r="F35" s="24" t="s">
        <v>2375</v>
      </c>
      <c r="H35" t="s">
        <v>1610</v>
      </c>
      <c r="I35" s="33">
        <v>42010000</v>
      </c>
      <c r="K35" s="1" t="s">
        <v>2008</v>
      </c>
      <c r="L35" s="1" t="s">
        <v>2008</v>
      </c>
      <c r="M35" s="254"/>
      <c r="N35" s="13" t="s">
        <v>5127</v>
      </c>
      <c r="O35"/>
      <c r="P35" s="244" t="s">
        <v>1995</v>
      </c>
      <c r="Q35" s="22">
        <v>163</v>
      </c>
      <c r="R35" s="37">
        <f t="shared" si="1"/>
        <v>300</v>
      </c>
      <c r="S35" s="168">
        <v>375</v>
      </c>
      <c r="T35" s="143">
        <v>5051771821603</v>
      </c>
      <c r="U35"/>
      <c r="V35" s="99">
        <v>0.2</v>
      </c>
      <c r="W35" s="142">
        <v>5.0000000000000001E-3</v>
      </c>
      <c r="X35" s="99">
        <f t="shared" si="2"/>
        <v>0.20500000000000002</v>
      </c>
      <c r="Y35" s="8">
        <v>40</v>
      </c>
      <c r="Z35" s="8">
        <v>420</v>
      </c>
      <c r="AA35" s="8">
        <v>160</v>
      </c>
      <c r="AY35" s="320" t="s">
        <v>611</v>
      </c>
      <c r="BA35" s="330" t="s">
        <v>5211</v>
      </c>
      <c r="BB35" s="302" t="s">
        <v>5197</v>
      </c>
      <c r="BC35" s="309" t="s">
        <v>5198</v>
      </c>
    </row>
    <row r="36" spans="1:55" ht="15.75" x14ac:dyDescent="0.25">
      <c r="A36" t="s">
        <v>448</v>
      </c>
      <c r="B36" s="24" t="s">
        <v>609</v>
      </c>
      <c r="C36" s="24" t="s">
        <v>2357</v>
      </c>
      <c r="D36" s="3" t="s">
        <v>4363</v>
      </c>
      <c r="E36" s="20" t="s">
        <v>4601</v>
      </c>
      <c r="F36" s="24" t="s">
        <v>2375</v>
      </c>
      <c r="H36" t="s">
        <v>1610</v>
      </c>
      <c r="I36" s="33">
        <v>42010000</v>
      </c>
      <c r="K36" s="1" t="s">
        <v>2008</v>
      </c>
      <c r="L36" s="1" t="s">
        <v>2008</v>
      </c>
      <c r="M36" s="254"/>
      <c r="N36" s="13" t="s">
        <v>4591</v>
      </c>
      <c r="O36"/>
      <c r="P36" s="244" t="s">
        <v>1995</v>
      </c>
      <c r="Q36" s="22">
        <v>163</v>
      </c>
      <c r="R36" s="37">
        <f t="shared" si="1"/>
        <v>300</v>
      </c>
      <c r="S36" s="168">
        <v>375</v>
      </c>
      <c r="T36" s="143">
        <v>5051771821580</v>
      </c>
      <c r="U36"/>
      <c r="V36" s="99">
        <v>0.2</v>
      </c>
      <c r="W36" s="142">
        <v>5.0000000000000001E-3</v>
      </c>
      <c r="X36" s="99">
        <f t="shared" si="2"/>
        <v>0.20500000000000002</v>
      </c>
      <c r="Y36" s="8">
        <v>40</v>
      </c>
      <c r="Z36" s="8">
        <v>420</v>
      </c>
      <c r="AA36" s="8">
        <v>160</v>
      </c>
      <c r="AY36" s="320" t="s">
        <v>611</v>
      </c>
      <c r="BA36" s="330" t="s">
        <v>5211</v>
      </c>
      <c r="BB36" s="302" t="s">
        <v>5197</v>
      </c>
      <c r="BC36" s="309" t="s">
        <v>5198</v>
      </c>
    </row>
    <row r="37" spans="1:55" ht="15.75" x14ac:dyDescent="0.25">
      <c r="A37" t="s">
        <v>448</v>
      </c>
      <c r="B37" s="24" t="s">
        <v>609</v>
      </c>
      <c r="C37" s="24" t="s">
        <v>2357</v>
      </c>
      <c r="D37" s="3" t="s">
        <v>4363</v>
      </c>
      <c r="E37" s="20" t="s">
        <v>4602</v>
      </c>
      <c r="F37" s="24" t="s">
        <v>2375</v>
      </c>
      <c r="H37" t="s">
        <v>1610</v>
      </c>
      <c r="I37" s="33">
        <v>42010000</v>
      </c>
      <c r="K37" s="1" t="s">
        <v>2008</v>
      </c>
      <c r="L37" s="1" t="s">
        <v>2008</v>
      </c>
      <c r="M37" s="254"/>
      <c r="N37" s="23" t="s">
        <v>5132</v>
      </c>
      <c r="O37"/>
      <c r="P37" s="244" t="s">
        <v>1995</v>
      </c>
      <c r="Q37" s="22">
        <v>163</v>
      </c>
      <c r="R37" s="37">
        <f t="shared" si="1"/>
        <v>300</v>
      </c>
      <c r="S37" s="168">
        <v>375</v>
      </c>
      <c r="T37" s="143">
        <v>5051771821597</v>
      </c>
      <c r="U37"/>
      <c r="V37" s="99">
        <v>0.2</v>
      </c>
      <c r="W37" s="142">
        <v>5.0000000000000001E-3</v>
      </c>
      <c r="X37" s="99">
        <f t="shared" si="2"/>
        <v>0.20500000000000002</v>
      </c>
      <c r="Y37" s="8">
        <v>40</v>
      </c>
      <c r="Z37" s="8">
        <v>420</v>
      </c>
      <c r="AA37" s="8">
        <v>160</v>
      </c>
      <c r="AY37" s="320" t="s">
        <v>611</v>
      </c>
      <c r="BA37" s="330" t="s">
        <v>5211</v>
      </c>
      <c r="BB37" s="302" t="s">
        <v>5197</v>
      </c>
      <c r="BC37" s="309" t="s">
        <v>5198</v>
      </c>
    </row>
    <row r="38" spans="1:55" ht="15.75" x14ac:dyDescent="0.25">
      <c r="A38" t="s">
        <v>448</v>
      </c>
      <c r="B38" s="24" t="s">
        <v>609</v>
      </c>
      <c r="C38" s="24" t="s">
        <v>2357</v>
      </c>
      <c r="D38" s="3" t="s">
        <v>4363</v>
      </c>
      <c r="E38" s="20" t="s">
        <v>4603</v>
      </c>
      <c r="F38" s="24" t="s">
        <v>2375</v>
      </c>
      <c r="H38" t="s">
        <v>1610</v>
      </c>
      <c r="I38" s="33">
        <v>42010000</v>
      </c>
      <c r="K38" s="1" t="s">
        <v>2008</v>
      </c>
      <c r="L38" s="1" t="s">
        <v>2008</v>
      </c>
      <c r="M38" s="254"/>
      <c r="N38" s="23" t="s">
        <v>5134</v>
      </c>
      <c r="O38"/>
      <c r="P38" s="244" t="s">
        <v>1995</v>
      </c>
      <c r="Q38" s="22">
        <v>163</v>
      </c>
      <c r="R38" s="37">
        <f t="shared" si="1"/>
        <v>300</v>
      </c>
      <c r="S38" s="168">
        <v>375</v>
      </c>
      <c r="T38" s="143">
        <v>5051771821627</v>
      </c>
      <c r="U38"/>
      <c r="V38" s="99">
        <v>0.2</v>
      </c>
      <c r="W38" s="142">
        <v>5.0000000000000001E-3</v>
      </c>
      <c r="X38" s="99">
        <f t="shared" si="2"/>
        <v>0.20500000000000002</v>
      </c>
      <c r="Y38" s="8">
        <v>40</v>
      </c>
      <c r="Z38" s="8">
        <v>420</v>
      </c>
      <c r="AA38" s="8">
        <v>160</v>
      </c>
      <c r="AY38" s="320" t="s">
        <v>611</v>
      </c>
      <c r="BA38" s="330" t="s">
        <v>5211</v>
      </c>
      <c r="BB38" s="302" t="s">
        <v>5197</v>
      </c>
      <c r="BC38" s="309" t="s">
        <v>5198</v>
      </c>
    </row>
    <row r="39" spans="1:55" ht="15.75" x14ac:dyDescent="0.25">
      <c r="A39" t="s">
        <v>448</v>
      </c>
      <c r="B39" s="24" t="s">
        <v>609</v>
      </c>
      <c r="C39" s="24" t="s">
        <v>2357</v>
      </c>
      <c r="D39" s="3" t="s">
        <v>4363</v>
      </c>
      <c r="E39" s="20" t="s">
        <v>4604</v>
      </c>
      <c r="F39" s="24" t="s">
        <v>2375</v>
      </c>
      <c r="H39" t="s">
        <v>4605</v>
      </c>
      <c r="I39" s="33">
        <v>42010000</v>
      </c>
      <c r="K39" s="1" t="s">
        <v>2008</v>
      </c>
      <c r="L39" s="1" t="s">
        <v>2008</v>
      </c>
      <c r="M39" s="254"/>
      <c r="N39" s="13" t="s">
        <v>5136</v>
      </c>
      <c r="O39"/>
      <c r="P39" s="244" t="s">
        <v>1995</v>
      </c>
      <c r="Q39" s="22">
        <v>163</v>
      </c>
      <c r="R39" s="37">
        <f t="shared" si="1"/>
        <v>300</v>
      </c>
      <c r="S39" s="168">
        <v>375</v>
      </c>
      <c r="T39" s="143">
        <v>5051771848532</v>
      </c>
      <c r="U39"/>
      <c r="V39" s="99">
        <v>0.2</v>
      </c>
      <c r="W39" s="142">
        <v>5.0000000000000001E-3</v>
      </c>
      <c r="X39" s="99">
        <f t="shared" si="2"/>
        <v>0.20500000000000002</v>
      </c>
      <c r="Y39" s="8">
        <v>40</v>
      </c>
      <c r="Z39" s="8">
        <v>420</v>
      </c>
      <c r="AA39" s="8">
        <v>160</v>
      </c>
      <c r="AY39" s="320" t="s">
        <v>611</v>
      </c>
      <c r="BA39" s="330" t="s">
        <v>5211</v>
      </c>
      <c r="BB39" s="302" t="s">
        <v>5197</v>
      </c>
      <c r="BC39" s="309" t="s">
        <v>5198</v>
      </c>
    </row>
    <row r="40" spans="1:55" ht="15.75" x14ac:dyDescent="0.25">
      <c r="A40" t="s">
        <v>448</v>
      </c>
      <c r="B40" s="24" t="s">
        <v>609</v>
      </c>
      <c r="C40" s="24" t="s">
        <v>2357</v>
      </c>
      <c r="D40" s="3" t="s">
        <v>4363</v>
      </c>
      <c r="E40" s="20" t="s">
        <v>4606</v>
      </c>
      <c r="F40" s="24" t="s">
        <v>2375</v>
      </c>
      <c r="H40" t="s">
        <v>4605</v>
      </c>
      <c r="I40" s="33">
        <v>42010000</v>
      </c>
      <c r="K40" s="1" t="s">
        <v>2008</v>
      </c>
      <c r="L40" s="1" t="s">
        <v>2008</v>
      </c>
      <c r="M40" s="254"/>
      <c r="N40" s="13" t="s">
        <v>5127</v>
      </c>
      <c r="O40"/>
      <c r="P40" s="244" t="s">
        <v>1995</v>
      </c>
      <c r="Q40" s="22">
        <v>163</v>
      </c>
      <c r="R40" s="37">
        <f t="shared" si="1"/>
        <v>300</v>
      </c>
      <c r="S40" s="168">
        <v>375</v>
      </c>
      <c r="T40" s="143">
        <v>5051771848525</v>
      </c>
      <c r="U40"/>
      <c r="V40" s="99">
        <v>0.2</v>
      </c>
      <c r="W40" s="142">
        <v>5.0000000000000001E-3</v>
      </c>
      <c r="X40" s="99">
        <f t="shared" si="2"/>
        <v>0.20500000000000002</v>
      </c>
      <c r="Y40" s="8">
        <v>40</v>
      </c>
      <c r="Z40" s="8">
        <v>420</v>
      </c>
      <c r="AA40" s="8">
        <v>160</v>
      </c>
      <c r="AY40" s="320" t="s">
        <v>611</v>
      </c>
      <c r="BA40" s="330" t="s">
        <v>5211</v>
      </c>
      <c r="BB40" s="302" t="s">
        <v>5197</v>
      </c>
      <c r="BC40" s="309" t="s">
        <v>5198</v>
      </c>
    </row>
    <row r="41" spans="1:55" ht="15.75" x14ac:dyDescent="0.25">
      <c r="A41" t="s">
        <v>448</v>
      </c>
      <c r="B41" s="24" t="s">
        <v>609</v>
      </c>
      <c r="C41" s="24" t="s">
        <v>2357</v>
      </c>
      <c r="D41" s="3" t="s">
        <v>4363</v>
      </c>
      <c r="E41" s="20" t="s">
        <v>4607</v>
      </c>
      <c r="F41" s="24" t="s">
        <v>2375</v>
      </c>
      <c r="H41" t="s">
        <v>4605</v>
      </c>
      <c r="I41" s="33">
        <v>42010000</v>
      </c>
      <c r="K41" s="1" t="s">
        <v>2008</v>
      </c>
      <c r="L41" s="1" t="s">
        <v>2008</v>
      </c>
      <c r="M41" s="254"/>
      <c r="N41" s="13" t="s">
        <v>5131</v>
      </c>
      <c r="O41"/>
      <c r="P41" s="244" t="s">
        <v>1995</v>
      </c>
      <c r="Q41" s="22">
        <v>163</v>
      </c>
      <c r="R41" s="37">
        <f t="shared" si="1"/>
        <v>300</v>
      </c>
      <c r="S41" s="168">
        <v>375</v>
      </c>
      <c r="T41" s="143">
        <v>5051771848501</v>
      </c>
      <c r="U41"/>
      <c r="V41" s="99">
        <v>0.2</v>
      </c>
      <c r="W41" s="142">
        <v>5.0000000000000001E-3</v>
      </c>
      <c r="X41" s="99">
        <f t="shared" si="2"/>
        <v>0.20500000000000002</v>
      </c>
      <c r="Y41" s="8">
        <v>40</v>
      </c>
      <c r="Z41" s="8">
        <v>420</v>
      </c>
      <c r="AA41" s="8">
        <v>160</v>
      </c>
      <c r="AY41" s="320" t="s">
        <v>611</v>
      </c>
      <c r="BA41" s="330" t="s">
        <v>5211</v>
      </c>
      <c r="BB41" s="302" t="s">
        <v>5197</v>
      </c>
      <c r="BC41" s="309" t="s">
        <v>5198</v>
      </c>
    </row>
    <row r="42" spans="1:55" ht="15.75" x14ac:dyDescent="0.25">
      <c r="A42" t="s">
        <v>448</v>
      </c>
      <c r="B42" s="24" t="s">
        <v>609</v>
      </c>
      <c r="C42" s="24" t="s">
        <v>2357</v>
      </c>
      <c r="D42" s="3" t="s">
        <v>4363</v>
      </c>
      <c r="E42" s="20" t="s">
        <v>4608</v>
      </c>
      <c r="F42" s="24" t="s">
        <v>2375</v>
      </c>
      <c r="H42" t="s">
        <v>4605</v>
      </c>
      <c r="I42" s="33">
        <v>42010000</v>
      </c>
      <c r="K42" s="1" t="s">
        <v>2008</v>
      </c>
      <c r="L42" s="1" t="s">
        <v>2008</v>
      </c>
      <c r="M42" s="254"/>
      <c r="N42" s="23" t="s">
        <v>5132</v>
      </c>
      <c r="O42"/>
      <c r="P42" s="244" t="s">
        <v>1995</v>
      </c>
      <c r="Q42" s="22">
        <v>163</v>
      </c>
      <c r="R42" s="37">
        <f t="shared" si="1"/>
        <v>300</v>
      </c>
      <c r="S42" s="168">
        <v>375</v>
      </c>
      <c r="T42" s="143">
        <v>5051771848518</v>
      </c>
      <c r="U42"/>
      <c r="V42" s="99">
        <v>0.2</v>
      </c>
      <c r="W42" s="142">
        <v>5.0000000000000001E-3</v>
      </c>
      <c r="X42" s="99">
        <f t="shared" si="2"/>
        <v>0.20500000000000002</v>
      </c>
      <c r="Y42" s="8">
        <v>40</v>
      </c>
      <c r="Z42" s="8">
        <v>420</v>
      </c>
      <c r="AA42" s="8">
        <v>160</v>
      </c>
      <c r="AY42" s="320" t="s">
        <v>611</v>
      </c>
      <c r="BA42" s="330" t="s">
        <v>5211</v>
      </c>
      <c r="BB42" s="302" t="s">
        <v>5197</v>
      </c>
      <c r="BC42" s="309" t="s">
        <v>5198</v>
      </c>
    </row>
    <row r="43" spans="1:55" ht="15.75" x14ac:dyDescent="0.25">
      <c r="A43" t="s">
        <v>448</v>
      </c>
      <c r="B43" s="24" t="s">
        <v>609</v>
      </c>
      <c r="C43" s="24" t="s">
        <v>2357</v>
      </c>
      <c r="D43" s="3" t="s">
        <v>4363</v>
      </c>
      <c r="E43" s="20" t="s">
        <v>4609</v>
      </c>
      <c r="F43" s="24" t="s">
        <v>2375</v>
      </c>
      <c r="H43" t="s">
        <v>4605</v>
      </c>
      <c r="I43" s="33">
        <v>42010000</v>
      </c>
      <c r="K43" s="1" t="s">
        <v>2008</v>
      </c>
      <c r="L43" s="1" t="s">
        <v>2008</v>
      </c>
      <c r="M43" s="254"/>
      <c r="N43" s="23" t="s">
        <v>5134</v>
      </c>
      <c r="O43"/>
      <c r="P43" s="244" t="s">
        <v>1995</v>
      </c>
      <c r="Q43" s="22">
        <v>163</v>
      </c>
      <c r="R43" s="37">
        <f t="shared" si="1"/>
        <v>300</v>
      </c>
      <c r="S43" s="168">
        <v>375</v>
      </c>
      <c r="T43" s="143">
        <v>5051771848549</v>
      </c>
      <c r="U43"/>
      <c r="V43" s="99">
        <v>0.2</v>
      </c>
      <c r="W43" s="142">
        <v>5.0000000000000001E-3</v>
      </c>
      <c r="X43" s="99">
        <f t="shared" si="2"/>
        <v>0.20500000000000002</v>
      </c>
      <c r="Y43" s="8">
        <v>40</v>
      </c>
      <c r="Z43" s="8">
        <v>420</v>
      </c>
      <c r="AA43" s="8">
        <v>160</v>
      </c>
      <c r="AY43" s="320" t="s">
        <v>611</v>
      </c>
      <c r="BA43" s="330" t="s">
        <v>5211</v>
      </c>
      <c r="BB43" s="302" t="s">
        <v>5197</v>
      </c>
      <c r="BC43" s="309" t="s">
        <v>5198</v>
      </c>
    </row>
    <row r="44" spans="1:55" ht="15.75" customHeight="1" x14ac:dyDescent="0.25">
      <c r="A44" s="23" t="s">
        <v>508</v>
      </c>
      <c r="B44" s="24" t="s">
        <v>609</v>
      </c>
      <c r="C44" s="24" t="s">
        <v>2357</v>
      </c>
      <c r="D44" s="3" t="s">
        <v>2151</v>
      </c>
      <c r="E44" s="24" t="s">
        <v>631</v>
      </c>
      <c r="F44" s="24" t="s">
        <v>2374</v>
      </c>
      <c r="G44" s="24"/>
      <c r="H44" s="24" t="s">
        <v>290</v>
      </c>
      <c r="I44" s="33">
        <v>42010000</v>
      </c>
      <c r="K44" s="1" t="s">
        <v>2008</v>
      </c>
      <c r="L44" s="1" t="s">
        <v>2008</v>
      </c>
      <c r="N44" s="23" t="s">
        <v>5127</v>
      </c>
      <c r="O44" s="23"/>
      <c r="P44" s="22" t="s">
        <v>1995</v>
      </c>
      <c r="Q44" s="22">
        <v>176</v>
      </c>
      <c r="R44" s="37">
        <f t="shared" si="1"/>
        <v>319.20000000000005</v>
      </c>
      <c r="S44" s="168">
        <v>399</v>
      </c>
      <c r="T44" s="33">
        <v>5051771558073</v>
      </c>
      <c r="U44" s="33"/>
      <c r="V44" s="99">
        <v>0.2</v>
      </c>
      <c r="W44" s="142">
        <v>5.0000000000000001E-3</v>
      </c>
      <c r="X44" s="99">
        <f t="shared" si="0"/>
        <v>0.20500000000000002</v>
      </c>
      <c r="Y44" s="8">
        <v>40</v>
      </c>
      <c r="Z44" s="8">
        <v>480</v>
      </c>
      <c r="AA44" s="8">
        <v>160</v>
      </c>
      <c r="AY44" s="320" t="s">
        <v>632</v>
      </c>
      <c r="AZ44" s="32"/>
      <c r="BA44" s="330" t="s">
        <v>5211</v>
      </c>
      <c r="BB44" s="302" t="s">
        <v>5197</v>
      </c>
      <c r="BC44" s="309" t="s">
        <v>5198</v>
      </c>
    </row>
    <row r="45" spans="1:55" ht="15.75" customHeight="1" x14ac:dyDescent="0.25">
      <c r="A45" s="23" t="s">
        <v>508</v>
      </c>
      <c r="B45" s="24" t="s">
        <v>609</v>
      </c>
      <c r="C45" s="24" t="s">
        <v>2357</v>
      </c>
      <c r="D45" s="3" t="s">
        <v>2151</v>
      </c>
      <c r="E45" s="24" t="s">
        <v>3110</v>
      </c>
      <c r="F45" s="24" t="s">
        <v>2374</v>
      </c>
      <c r="G45" s="24"/>
      <c r="H45" s="24" t="s">
        <v>290</v>
      </c>
      <c r="I45" s="33">
        <v>42010000</v>
      </c>
      <c r="K45" s="1" t="s">
        <v>2008</v>
      </c>
      <c r="L45" s="1" t="s">
        <v>2008</v>
      </c>
      <c r="N45" s="23" t="s">
        <v>5131</v>
      </c>
      <c r="O45" s="23"/>
      <c r="P45" s="22" t="s">
        <v>1995</v>
      </c>
      <c r="Q45" s="22">
        <v>176</v>
      </c>
      <c r="R45" s="37">
        <f t="shared" si="1"/>
        <v>319.20000000000005</v>
      </c>
      <c r="S45" s="168">
        <v>399</v>
      </c>
      <c r="T45" s="33" t="s">
        <v>633</v>
      </c>
      <c r="U45" s="33"/>
      <c r="V45" s="99">
        <v>0.156</v>
      </c>
      <c r="W45" s="142">
        <v>5.0000000000000001E-3</v>
      </c>
      <c r="X45" s="99">
        <f t="shared" si="0"/>
        <v>0.161</v>
      </c>
      <c r="Y45" s="8">
        <v>40</v>
      </c>
      <c r="Z45" s="8">
        <v>480</v>
      </c>
      <c r="AA45" s="8">
        <v>160</v>
      </c>
      <c r="AY45" s="320" t="s">
        <v>632</v>
      </c>
      <c r="AZ45" s="32"/>
      <c r="BA45" s="330" t="s">
        <v>5211</v>
      </c>
      <c r="BB45" s="302" t="s">
        <v>5197</v>
      </c>
      <c r="BC45" s="309" t="s">
        <v>5198</v>
      </c>
    </row>
    <row r="46" spans="1:55" ht="15.75" customHeight="1" x14ac:dyDescent="0.25">
      <c r="A46" s="23" t="s">
        <v>508</v>
      </c>
      <c r="B46" s="24" t="s">
        <v>609</v>
      </c>
      <c r="C46" s="24" t="s">
        <v>2357</v>
      </c>
      <c r="D46" s="3" t="s">
        <v>2151</v>
      </c>
      <c r="E46" s="24" t="s">
        <v>634</v>
      </c>
      <c r="F46" s="24" t="s">
        <v>2374</v>
      </c>
      <c r="G46" s="24"/>
      <c r="H46" s="24" t="s">
        <v>290</v>
      </c>
      <c r="I46" s="33">
        <v>42010000</v>
      </c>
      <c r="K46" s="1" t="s">
        <v>2008</v>
      </c>
      <c r="L46" s="1" t="s">
        <v>2008</v>
      </c>
      <c r="N46" s="23" t="s">
        <v>5132</v>
      </c>
      <c r="O46" s="23"/>
      <c r="P46" s="22" t="s">
        <v>1995</v>
      </c>
      <c r="Q46" s="22">
        <v>176</v>
      </c>
      <c r="R46" s="37">
        <f t="shared" si="1"/>
        <v>319.20000000000005</v>
      </c>
      <c r="S46" s="168">
        <v>399</v>
      </c>
      <c r="T46" s="33" t="s">
        <v>635</v>
      </c>
      <c r="U46" s="33"/>
      <c r="V46" s="99">
        <v>0.156</v>
      </c>
      <c r="W46" s="142">
        <v>5.0000000000000001E-3</v>
      </c>
      <c r="X46" s="99">
        <f t="shared" si="0"/>
        <v>0.161</v>
      </c>
      <c r="Y46" s="8">
        <v>40</v>
      </c>
      <c r="Z46" s="8">
        <v>480</v>
      </c>
      <c r="AA46" s="8">
        <v>160</v>
      </c>
      <c r="AY46" s="320" t="s">
        <v>632</v>
      </c>
      <c r="AZ46" s="32"/>
      <c r="BA46" s="330" t="s">
        <v>5211</v>
      </c>
      <c r="BB46" s="302" t="s">
        <v>5197</v>
      </c>
      <c r="BC46" s="309" t="s">
        <v>5198</v>
      </c>
    </row>
    <row r="47" spans="1:55" ht="15.75" customHeight="1" x14ac:dyDescent="0.25">
      <c r="A47" s="23" t="s">
        <v>508</v>
      </c>
      <c r="B47" s="24" t="s">
        <v>609</v>
      </c>
      <c r="C47" s="24" t="s">
        <v>2357</v>
      </c>
      <c r="D47" s="3" t="s">
        <v>2151</v>
      </c>
      <c r="E47" s="24" t="s">
        <v>636</v>
      </c>
      <c r="F47" s="24" t="s">
        <v>2374</v>
      </c>
      <c r="G47" s="24"/>
      <c r="H47" s="24" t="s">
        <v>290</v>
      </c>
      <c r="I47" s="33">
        <v>42010000</v>
      </c>
      <c r="K47" s="1" t="s">
        <v>2008</v>
      </c>
      <c r="L47" s="1" t="s">
        <v>2008</v>
      </c>
      <c r="N47" s="23" t="s">
        <v>5134</v>
      </c>
      <c r="O47" s="23"/>
      <c r="P47" s="22" t="s">
        <v>1995</v>
      </c>
      <c r="Q47" s="22">
        <v>176</v>
      </c>
      <c r="R47" s="37">
        <f t="shared" si="1"/>
        <v>319.20000000000005</v>
      </c>
      <c r="S47" s="168">
        <v>399</v>
      </c>
      <c r="T47" s="33" t="s">
        <v>637</v>
      </c>
      <c r="U47" s="33"/>
      <c r="V47" s="99">
        <v>0.156</v>
      </c>
      <c r="W47" s="142">
        <v>5.0000000000000001E-3</v>
      </c>
      <c r="X47" s="99">
        <f t="shared" si="0"/>
        <v>0.161</v>
      </c>
      <c r="Y47" s="8">
        <v>40</v>
      </c>
      <c r="Z47" s="8">
        <v>480</v>
      </c>
      <c r="AA47" s="8">
        <v>160</v>
      </c>
      <c r="AY47" s="320" t="s">
        <v>632</v>
      </c>
      <c r="AZ47" s="32"/>
      <c r="BA47" s="330" t="s">
        <v>5211</v>
      </c>
      <c r="BB47" s="302" t="s">
        <v>5197</v>
      </c>
      <c r="BC47" s="309" t="s">
        <v>5198</v>
      </c>
    </row>
    <row r="48" spans="1:55" ht="15.75" customHeight="1" x14ac:dyDescent="0.25">
      <c r="A48" s="23" t="s">
        <v>508</v>
      </c>
      <c r="B48" s="24" t="s">
        <v>609</v>
      </c>
      <c r="C48" s="24" t="s">
        <v>2357</v>
      </c>
      <c r="D48" s="3" t="s">
        <v>2151</v>
      </c>
      <c r="E48" s="24" t="s">
        <v>4033</v>
      </c>
      <c r="F48" s="24" t="s">
        <v>2374</v>
      </c>
      <c r="G48" s="24"/>
      <c r="H48" s="24" t="s">
        <v>290</v>
      </c>
      <c r="I48" s="33">
        <v>42010000</v>
      </c>
      <c r="K48" s="1" t="s">
        <v>2008</v>
      </c>
      <c r="L48" s="1" t="s">
        <v>2008</v>
      </c>
      <c r="N48" s="23" t="s">
        <v>5136</v>
      </c>
      <c r="O48" s="23"/>
      <c r="P48" s="22" t="s">
        <v>1995</v>
      </c>
      <c r="Q48" s="22">
        <v>176</v>
      </c>
      <c r="R48" s="37">
        <f t="shared" si="1"/>
        <v>319.20000000000005</v>
      </c>
      <c r="S48" s="168">
        <v>399</v>
      </c>
      <c r="T48" s="33">
        <v>5051771558080</v>
      </c>
      <c r="U48" s="33"/>
      <c r="V48" s="99">
        <v>0.156</v>
      </c>
      <c r="W48" s="142">
        <v>5.0000000000000001E-3</v>
      </c>
      <c r="X48" s="99">
        <f t="shared" si="0"/>
        <v>0.161</v>
      </c>
      <c r="Y48" s="8">
        <v>40</v>
      </c>
      <c r="Z48" s="8">
        <v>480</v>
      </c>
      <c r="AA48" s="8">
        <v>160</v>
      </c>
      <c r="AY48" s="320" t="s">
        <v>632</v>
      </c>
      <c r="AZ48" s="32"/>
      <c r="BA48" s="330" t="s">
        <v>5211</v>
      </c>
      <c r="BB48" s="302" t="s">
        <v>5197</v>
      </c>
      <c r="BC48" s="309" t="s">
        <v>5198</v>
      </c>
    </row>
    <row r="49" spans="1:55" ht="15.75" customHeight="1" x14ac:dyDescent="0.25">
      <c r="A49" s="23" t="s">
        <v>508</v>
      </c>
      <c r="B49" s="24" t="s">
        <v>609</v>
      </c>
      <c r="C49" s="24" t="s">
        <v>2357</v>
      </c>
      <c r="D49" s="3" t="s">
        <v>5123</v>
      </c>
      <c r="E49" s="24" t="s">
        <v>5128</v>
      </c>
      <c r="F49" s="24" t="s">
        <v>5124</v>
      </c>
      <c r="G49" s="24"/>
      <c r="H49" s="24" t="s">
        <v>290</v>
      </c>
      <c r="I49" s="33">
        <v>42010000</v>
      </c>
      <c r="K49" s="1" t="s">
        <v>2008</v>
      </c>
      <c r="L49" s="1" t="s">
        <v>2008</v>
      </c>
      <c r="N49" s="13" t="s">
        <v>5131</v>
      </c>
      <c r="O49" s="23"/>
      <c r="P49" s="22" t="s">
        <v>1995</v>
      </c>
      <c r="Q49" s="22">
        <v>216</v>
      </c>
      <c r="R49" s="37">
        <f t="shared" si="1"/>
        <v>399.20000000000005</v>
      </c>
      <c r="S49" s="168">
        <v>499</v>
      </c>
      <c r="T49" s="33" t="s">
        <v>5143</v>
      </c>
      <c r="U49" s="33"/>
      <c r="V49" s="99"/>
      <c r="W49" s="142"/>
      <c r="Y49" s="8">
        <v>50</v>
      </c>
      <c r="Z49" s="8">
        <v>480</v>
      </c>
      <c r="AA49" s="8">
        <v>160</v>
      </c>
      <c r="AY49" s="320" t="s">
        <v>5142</v>
      </c>
      <c r="AZ49" s="32"/>
      <c r="BA49" s="330" t="s">
        <v>5211</v>
      </c>
      <c r="BB49" s="302" t="s">
        <v>5197</v>
      </c>
      <c r="BC49" s="309" t="s">
        <v>5198</v>
      </c>
    </row>
    <row r="50" spans="1:55" ht="15.75" customHeight="1" x14ac:dyDescent="0.25">
      <c r="A50" s="23" t="s">
        <v>508</v>
      </c>
      <c r="B50" s="24" t="s">
        <v>609</v>
      </c>
      <c r="C50" s="24" t="s">
        <v>2357</v>
      </c>
      <c r="D50" s="3" t="s">
        <v>5123</v>
      </c>
      <c r="E50" s="24" t="s">
        <v>5129</v>
      </c>
      <c r="F50" s="24" t="s">
        <v>5124</v>
      </c>
      <c r="G50" s="24"/>
      <c r="H50" s="24" t="s">
        <v>290</v>
      </c>
      <c r="I50" s="33">
        <v>42010000</v>
      </c>
      <c r="K50" s="1" t="s">
        <v>2008</v>
      </c>
      <c r="L50" s="1" t="s">
        <v>2008</v>
      </c>
      <c r="N50" s="23" t="s">
        <v>5127</v>
      </c>
      <c r="O50" s="23"/>
      <c r="P50" s="22" t="s">
        <v>1995</v>
      </c>
      <c r="Q50" s="22">
        <v>216</v>
      </c>
      <c r="R50" s="37">
        <f t="shared" si="1"/>
        <v>399.20000000000005</v>
      </c>
      <c r="S50" s="168">
        <v>499</v>
      </c>
      <c r="T50" s="33" t="s">
        <v>5144</v>
      </c>
      <c r="U50" s="33"/>
      <c r="V50" s="99"/>
      <c r="W50" s="142"/>
      <c r="Y50" s="8">
        <v>50</v>
      </c>
      <c r="Z50" s="8">
        <v>480</v>
      </c>
      <c r="AA50" s="8">
        <v>160</v>
      </c>
      <c r="AY50" s="320" t="s">
        <v>5142</v>
      </c>
      <c r="AZ50" s="32"/>
      <c r="BA50" s="330" t="s">
        <v>5211</v>
      </c>
      <c r="BB50" s="302" t="s">
        <v>5197</v>
      </c>
      <c r="BC50" s="309" t="s">
        <v>5198</v>
      </c>
    </row>
    <row r="51" spans="1:55" ht="15.75" customHeight="1" x14ac:dyDescent="0.25">
      <c r="A51" s="23" t="s">
        <v>508</v>
      </c>
      <c r="B51" s="24" t="s">
        <v>609</v>
      </c>
      <c r="C51" s="24" t="s">
        <v>2357</v>
      </c>
      <c r="D51" s="3" t="s">
        <v>5123</v>
      </c>
      <c r="E51" s="24" t="s">
        <v>5130</v>
      </c>
      <c r="F51" s="24" t="s">
        <v>5124</v>
      </c>
      <c r="G51" s="24"/>
      <c r="H51" s="24" t="s">
        <v>290</v>
      </c>
      <c r="I51" s="33">
        <v>42010000</v>
      </c>
      <c r="K51" s="1" t="s">
        <v>2008</v>
      </c>
      <c r="L51" s="1" t="s">
        <v>2008</v>
      </c>
      <c r="N51" s="23" t="s">
        <v>5132</v>
      </c>
      <c r="O51" s="23"/>
      <c r="P51" s="22" t="s">
        <v>1995</v>
      </c>
      <c r="Q51" s="22">
        <v>216</v>
      </c>
      <c r="R51" s="37">
        <f t="shared" si="1"/>
        <v>399.20000000000005</v>
      </c>
      <c r="S51" s="168">
        <v>499</v>
      </c>
      <c r="T51" s="33" t="s">
        <v>5145</v>
      </c>
      <c r="U51" s="33"/>
      <c r="V51" s="99"/>
      <c r="W51" s="142"/>
      <c r="Y51" s="8">
        <v>50</v>
      </c>
      <c r="Z51" s="8">
        <v>480</v>
      </c>
      <c r="AA51" s="8">
        <v>160</v>
      </c>
      <c r="AY51" s="320" t="s">
        <v>5142</v>
      </c>
      <c r="AZ51" s="32"/>
      <c r="BA51" s="330" t="s">
        <v>5211</v>
      </c>
      <c r="BB51" s="302" t="s">
        <v>5197</v>
      </c>
      <c r="BC51" s="309" t="s">
        <v>5198</v>
      </c>
    </row>
    <row r="52" spans="1:55" ht="15.75" customHeight="1" x14ac:dyDescent="0.25">
      <c r="A52" s="23" t="s">
        <v>508</v>
      </c>
      <c r="B52" s="24" t="s">
        <v>609</v>
      </c>
      <c r="C52" s="24" t="s">
        <v>2357</v>
      </c>
      <c r="D52" s="3" t="s">
        <v>5123</v>
      </c>
      <c r="E52" s="24" t="s">
        <v>5126</v>
      </c>
      <c r="F52" s="24" t="s">
        <v>5124</v>
      </c>
      <c r="G52" s="24"/>
      <c r="H52" s="24" t="s">
        <v>290</v>
      </c>
      <c r="I52" s="33">
        <v>42010000</v>
      </c>
      <c r="K52" s="1" t="s">
        <v>2008</v>
      </c>
      <c r="L52" s="1" t="s">
        <v>2008</v>
      </c>
      <c r="N52" s="23" t="s">
        <v>5134</v>
      </c>
      <c r="O52" s="23"/>
      <c r="P52" s="22" t="s">
        <v>1995</v>
      </c>
      <c r="Q52" s="22">
        <v>216</v>
      </c>
      <c r="R52" s="37">
        <f t="shared" si="1"/>
        <v>399.20000000000005</v>
      </c>
      <c r="S52" s="168">
        <v>499</v>
      </c>
      <c r="T52" s="33" t="s">
        <v>5146</v>
      </c>
      <c r="U52" s="33"/>
      <c r="V52" s="99"/>
      <c r="W52" s="142"/>
      <c r="Y52" s="8">
        <v>50</v>
      </c>
      <c r="Z52" s="8">
        <v>480</v>
      </c>
      <c r="AA52" s="8">
        <v>160</v>
      </c>
      <c r="AY52" s="320" t="s">
        <v>5142</v>
      </c>
      <c r="AZ52" s="32"/>
      <c r="BA52" s="330" t="s">
        <v>5211</v>
      </c>
      <c r="BB52" s="302" t="s">
        <v>5197</v>
      </c>
      <c r="BC52" s="309" t="s">
        <v>5198</v>
      </c>
    </row>
    <row r="53" spans="1:55" ht="15.75" customHeight="1" x14ac:dyDescent="0.25">
      <c r="A53" s="23" t="s">
        <v>508</v>
      </c>
      <c r="B53" s="24" t="s">
        <v>609</v>
      </c>
      <c r="C53" s="24" t="s">
        <v>2357</v>
      </c>
      <c r="D53" s="3" t="s">
        <v>5123</v>
      </c>
      <c r="E53" s="24" t="s">
        <v>5125</v>
      </c>
      <c r="F53" s="24" t="s">
        <v>5124</v>
      </c>
      <c r="G53" s="24"/>
      <c r="H53" s="24" t="s">
        <v>290</v>
      </c>
      <c r="I53" s="33">
        <v>42010000</v>
      </c>
      <c r="K53" s="1" t="s">
        <v>2008</v>
      </c>
      <c r="L53" s="1" t="s">
        <v>2008</v>
      </c>
      <c r="N53" s="23" t="s">
        <v>5136</v>
      </c>
      <c r="O53" s="23"/>
      <c r="P53" s="22" t="s">
        <v>1995</v>
      </c>
      <c r="Q53" s="22">
        <v>216</v>
      </c>
      <c r="R53" s="37">
        <f t="shared" si="1"/>
        <v>399.20000000000005</v>
      </c>
      <c r="S53" s="168">
        <v>499</v>
      </c>
      <c r="T53" s="33" t="s">
        <v>5147</v>
      </c>
      <c r="U53" s="33"/>
      <c r="V53" s="99"/>
      <c r="W53" s="142"/>
      <c r="Y53" s="8">
        <v>50</v>
      </c>
      <c r="Z53" s="8">
        <v>480</v>
      </c>
      <c r="AA53" s="8">
        <v>160</v>
      </c>
      <c r="AY53" s="320" t="s">
        <v>5142</v>
      </c>
      <c r="AZ53" s="32"/>
      <c r="BA53" s="330" t="s">
        <v>5211</v>
      </c>
      <c r="BB53" s="302" t="s">
        <v>5197</v>
      </c>
      <c r="BC53" s="309" t="s">
        <v>5198</v>
      </c>
    </row>
    <row r="54" spans="1:55" ht="15.75" customHeight="1" x14ac:dyDescent="0.25">
      <c r="A54" s="23" t="s">
        <v>508</v>
      </c>
      <c r="B54" s="24" t="s">
        <v>609</v>
      </c>
      <c r="C54" s="24" t="s">
        <v>2357</v>
      </c>
      <c r="D54" s="3" t="s">
        <v>5123</v>
      </c>
      <c r="E54" s="24" t="s">
        <v>5141</v>
      </c>
      <c r="F54" s="24" t="s">
        <v>5124</v>
      </c>
      <c r="G54" s="24"/>
      <c r="H54" s="24" t="s">
        <v>311</v>
      </c>
      <c r="I54" s="33">
        <v>42010000</v>
      </c>
      <c r="K54" s="1" t="s">
        <v>2008</v>
      </c>
      <c r="L54" s="1" t="s">
        <v>2008</v>
      </c>
      <c r="N54" s="23" t="s">
        <v>5131</v>
      </c>
      <c r="O54" s="23"/>
      <c r="P54" s="22" t="s">
        <v>1995</v>
      </c>
      <c r="Q54" s="22">
        <v>216</v>
      </c>
      <c r="R54" s="37">
        <f t="shared" si="1"/>
        <v>399.20000000000005</v>
      </c>
      <c r="S54" s="168">
        <v>499</v>
      </c>
      <c r="T54" s="33" t="s">
        <v>5148</v>
      </c>
      <c r="U54" s="33"/>
      <c r="V54" s="99"/>
      <c r="W54" s="142"/>
      <c r="Y54" s="8">
        <v>50</v>
      </c>
      <c r="Z54" s="8">
        <v>480</v>
      </c>
      <c r="AA54" s="8">
        <v>160</v>
      </c>
      <c r="AY54" s="320" t="s">
        <v>5142</v>
      </c>
      <c r="AZ54" s="32"/>
      <c r="BA54" s="330" t="s">
        <v>5211</v>
      </c>
      <c r="BB54" s="302" t="s">
        <v>5197</v>
      </c>
      <c r="BC54" s="309" t="s">
        <v>5198</v>
      </c>
    </row>
    <row r="55" spans="1:55" ht="15.75" customHeight="1" x14ac:dyDescent="0.25">
      <c r="A55" s="23" t="s">
        <v>508</v>
      </c>
      <c r="B55" s="24" t="s">
        <v>609</v>
      </c>
      <c r="C55" s="24" t="s">
        <v>2357</v>
      </c>
      <c r="D55" s="3" t="s">
        <v>5123</v>
      </c>
      <c r="E55" s="24" t="s">
        <v>5139</v>
      </c>
      <c r="F55" s="24" t="s">
        <v>5124</v>
      </c>
      <c r="G55" s="24"/>
      <c r="H55" s="24" t="s">
        <v>311</v>
      </c>
      <c r="I55" s="33">
        <v>42010000</v>
      </c>
      <c r="K55" s="1" t="s">
        <v>2008</v>
      </c>
      <c r="L55" s="1" t="s">
        <v>2008</v>
      </c>
      <c r="N55" s="23" t="s">
        <v>5127</v>
      </c>
      <c r="O55" s="23"/>
      <c r="P55" s="22" t="s">
        <v>1995</v>
      </c>
      <c r="Q55" s="22">
        <v>216</v>
      </c>
      <c r="R55" s="37">
        <f t="shared" si="1"/>
        <v>399.20000000000005</v>
      </c>
      <c r="S55" s="168">
        <v>499</v>
      </c>
      <c r="T55" s="33" t="s">
        <v>5150</v>
      </c>
      <c r="U55" s="33"/>
      <c r="V55" s="99"/>
      <c r="W55" s="142"/>
      <c r="Y55" s="8">
        <v>50</v>
      </c>
      <c r="Z55" s="8">
        <v>480</v>
      </c>
      <c r="AA55" s="8">
        <v>160</v>
      </c>
      <c r="AY55" s="320" t="s">
        <v>5142</v>
      </c>
      <c r="AZ55" s="32"/>
      <c r="BA55" s="330" t="s">
        <v>5211</v>
      </c>
      <c r="BB55" s="302" t="s">
        <v>5197</v>
      </c>
      <c r="BC55" s="309" t="s">
        <v>5198</v>
      </c>
    </row>
    <row r="56" spans="1:55" ht="15.75" customHeight="1" x14ac:dyDescent="0.25">
      <c r="A56" s="23" t="s">
        <v>508</v>
      </c>
      <c r="B56" s="24" t="s">
        <v>609</v>
      </c>
      <c r="C56" s="24" t="s">
        <v>2357</v>
      </c>
      <c r="D56" s="3" t="s">
        <v>5123</v>
      </c>
      <c r="E56" s="24" t="s">
        <v>5140</v>
      </c>
      <c r="F56" s="24" t="s">
        <v>5124</v>
      </c>
      <c r="G56" s="24"/>
      <c r="H56" s="24" t="s">
        <v>311</v>
      </c>
      <c r="I56" s="33">
        <v>42010000</v>
      </c>
      <c r="K56" s="1" t="s">
        <v>2008</v>
      </c>
      <c r="L56" s="1" t="s">
        <v>2008</v>
      </c>
      <c r="N56" s="23" t="s">
        <v>5132</v>
      </c>
      <c r="O56" s="23"/>
      <c r="P56" s="22" t="s">
        <v>1995</v>
      </c>
      <c r="Q56" s="22">
        <v>216</v>
      </c>
      <c r="R56" s="37">
        <f t="shared" si="1"/>
        <v>399.20000000000005</v>
      </c>
      <c r="S56" s="168">
        <v>499</v>
      </c>
      <c r="T56" s="33" t="s">
        <v>5149</v>
      </c>
      <c r="U56" s="33"/>
      <c r="V56" s="99"/>
      <c r="W56" s="142"/>
      <c r="Y56" s="8">
        <v>50</v>
      </c>
      <c r="Z56" s="8">
        <v>480</v>
      </c>
      <c r="AA56" s="8">
        <v>160</v>
      </c>
      <c r="AY56" s="320" t="s">
        <v>5142</v>
      </c>
      <c r="AZ56" s="32"/>
      <c r="BA56" s="330" t="s">
        <v>5211</v>
      </c>
      <c r="BB56" s="302" t="s">
        <v>5197</v>
      </c>
      <c r="BC56" s="309" t="s">
        <v>5198</v>
      </c>
    </row>
    <row r="57" spans="1:55" ht="15.75" customHeight="1" x14ac:dyDescent="0.25">
      <c r="A57" s="23" t="s">
        <v>508</v>
      </c>
      <c r="B57" s="24" t="s">
        <v>609</v>
      </c>
      <c r="C57" s="24" t="s">
        <v>2357</v>
      </c>
      <c r="D57" s="3" t="s">
        <v>5123</v>
      </c>
      <c r="E57" s="24" t="s">
        <v>5138</v>
      </c>
      <c r="F57" s="24" t="s">
        <v>5124</v>
      </c>
      <c r="G57" s="24"/>
      <c r="H57" s="24" t="s">
        <v>311</v>
      </c>
      <c r="I57" s="33">
        <v>42010000</v>
      </c>
      <c r="K57" s="1" t="s">
        <v>2008</v>
      </c>
      <c r="L57" s="1" t="s">
        <v>2008</v>
      </c>
      <c r="N57" s="23" t="s">
        <v>5134</v>
      </c>
      <c r="O57" s="23"/>
      <c r="P57" s="22" t="s">
        <v>1995</v>
      </c>
      <c r="Q57" s="22">
        <v>216</v>
      </c>
      <c r="R57" s="37">
        <f t="shared" si="1"/>
        <v>399.20000000000005</v>
      </c>
      <c r="S57" s="168">
        <v>499</v>
      </c>
      <c r="T57" s="33" t="s">
        <v>5152</v>
      </c>
      <c r="U57" s="33"/>
      <c r="V57" s="99"/>
      <c r="W57" s="142"/>
      <c r="Y57" s="8">
        <v>50</v>
      </c>
      <c r="Z57" s="8">
        <v>480</v>
      </c>
      <c r="AA57" s="8">
        <v>160</v>
      </c>
      <c r="AY57" s="320" t="s">
        <v>5142</v>
      </c>
      <c r="AZ57" s="32"/>
      <c r="BA57" s="330" t="s">
        <v>5211</v>
      </c>
      <c r="BB57" s="302" t="s">
        <v>5197</v>
      </c>
      <c r="BC57" s="309" t="s">
        <v>5198</v>
      </c>
    </row>
    <row r="58" spans="1:55" ht="15.75" customHeight="1" x14ac:dyDescent="0.25">
      <c r="A58" s="23" t="s">
        <v>508</v>
      </c>
      <c r="B58" s="24" t="s">
        <v>609</v>
      </c>
      <c r="C58" s="24" t="s">
        <v>2357</v>
      </c>
      <c r="D58" s="3" t="s">
        <v>5123</v>
      </c>
      <c r="E58" s="24" t="s">
        <v>5137</v>
      </c>
      <c r="F58" s="24" t="s">
        <v>5124</v>
      </c>
      <c r="G58" s="24"/>
      <c r="H58" s="24" t="s">
        <v>311</v>
      </c>
      <c r="I58" s="33">
        <v>42010000</v>
      </c>
      <c r="K58" s="1" t="s">
        <v>2008</v>
      </c>
      <c r="L58" s="1" t="s">
        <v>2008</v>
      </c>
      <c r="N58" s="23" t="s">
        <v>5136</v>
      </c>
      <c r="O58" s="23"/>
      <c r="P58" s="22" t="s">
        <v>1995</v>
      </c>
      <c r="Q58" s="22">
        <v>216</v>
      </c>
      <c r="R58" s="37">
        <f t="shared" si="1"/>
        <v>399.20000000000005</v>
      </c>
      <c r="S58" s="168">
        <v>499</v>
      </c>
      <c r="T58" s="33" t="s">
        <v>5151</v>
      </c>
      <c r="U58" s="33"/>
      <c r="V58" s="99"/>
      <c r="W58" s="142"/>
      <c r="Y58" s="8">
        <v>50</v>
      </c>
      <c r="Z58" s="8">
        <v>480</v>
      </c>
      <c r="AA58" s="8">
        <v>160</v>
      </c>
      <c r="AY58" s="320" t="s">
        <v>5142</v>
      </c>
      <c r="AZ58" s="32"/>
      <c r="BA58" s="330" t="s">
        <v>5211</v>
      </c>
      <c r="BB58" s="302" t="s">
        <v>5197</v>
      </c>
      <c r="BC58" s="309" t="s">
        <v>5198</v>
      </c>
    </row>
    <row r="59" spans="1:55" s="32" customFormat="1" ht="15.75" x14ac:dyDescent="0.25">
      <c r="A59" s="3" t="s">
        <v>448</v>
      </c>
      <c r="B59" s="24" t="s">
        <v>609</v>
      </c>
      <c r="C59" s="24" t="s">
        <v>3145</v>
      </c>
      <c r="D59" s="3" t="s">
        <v>2159</v>
      </c>
      <c r="E59" s="3" t="s">
        <v>1697</v>
      </c>
      <c r="F59" s="3" t="s">
        <v>2348</v>
      </c>
      <c r="G59" s="24"/>
      <c r="H59" s="3" t="s">
        <v>1609</v>
      </c>
      <c r="I59" s="33">
        <v>42010000</v>
      </c>
      <c r="J59" s="143"/>
      <c r="K59" s="1" t="s">
        <v>2008</v>
      </c>
      <c r="L59" s="1" t="s">
        <v>2008</v>
      </c>
      <c r="M59"/>
      <c r="N59" s="35" t="s">
        <v>487</v>
      </c>
      <c r="O59" s="35"/>
      <c r="P59" s="22" t="s">
        <v>1995</v>
      </c>
      <c r="Q59" s="22">
        <v>273</v>
      </c>
      <c r="R59" s="37">
        <f t="shared" si="1"/>
        <v>500</v>
      </c>
      <c r="S59" s="168">
        <v>625</v>
      </c>
      <c r="T59" s="33" t="s">
        <v>1705</v>
      </c>
      <c r="U59" s="33"/>
      <c r="V59" s="99">
        <v>0.3</v>
      </c>
      <c r="W59" s="142">
        <v>0.05</v>
      </c>
      <c r="X59" s="99">
        <f t="shared" si="0"/>
        <v>0.35</v>
      </c>
      <c r="Y59" s="8">
        <v>70</v>
      </c>
      <c r="Z59" s="8">
        <v>270</v>
      </c>
      <c r="AA59" s="8">
        <v>250</v>
      </c>
      <c r="AB59"/>
      <c r="AC59"/>
      <c r="AD59"/>
      <c r="AE59"/>
      <c r="AF59"/>
      <c r="AG59"/>
      <c r="AH59"/>
      <c r="AI59"/>
      <c r="AJ59"/>
      <c r="AK59"/>
      <c r="AL59"/>
      <c r="AM59"/>
      <c r="AN59"/>
      <c r="AO59"/>
      <c r="AP59"/>
      <c r="AQ59"/>
      <c r="AR59"/>
      <c r="AS59"/>
      <c r="AT59"/>
      <c r="AU59"/>
      <c r="AV59"/>
      <c r="AW59"/>
      <c r="AX59"/>
      <c r="AY59" s="320" t="s">
        <v>3850</v>
      </c>
      <c r="BA59" s="330" t="s">
        <v>5212</v>
      </c>
      <c r="BB59" s="302" t="s">
        <v>5197</v>
      </c>
      <c r="BC59" s="309" t="s">
        <v>5198</v>
      </c>
    </row>
    <row r="60" spans="1:55" s="32" customFormat="1" ht="15.75" x14ac:dyDescent="0.25">
      <c r="A60" s="3" t="s">
        <v>448</v>
      </c>
      <c r="B60" s="24" t="s">
        <v>609</v>
      </c>
      <c r="C60" s="24" t="s">
        <v>3145</v>
      </c>
      <c r="D60" s="3" t="s">
        <v>2159</v>
      </c>
      <c r="E60" s="3" t="s">
        <v>1698</v>
      </c>
      <c r="F60" s="3" t="s">
        <v>2348</v>
      </c>
      <c r="G60" s="24"/>
      <c r="H60" s="3" t="s">
        <v>1609</v>
      </c>
      <c r="I60" s="33">
        <v>42010000</v>
      </c>
      <c r="J60" s="143"/>
      <c r="K60" s="1" t="s">
        <v>2008</v>
      </c>
      <c r="L60" s="1" t="s">
        <v>2008</v>
      </c>
      <c r="M60"/>
      <c r="N60" s="35" t="s">
        <v>490</v>
      </c>
      <c r="O60" s="35"/>
      <c r="P60" s="22" t="s">
        <v>1995</v>
      </c>
      <c r="Q60" s="22">
        <v>273</v>
      </c>
      <c r="R60" s="37">
        <f t="shared" si="1"/>
        <v>500</v>
      </c>
      <c r="S60" s="168">
        <v>625</v>
      </c>
      <c r="T60" s="33" t="s">
        <v>1706</v>
      </c>
      <c r="U60" s="33"/>
      <c r="V60" s="99">
        <v>0.3</v>
      </c>
      <c r="W60" s="142">
        <v>0.05</v>
      </c>
      <c r="X60" s="99">
        <f t="shared" si="0"/>
        <v>0.35</v>
      </c>
      <c r="Y60" s="8">
        <v>70</v>
      </c>
      <c r="Z60" s="8">
        <v>270</v>
      </c>
      <c r="AA60" s="8">
        <v>250</v>
      </c>
      <c r="AB60"/>
      <c r="AC60"/>
      <c r="AD60"/>
      <c r="AE60"/>
      <c r="AF60"/>
      <c r="AG60"/>
      <c r="AH60"/>
      <c r="AI60"/>
      <c r="AJ60"/>
      <c r="AK60"/>
      <c r="AL60"/>
      <c r="AM60"/>
      <c r="AN60"/>
      <c r="AO60"/>
      <c r="AP60"/>
      <c r="AQ60"/>
      <c r="AR60"/>
      <c r="AS60"/>
      <c r="AT60"/>
      <c r="AU60"/>
      <c r="AV60"/>
      <c r="AW60"/>
      <c r="AX60"/>
      <c r="AY60" s="320" t="s">
        <v>3850</v>
      </c>
      <c r="BA60" s="330" t="s">
        <v>5212</v>
      </c>
      <c r="BB60" s="302" t="s">
        <v>5197</v>
      </c>
      <c r="BC60" s="309" t="s">
        <v>5198</v>
      </c>
    </row>
    <row r="61" spans="1:55" s="32" customFormat="1" ht="15.75" x14ac:dyDescent="0.25">
      <c r="A61" s="3" t="s">
        <v>448</v>
      </c>
      <c r="B61" s="24" t="s">
        <v>609</v>
      </c>
      <c r="C61" s="24" t="s">
        <v>3145</v>
      </c>
      <c r="D61" s="24" t="s">
        <v>2159</v>
      </c>
      <c r="E61" s="3" t="s">
        <v>2342</v>
      </c>
      <c r="F61" s="3" t="s">
        <v>2348</v>
      </c>
      <c r="G61" s="24"/>
      <c r="H61" s="3" t="s">
        <v>1654</v>
      </c>
      <c r="I61" s="33">
        <v>42010000</v>
      </c>
      <c r="J61" s="143"/>
      <c r="K61" s="1" t="s">
        <v>2008</v>
      </c>
      <c r="L61" s="1" t="s">
        <v>2008</v>
      </c>
      <c r="M61"/>
      <c r="N61" s="35" t="s">
        <v>452</v>
      </c>
      <c r="O61" s="35"/>
      <c r="P61" s="22" t="s">
        <v>1995</v>
      </c>
      <c r="Q61" s="22">
        <v>273</v>
      </c>
      <c r="R61" s="37">
        <f t="shared" si="1"/>
        <v>500</v>
      </c>
      <c r="S61" s="168">
        <v>625</v>
      </c>
      <c r="T61" s="33">
        <v>5051771726793</v>
      </c>
      <c r="U61" s="33"/>
      <c r="V61" s="99">
        <v>0.3</v>
      </c>
      <c r="W61" s="142">
        <v>0.05</v>
      </c>
      <c r="X61" s="99">
        <f t="shared" si="0"/>
        <v>0.35</v>
      </c>
      <c r="Y61" s="8">
        <v>70</v>
      </c>
      <c r="Z61" s="8">
        <v>270</v>
      </c>
      <c r="AA61" s="8">
        <v>250</v>
      </c>
      <c r="AB61"/>
      <c r="AC61"/>
      <c r="AD61"/>
      <c r="AE61"/>
      <c r="AF61"/>
      <c r="AG61"/>
      <c r="AH61"/>
      <c r="AI61"/>
      <c r="AJ61"/>
      <c r="AK61"/>
      <c r="AL61"/>
      <c r="AM61"/>
      <c r="AN61"/>
      <c r="AO61"/>
      <c r="AP61"/>
      <c r="AQ61"/>
      <c r="AR61"/>
      <c r="AS61"/>
      <c r="AT61"/>
      <c r="AU61"/>
      <c r="AV61"/>
      <c r="AW61"/>
      <c r="AX61"/>
      <c r="AY61" s="320" t="s">
        <v>3850</v>
      </c>
      <c r="BA61" s="330" t="s">
        <v>5212</v>
      </c>
      <c r="BB61" s="302" t="s">
        <v>5197</v>
      </c>
      <c r="BC61" s="309" t="s">
        <v>5198</v>
      </c>
    </row>
    <row r="62" spans="1:55" s="32" customFormat="1" ht="15.75" x14ac:dyDescent="0.25">
      <c r="A62" s="3" t="s">
        <v>448</v>
      </c>
      <c r="B62" s="24" t="s">
        <v>609</v>
      </c>
      <c r="C62" s="24" t="s">
        <v>3145</v>
      </c>
      <c r="D62" s="24" t="s">
        <v>2159</v>
      </c>
      <c r="E62" s="3" t="s">
        <v>2344</v>
      </c>
      <c r="F62" s="3" t="s">
        <v>2348</v>
      </c>
      <c r="G62" s="24"/>
      <c r="H62" s="3" t="s">
        <v>1654</v>
      </c>
      <c r="I62" s="33">
        <v>42010000</v>
      </c>
      <c r="J62" s="143"/>
      <c r="K62" s="1" t="s">
        <v>2008</v>
      </c>
      <c r="L62" s="1" t="s">
        <v>2008</v>
      </c>
      <c r="M62"/>
      <c r="N62" s="35" t="s">
        <v>454</v>
      </c>
      <c r="O62" s="35"/>
      <c r="P62" s="22" t="s">
        <v>1995</v>
      </c>
      <c r="Q62" s="22">
        <v>273</v>
      </c>
      <c r="R62" s="37">
        <f t="shared" si="1"/>
        <v>500</v>
      </c>
      <c r="S62" s="168">
        <v>625</v>
      </c>
      <c r="T62" s="33">
        <v>5051771726809</v>
      </c>
      <c r="U62" s="33"/>
      <c r="V62" s="99">
        <v>0.3</v>
      </c>
      <c r="W62" s="142">
        <v>0.05</v>
      </c>
      <c r="X62" s="99">
        <f t="shared" si="0"/>
        <v>0.35</v>
      </c>
      <c r="Y62" s="8">
        <v>70</v>
      </c>
      <c r="Z62" s="8">
        <v>270</v>
      </c>
      <c r="AA62" s="8">
        <v>250</v>
      </c>
      <c r="AB62"/>
      <c r="AC62"/>
      <c r="AD62"/>
      <c r="AE62"/>
      <c r="AF62"/>
      <c r="AG62"/>
      <c r="AH62"/>
      <c r="AI62"/>
      <c r="AJ62"/>
      <c r="AK62"/>
      <c r="AL62"/>
      <c r="AM62"/>
      <c r="AN62"/>
      <c r="AO62"/>
      <c r="AP62"/>
      <c r="AQ62"/>
      <c r="AR62"/>
      <c r="AS62"/>
      <c r="AT62"/>
      <c r="AU62"/>
      <c r="AV62"/>
      <c r="AW62"/>
      <c r="AX62"/>
      <c r="AY62" s="320" t="s">
        <v>3850</v>
      </c>
      <c r="BA62" s="330" t="s">
        <v>5212</v>
      </c>
      <c r="BB62" s="302" t="s">
        <v>5197</v>
      </c>
      <c r="BC62" s="309" t="s">
        <v>5198</v>
      </c>
    </row>
    <row r="63" spans="1:55" s="32" customFormat="1" ht="15.75" x14ac:dyDescent="0.25">
      <c r="A63" s="3" t="s">
        <v>448</v>
      </c>
      <c r="B63" s="24" t="s">
        <v>609</v>
      </c>
      <c r="C63" s="24" t="s">
        <v>2357</v>
      </c>
      <c r="D63" s="3" t="s">
        <v>2160</v>
      </c>
      <c r="E63" s="3" t="s">
        <v>1699</v>
      </c>
      <c r="F63" s="3" t="s">
        <v>2349</v>
      </c>
      <c r="G63" s="24"/>
      <c r="H63" s="3" t="s">
        <v>1609</v>
      </c>
      <c r="I63" s="33">
        <v>42010000</v>
      </c>
      <c r="J63" s="143"/>
      <c r="K63" s="1" t="s">
        <v>2008</v>
      </c>
      <c r="L63" s="1" t="s">
        <v>2008</v>
      </c>
      <c r="M63"/>
      <c r="N63" s="35" t="s">
        <v>487</v>
      </c>
      <c r="O63" s="35"/>
      <c r="P63" s="22" t="s">
        <v>1995</v>
      </c>
      <c r="Q63" s="22">
        <v>439</v>
      </c>
      <c r="R63" s="37">
        <f t="shared" si="1"/>
        <v>799.2</v>
      </c>
      <c r="S63" s="168">
        <v>999</v>
      </c>
      <c r="T63" s="33" t="s">
        <v>1707</v>
      </c>
      <c r="U63" s="33"/>
      <c r="V63" s="99">
        <v>0.6</v>
      </c>
      <c r="W63" s="142">
        <v>0.05</v>
      </c>
      <c r="X63" s="99">
        <f t="shared" si="0"/>
        <v>0.65</v>
      </c>
      <c r="Y63" s="8">
        <v>40</v>
      </c>
      <c r="Z63" s="8">
        <v>270</v>
      </c>
      <c r="AA63" s="8">
        <v>250</v>
      </c>
      <c r="AB63"/>
      <c r="AC63"/>
      <c r="AD63"/>
      <c r="AE63"/>
      <c r="AF63"/>
      <c r="AG63"/>
      <c r="AH63"/>
      <c r="AI63"/>
      <c r="AJ63"/>
      <c r="AK63"/>
      <c r="AL63"/>
      <c r="AM63"/>
      <c r="AN63"/>
      <c r="AO63"/>
      <c r="AP63"/>
      <c r="AQ63"/>
      <c r="AR63"/>
      <c r="AS63"/>
      <c r="AT63"/>
      <c r="AU63"/>
      <c r="AV63"/>
      <c r="AW63"/>
      <c r="AX63"/>
      <c r="AY63" s="320" t="s">
        <v>3851</v>
      </c>
      <c r="BA63" s="330" t="s">
        <v>5212</v>
      </c>
      <c r="BB63" s="302" t="s">
        <v>5197</v>
      </c>
      <c r="BC63" s="309" t="s">
        <v>5198</v>
      </c>
    </row>
    <row r="64" spans="1:55" s="32" customFormat="1" ht="15.75" x14ac:dyDescent="0.25">
      <c r="A64" s="3" t="s">
        <v>448</v>
      </c>
      <c r="B64" s="24" t="s">
        <v>609</v>
      </c>
      <c r="C64" s="24" t="s">
        <v>2357</v>
      </c>
      <c r="D64" s="3" t="s">
        <v>2160</v>
      </c>
      <c r="E64" s="3" t="s">
        <v>1700</v>
      </c>
      <c r="F64" s="3" t="s">
        <v>2349</v>
      </c>
      <c r="G64" s="24"/>
      <c r="H64" s="3" t="s">
        <v>1609</v>
      </c>
      <c r="I64" s="33">
        <v>42010000</v>
      </c>
      <c r="J64" s="143"/>
      <c r="K64" s="1" t="s">
        <v>2008</v>
      </c>
      <c r="L64" s="1" t="s">
        <v>2008</v>
      </c>
      <c r="M64"/>
      <c r="N64" s="35" t="s">
        <v>490</v>
      </c>
      <c r="O64" s="35"/>
      <c r="P64" s="22" t="s">
        <v>1995</v>
      </c>
      <c r="Q64" s="22">
        <v>439</v>
      </c>
      <c r="R64" s="37">
        <f t="shared" si="1"/>
        <v>799.2</v>
      </c>
      <c r="S64" s="168">
        <v>999</v>
      </c>
      <c r="T64" s="33" t="s">
        <v>1708</v>
      </c>
      <c r="U64" s="33"/>
      <c r="V64" s="99">
        <v>0.6</v>
      </c>
      <c r="W64" s="142">
        <v>0.05</v>
      </c>
      <c r="X64" s="99">
        <f t="shared" si="0"/>
        <v>0.65</v>
      </c>
      <c r="Y64" s="8">
        <v>40</v>
      </c>
      <c r="Z64" s="8">
        <v>270</v>
      </c>
      <c r="AA64" s="8">
        <v>250</v>
      </c>
      <c r="AB64"/>
      <c r="AC64"/>
      <c r="AD64"/>
      <c r="AE64"/>
      <c r="AF64"/>
      <c r="AG64"/>
      <c r="AH64"/>
      <c r="AI64"/>
      <c r="AJ64"/>
      <c r="AK64"/>
      <c r="AL64"/>
      <c r="AM64"/>
      <c r="AN64"/>
      <c r="AO64"/>
      <c r="AP64"/>
      <c r="AQ64"/>
      <c r="AR64"/>
      <c r="AS64"/>
      <c r="AT64"/>
      <c r="AU64"/>
      <c r="AV64"/>
      <c r="AW64"/>
      <c r="AX64"/>
      <c r="AY64" s="320" t="s">
        <v>3851</v>
      </c>
      <c r="BA64" s="330" t="s">
        <v>5212</v>
      </c>
      <c r="BB64" s="302" t="s">
        <v>5197</v>
      </c>
      <c r="BC64" s="309" t="s">
        <v>5198</v>
      </c>
    </row>
    <row r="65" spans="1:55" s="32" customFormat="1" ht="15.75" x14ac:dyDescent="0.25">
      <c r="A65" s="3" t="s">
        <v>448</v>
      </c>
      <c r="B65" s="24" t="s">
        <v>609</v>
      </c>
      <c r="C65" s="24" t="s">
        <v>2357</v>
      </c>
      <c r="D65" s="24" t="s">
        <v>2160</v>
      </c>
      <c r="E65" s="3" t="s">
        <v>2340</v>
      </c>
      <c r="F65" s="3" t="s">
        <v>2349</v>
      </c>
      <c r="G65" s="24"/>
      <c r="H65" s="3" t="s">
        <v>311</v>
      </c>
      <c r="I65" s="33">
        <v>42010000</v>
      </c>
      <c r="J65" s="143"/>
      <c r="K65" s="1" t="s">
        <v>2008</v>
      </c>
      <c r="L65" s="1" t="s">
        <v>2008</v>
      </c>
      <c r="M65"/>
      <c r="N65" s="35" t="s">
        <v>452</v>
      </c>
      <c r="O65" s="35"/>
      <c r="P65" s="22" t="s">
        <v>1995</v>
      </c>
      <c r="Q65" s="22">
        <v>439</v>
      </c>
      <c r="R65" s="37">
        <f t="shared" si="1"/>
        <v>799.2</v>
      </c>
      <c r="S65" s="168">
        <v>999</v>
      </c>
      <c r="T65" s="33">
        <v>5051771727967</v>
      </c>
      <c r="U65" s="33"/>
      <c r="V65" s="99">
        <v>0.6</v>
      </c>
      <c r="W65" s="142">
        <v>0.05</v>
      </c>
      <c r="X65" s="99">
        <f t="shared" si="0"/>
        <v>0.65</v>
      </c>
      <c r="Y65" s="8">
        <v>40</v>
      </c>
      <c r="Z65" s="8">
        <v>270</v>
      </c>
      <c r="AA65" s="8">
        <v>250</v>
      </c>
      <c r="AB65"/>
      <c r="AC65"/>
      <c r="AD65"/>
      <c r="AE65"/>
      <c r="AF65"/>
      <c r="AG65"/>
      <c r="AH65"/>
      <c r="AI65"/>
      <c r="AJ65"/>
      <c r="AK65"/>
      <c r="AL65"/>
      <c r="AM65"/>
      <c r="AN65"/>
      <c r="AO65"/>
      <c r="AP65"/>
      <c r="AQ65"/>
      <c r="AR65"/>
      <c r="AS65"/>
      <c r="AT65"/>
      <c r="AU65"/>
      <c r="AV65"/>
      <c r="AW65"/>
      <c r="AX65"/>
      <c r="AY65" s="320" t="s">
        <v>3851</v>
      </c>
      <c r="BA65" s="330" t="s">
        <v>5212</v>
      </c>
      <c r="BB65" s="302" t="s">
        <v>5197</v>
      </c>
      <c r="BC65" s="309" t="s">
        <v>5198</v>
      </c>
    </row>
    <row r="66" spans="1:55" s="32" customFormat="1" ht="15.75" x14ac:dyDescent="0.25">
      <c r="A66" s="3" t="s">
        <v>448</v>
      </c>
      <c r="B66" s="24" t="s">
        <v>609</v>
      </c>
      <c r="C66" s="24" t="s">
        <v>2357</v>
      </c>
      <c r="D66" s="24" t="s">
        <v>2160</v>
      </c>
      <c r="E66" s="3" t="s">
        <v>2341</v>
      </c>
      <c r="F66" s="3" t="s">
        <v>2349</v>
      </c>
      <c r="G66" s="24"/>
      <c r="H66" s="3" t="s">
        <v>311</v>
      </c>
      <c r="I66" s="33">
        <v>42010000</v>
      </c>
      <c r="J66" s="143"/>
      <c r="K66" s="1" t="s">
        <v>2008</v>
      </c>
      <c r="L66" s="1" t="s">
        <v>2008</v>
      </c>
      <c r="M66"/>
      <c r="N66" s="35" t="s">
        <v>454</v>
      </c>
      <c r="O66" s="35"/>
      <c r="P66" s="22" t="s">
        <v>1995</v>
      </c>
      <c r="Q66" s="22">
        <v>439</v>
      </c>
      <c r="R66" s="37">
        <f t="shared" si="1"/>
        <v>799.2</v>
      </c>
      <c r="S66" s="168">
        <v>999</v>
      </c>
      <c r="T66" s="33">
        <v>5051771727974</v>
      </c>
      <c r="U66" s="33"/>
      <c r="V66" s="99">
        <v>0.6</v>
      </c>
      <c r="W66" s="142">
        <v>0.05</v>
      </c>
      <c r="X66" s="99">
        <f t="shared" si="0"/>
        <v>0.65</v>
      </c>
      <c r="Y66" s="8">
        <v>40</v>
      </c>
      <c r="Z66" s="8">
        <v>270</v>
      </c>
      <c r="AA66" s="8">
        <v>250</v>
      </c>
      <c r="AB66"/>
      <c r="AC66"/>
      <c r="AD66"/>
      <c r="AE66"/>
      <c r="AF66"/>
      <c r="AG66"/>
      <c r="AH66"/>
      <c r="AI66"/>
      <c r="AJ66"/>
      <c r="AK66"/>
      <c r="AL66"/>
      <c r="AM66"/>
      <c r="AN66"/>
      <c r="AO66"/>
      <c r="AP66"/>
      <c r="AQ66"/>
      <c r="AR66"/>
      <c r="AS66"/>
      <c r="AT66"/>
      <c r="AU66"/>
      <c r="AV66"/>
      <c r="AW66"/>
      <c r="AX66"/>
      <c r="AY66" s="320" t="s">
        <v>3851</v>
      </c>
      <c r="BA66" s="330" t="s">
        <v>5212</v>
      </c>
      <c r="BB66" s="302" t="s">
        <v>5197</v>
      </c>
      <c r="BC66" s="309" t="s">
        <v>5198</v>
      </c>
    </row>
    <row r="67" spans="1:55" s="32" customFormat="1" ht="15.75" x14ac:dyDescent="0.25">
      <c r="A67" s="3" t="s">
        <v>448</v>
      </c>
      <c r="B67" s="24" t="s">
        <v>609</v>
      </c>
      <c r="C67" s="24" t="s">
        <v>2357</v>
      </c>
      <c r="D67" s="3" t="s">
        <v>2161</v>
      </c>
      <c r="E67" s="3" t="s">
        <v>1784</v>
      </c>
      <c r="F67" s="3" t="s">
        <v>2350</v>
      </c>
      <c r="G67" s="24"/>
      <c r="H67" s="3" t="s">
        <v>1609</v>
      </c>
      <c r="I67" s="33">
        <v>42010000</v>
      </c>
      <c r="J67" s="143"/>
      <c r="K67" s="1" t="s">
        <v>2008</v>
      </c>
      <c r="L67" s="1" t="s">
        <v>2008</v>
      </c>
      <c r="M67"/>
      <c r="N67" s="35" t="s">
        <v>487</v>
      </c>
      <c r="O67" s="35"/>
      <c r="P67" s="22" t="s">
        <v>1995</v>
      </c>
      <c r="Q67" s="22">
        <v>577</v>
      </c>
      <c r="R67" s="37">
        <f t="shared" si="1"/>
        <v>1060</v>
      </c>
      <c r="S67" s="168">
        <v>1325</v>
      </c>
      <c r="T67" s="33" t="s">
        <v>1815</v>
      </c>
      <c r="U67" s="33"/>
      <c r="V67" s="99">
        <v>0.65</v>
      </c>
      <c r="W67" s="142">
        <v>0.05</v>
      </c>
      <c r="X67" s="99">
        <f t="shared" si="0"/>
        <v>0.70000000000000007</v>
      </c>
      <c r="Y67" s="8">
        <v>70</v>
      </c>
      <c r="Z67" s="8">
        <v>410</v>
      </c>
      <c r="AA67" s="8">
        <v>250</v>
      </c>
      <c r="AB67"/>
      <c r="AC67"/>
      <c r="AD67"/>
      <c r="AE67"/>
      <c r="AF67"/>
      <c r="AG67"/>
      <c r="AH67"/>
      <c r="AI67"/>
      <c r="AJ67"/>
      <c r="AK67"/>
      <c r="AL67"/>
      <c r="AM67"/>
      <c r="AN67"/>
      <c r="AO67"/>
      <c r="AP67"/>
      <c r="AQ67"/>
      <c r="AR67"/>
      <c r="AS67"/>
      <c r="AT67"/>
      <c r="AU67"/>
      <c r="AV67"/>
      <c r="AW67"/>
      <c r="AX67"/>
      <c r="AY67" s="320" t="s">
        <v>3852</v>
      </c>
      <c r="AZ67" s="157"/>
      <c r="BA67" s="330" t="s">
        <v>5212</v>
      </c>
      <c r="BB67" s="302" t="s">
        <v>5197</v>
      </c>
      <c r="BC67" s="309" t="s">
        <v>5198</v>
      </c>
    </row>
    <row r="68" spans="1:55" s="32" customFormat="1" ht="15.75" x14ac:dyDescent="0.25">
      <c r="A68" s="3" t="s">
        <v>448</v>
      </c>
      <c r="B68" s="24" t="s">
        <v>609</v>
      </c>
      <c r="C68" s="24" t="s">
        <v>2357</v>
      </c>
      <c r="D68" s="3" t="s">
        <v>2161</v>
      </c>
      <c r="E68" s="3" t="s">
        <v>1785</v>
      </c>
      <c r="F68" s="3" t="s">
        <v>2350</v>
      </c>
      <c r="G68" s="24"/>
      <c r="H68" s="3" t="s">
        <v>1609</v>
      </c>
      <c r="I68" s="33">
        <v>42010000</v>
      </c>
      <c r="J68" s="143"/>
      <c r="K68" s="1" t="s">
        <v>2008</v>
      </c>
      <c r="L68" s="1" t="s">
        <v>2008</v>
      </c>
      <c r="M68"/>
      <c r="N68" s="35" t="s">
        <v>490</v>
      </c>
      <c r="O68" s="35"/>
      <c r="P68" s="22" t="s">
        <v>1995</v>
      </c>
      <c r="Q68" s="22">
        <v>577</v>
      </c>
      <c r="R68" s="37">
        <f t="shared" si="1"/>
        <v>1060</v>
      </c>
      <c r="S68" s="168">
        <v>1325</v>
      </c>
      <c r="T68" s="33" t="s">
        <v>1816</v>
      </c>
      <c r="U68" s="33"/>
      <c r="V68" s="99">
        <v>0.65</v>
      </c>
      <c r="W68" s="142">
        <v>0.05</v>
      </c>
      <c r="X68" s="99">
        <f t="shared" si="0"/>
        <v>0.70000000000000007</v>
      </c>
      <c r="Y68" s="8">
        <v>70</v>
      </c>
      <c r="Z68" s="8">
        <v>410</v>
      </c>
      <c r="AA68" s="8">
        <v>250</v>
      </c>
      <c r="AB68"/>
      <c r="AC68"/>
      <c r="AD68"/>
      <c r="AE68"/>
      <c r="AF68"/>
      <c r="AG68"/>
      <c r="AH68"/>
      <c r="AI68"/>
      <c r="AJ68"/>
      <c r="AK68"/>
      <c r="AL68"/>
      <c r="AM68"/>
      <c r="AN68"/>
      <c r="AO68"/>
      <c r="AP68"/>
      <c r="AQ68"/>
      <c r="AR68"/>
      <c r="AS68"/>
      <c r="AT68"/>
      <c r="AU68"/>
      <c r="AV68"/>
      <c r="AW68"/>
      <c r="AX68"/>
      <c r="AY68" s="320" t="s">
        <v>3852</v>
      </c>
      <c r="AZ68" s="157"/>
      <c r="BA68" s="330" t="s">
        <v>5212</v>
      </c>
      <c r="BB68" s="302" t="s">
        <v>5197</v>
      </c>
      <c r="BC68" s="309" t="s">
        <v>5198</v>
      </c>
    </row>
    <row r="69" spans="1:55" s="32" customFormat="1" ht="15.75" x14ac:dyDescent="0.25">
      <c r="A69" s="3" t="s">
        <v>448</v>
      </c>
      <c r="B69" s="24" t="s">
        <v>609</v>
      </c>
      <c r="C69" s="24" t="s">
        <v>2357</v>
      </c>
      <c r="D69" s="24" t="s">
        <v>2161</v>
      </c>
      <c r="E69" s="3" t="s">
        <v>2343</v>
      </c>
      <c r="F69" s="3" t="s">
        <v>2350</v>
      </c>
      <c r="G69" s="24"/>
      <c r="H69" s="3" t="s">
        <v>2012</v>
      </c>
      <c r="I69" s="33">
        <v>42010000</v>
      </c>
      <c r="J69" s="143"/>
      <c r="K69" s="1" t="s">
        <v>2008</v>
      </c>
      <c r="L69" s="1" t="s">
        <v>2008</v>
      </c>
      <c r="M69"/>
      <c r="N69" s="35" t="s">
        <v>452</v>
      </c>
      <c r="O69" s="35"/>
      <c r="P69" s="22" t="s">
        <v>1995</v>
      </c>
      <c r="Q69" s="22">
        <v>577</v>
      </c>
      <c r="R69" s="37">
        <f t="shared" si="1"/>
        <v>1060</v>
      </c>
      <c r="S69" s="168">
        <v>1325</v>
      </c>
      <c r="T69" s="33">
        <v>5051771727981</v>
      </c>
      <c r="U69" s="33"/>
      <c r="V69" s="99">
        <v>0.65</v>
      </c>
      <c r="W69" s="142">
        <v>0.05</v>
      </c>
      <c r="X69" s="99">
        <f t="shared" si="0"/>
        <v>0.70000000000000007</v>
      </c>
      <c r="Y69" s="8">
        <v>70</v>
      </c>
      <c r="Z69" s="8">
        <v>410</v>
      </c>
      <c r="AA69" s="8">
        <v>250</v>
      </c>
      <c r="AB69"/>
      <c r="AC69"/>
      <c r="AD69"/>
      <c r="AE69"/>
      <c r="AF69"/>
      <c r="AG69"/>
      <c r="AH69"/>
      <c r="AI69"/>
      <c r="AJ69"/>
      <c r="AK69"/>
      <c r="AL69"/>
      <c r="AM69"/>
      <c r="AN69"/>
      <c r="AO69"/>
      <c r="AP69"/>
      <c r="AQ69"/>
      <c r="AR69"/>
      <c r="AS69"/>
      <c r="AT69"/>
      <c r="AU69"/>
      <c r="AV69"/>
      <c r="AW69"/>
      <c r="AX69"/>
      <c r="AY69" s="320" t="s">
        <v>3852</v>
      </c>
      <c r="AZ69" s="157"/>
      <c r="BA69" s="330" t="s">
        <v>5212</v>
      </c>
      <c r="BB69" s="302" t="s">
        <v>5197</v>
      </c>
      <c r="BC69" s="309" t="s">
        <v>5198</v>
      </c>
    </row>
    <row r="70" spans="1:55" s="32" customFormat="1" ht="15.75" x14ac:dyDescent="0.25">
      <c r="A70" s="3" t="s">
        <v>448</v>
      </c>
      <c r="B70" s="24" t="s">
        <v>609</v>
      </c>
      <c r="C70" s="24" t="s">
        <v>2357</v>
      </c>
      <c r="D70" s="3" t="s">
        <v>2161</v>
      </c>
      <c r="E70" s="3" t="s">
        <v>2345</v>
      </c>
      <c r="F70" s="3" t="s">
        <v>2350</v>
      </c>
      <c r="G70" s="24"/>
      <c r="H70" s="3" t="s">
        <v>2012</v>
      </c>
      <c r="I70" s="33">
        <v>42010000</v>
      </c>
      <c r="J70" s="143"/>
      <c r="K70" s="1" t="s">
        <v>2008</v>
      </c>
      <c r="L70" s="1" t="s">
        <v>2008</v>
      </c>
      <c r="M70"/>
      <c r="N70" s="35" t="s">
        <v>454</v>
      </c>
      <c r="O70" s="35"/>
      <c r="P70" s="22" t="s">
        <v>1995</v>
      </c>
      <c r="Q70" s="22">
        <v>577</v>
      </c>
      <c r="R70" s="37">
        <f t="shared" si="1"/>
        <v>1060</v>
      </c>
      <c r="S70" s="168">
        <v>1325</v>
      </c>
      <c r="T70" s="33">
        <v>5051771727998</v>
      </c>
      <c r="U70" s="33"/>
      <c r="V70" s="99">
        <v>0.65</v>
      </c>
      <c r="W70" s="142">
        <v>0.05</v>
      </c>
      <c r="X70" s="99">
        <f t="shared" si="0"/>
        <v>0.70000000000000007</v>
      </c>
      <c r="Y70" s="8">
        <v>70</v>
      </c>
      <c r="Z70" s="8">
        <v>410</v>
      </c>
      <c r="AA70" s="8">
        <v>250</v>
      </c>
      <c r="AB70"/>
      <c r="AC70"/>
      <c r="AD70"/>
      <c r="AE70"/>
      <c r="AF70"/>
      <c r="AG70"/>
      <c r="AH70"/>
      <c r="AI70"/>
      <c r="AJ70"/>
      <c r="AK70"/>
      <c r="AL70"/>
      <c r="AM70"/>
      <c r="AN70"/>
      <c r="AO70"/>
      <c r="AP70"/>
      <c r="AQ70"/>
      <c r="AR70"/>
      <c r="AS70"/>
      <c r="AT70"/>
      <c r="AU70"/>
      <c r="AV70"/>
      <c r="AW70"/>
      <c r="AX70"/>
      <c r="AY70" s="320" t="s">
        <v>3852</v>
      </c>
      <c r="AZ70" s="157"/>
      <c r="BA70" s="330" t="s">
        <v>5212</v>
      </c>
      <c r="BB70" s="302" t="s">
        <v>5197</v>
      </c>
      <c r="BC70" s="309" t="s">
        <v>5198</v>
      </c>
    </row>
    <row r="71" spans="1:55" s="32" customFormat="1" ht="15.75" x14ac:dyDescent="0.25">
      <c r="A71" s="3" t="s">
        <v>448</v>
      </c>
      <c r="B71" s="24" t="s">
        <v>609</v>
      </c>
      <c r="C71" s="24" t="s">
        <v>3145</v>
      </c>
      <c r="D71" s="3" t="s">
        <v>2356</v>
      </c>
      <c r="E71" s="3" t="s">
        <v>2352</v>
      </c>
      <c r="F71" s="3" t="s">
        <v>2351</v>
      </c>
      <c r="G71" s="24"/>
      <c r="H71" s="3" t="s">
        <v>1609</v>
      </c>
      <c r="I71" s="33">
        <v>42010000</v>
      </c>
      <c r="J71" s="143"/>
      <c r="K71" s="1" t="s">
        <v>2008</v>
      </c>
      <c r="L71" s="1" t="s">
        <v>2008</v>
      </c>
      <c r="M71"/>
      <c r="N71" s="35" t="s">
        <v>452</v>
      </c>
      <c r="O71" s="35"/>
      <c r="P71" s="22" t="s">
        <v>1995</v>
      </c>
      <c r="Q71" s="22">
        <v>426</v>
      </c>
      <c r="R71" s="37">
        <f t="shared" si="1"/>
        <v>783.2</v>
      </c>
      <c r="S71" s="168">
        <v>979</v>
      </c>
      <c r="T71" s="33" t="s">
        <v>2549</v>
      </c>
      <c r="U71" s="33"/>
      <c r="V71" s="99">
        <v>0.3</v>
      </c>
      <c r="W71" s="142">
        <v>0.05</v>
      </c>
      <c r="X71" s="99">
        <f t="shared" si="0"/>
        <v>0.35</v>
      </c>
      <c r="Y71" s="8">
        <v>40</v>
      </c>
      <c r="Z71" s="8">
        <v>270</v>
      </c>
      <c r="AA71" s="8">
        <v>250</v>
      </c>
      <c r="AB71"/>
      <c r="AC71"/>
      <c r="AD71"/>
      <c r="AE71"/>
      <c r="AF71"/>
      <c r="AG71"/>
      <c r="AH71"/>
      <c r="AI71"/>
      <c r="AJ71"/>
      <c r="AK71"/>
      <c r="AL71"/>
      <c r="AM71"/>
      <c r="AN71"/>
      <c r="AO71"/>
      <c r="AP71"/>
      <c r="AQ71"/>
      <c r="AR71"/>
      <c r="AS71"/>
      <c r="AT71"/>
      <c r="AU71"/>
      <c r="AV71"/>
      <c r="AW71"/>
      <c r="AX71"/>
      <c r="AY71" s="320" t="s">
        <v>3853</v>
      </c>
      <c r="AZ71" s="12"/>
      <c r="BA71" s="330" t="s">
        <v>5212</v>
      </c>
      <c r="BB71" s="302" t="s">
        <v>5197</v>
      </c>
      <c r="BC71" s="309" t="s">
        <v>5198</v>
      </c>
    </row>
    <row r="72" spans="1:55" s="32" customFormat="1" ht="15.75" x14ac:dyDescent="0.25">
      <c r="A72" s="3" t="s">
        <v>448</v>
      </c>
      <c r="B72" s="24" t="s">
        <v>609</v>
      </c>
      <c r="C72" s="24" t="s">
        <v>3145</v>
      </c>
      <c r="D72" s="3" t="s">
        <v>2356</v>
      </c>
      <c r="E72" s="3" t="s">
        <v>2353</v>
      </c>
      <c r="F72" s="3" t="s">
        <v>2351</v>
      </c>
      <c r="G72" s="24"/>
      <c r="H72" s="3" t="s">
        <v>1609</v>
      </c>
      <c r="I72" s="33">
        <v>42010000</v>
      </c>
      <c r="J72" s="143"/>
      <c r="K72" s="1" t="s">
        <v>2008</v>
      </c>
      <c r="L72" s="1" t="s">
        <v>2008</v>
      </c>
      <c r="M72"/>
      <c r="N72" s="35" t="s">
        <v>454</v>
      </c>
      <c r="O72" s="35"/>
      <c r="P72" s="22" t="s">
        <v>1995</v>
      </c>
      <c r="Q72" s="22">
        <v>426</v>
      </c>
      <c r="R72" s="37">
        <f t="shared" si="1"/>
        <v>783.2</v>
      </c>
      <c r="S72" s="168">
        <v>979</v>
      </c>
      <c r="T72" s="33" t="s">
        <v>2550</v>
      </c>
      <c r="U72" s="33"/>
      <c r="V72" s="99">
        <v>0.3</v>
      </c>
      <c r="W72" s="142">
        <v>0.05</v>
      </c>
      <c r="X72" s="99">
        <f t="shared" si="0"/>
        <v>0.35</v>
      </c>
      <c r="Y72" s="8">
        <v>40</v>
      </c>
      <c r="Z72" s="8">
        <v>270</v>
      </c>
      <c r="AA72" s="8">
        <v>250</v>
      </c>
      <c r="AB72"/>
      <c r="AC72"/>
      <c r="AD72"/>
      <c r="AE72"/>
      <c r="AF72"/>
      <c r="AG72"/>
      <c r="AH72"/>
      <c r="AI72"/>
      <c r="AJ72"/>
      <c r="AK72"/>
      <c r="AL72"/>
      <c r="AM72"/>
      <c r="AN72"/>
      <c r="AO72"/>
      <c r="AP72"/>
      <c r="AQ72"/>
      <c r="AR72"/>
      <c r="AS72"/>
      <c r="AT72"/>
      <c r="AU72"/>
      <c r="AV72"/>
      <c r="AW72"/>
      <c r="AX72"/>
      <c r="AY72" s="320" t="s">
        <v>3853</v>
      </c>
      <c r="AZ72" s="12"/>
      <c r="BA72" s="330" t="s">
        <v>5212</v>
      </c>
      <c r="BB72" s="302" t="s">
        <v>5197</v>
      </c>
      <c r="BC72" s="309" t="s">
        <v>5198</v>
      </c>
    </row>
    <row r="73" spans="1:55" s="32" customFormat="1" ht="15.75" x14ac:dyDescent="0.25">
      <c r="A73" s="3" t="s">
        <v>448</v>
      </c>
      <c r="B73" s="24" t="s">
        <v>609</v>
      </c>
      <c r="C73" s="24" t="s">
        <v>3145</v>
      </c>
      <c r="D73" s="3" t="s">
        <v>2356</v>
      </c>
      <c r="E73" s="3" t="s">
        <v>2354</v>
      </c>
      <c r="F73" s="3" t="s">
        <v>2351</v>
      </c>
      <c r="G73" s="24"/>
      <c r="H73" s="3" t="s">
        <v>1654</v>
      </c>
      <c r="I73" s="33">
        <v>42010000</v>
      </c>
      <c r="J73" s="143"/>
      <c r="K73" s="1" t="s">
        <v>2008</v>
      </c>
      <c r="L73" s="1" t="s">
        <v>2008</v>
      </c>
      <c r="M73"/>
      <c r="N73" s="35" t="s">
        <v>452</v>
      </c>
      <c r="O73" s="35"/>
      <c r="P73" s="22" t="s">
        <v>1995</v>
      </c>
      <c r="Q73" s="22">
        <v>426</v>
      </c>
      <c r="R73" s="37">
        <f t="shared" si="1"/>
        <v>783.2</v>
      </c>
      <c r="S73" s="168">
        <v>979</v>
      </c>
      <c r="T73" s="33" t="s">
        <v>2551</v>
      </c>
      <c r="U73" s="33"/>
      <c r="V73" s="99">
        <v>0.3</v>
      </c>
      <c r="W73" s="142">
        <v>0.05</v>
      </c>
      <c r="X73" s="99">
        <f t="shared" si="0"/>
        <v>0.35</v>
      </c>
      <c r="Y73" s="8">
        <v>40</v>
      </c>
      <c r="Z73" s="8">
        <v>270</v>
      </c>
      <c r="AA73" s="8">
        <v>250</v>
      </c>
      <c r="AB73"/>
      <c r="AC73"/>
      <c r="AD73"/>
      <c r="AE73"/>
      <c r="AF73"/>
      <c r="AG73"/>
      <c r="AH73"/>
      <c r="AI73"/>
      <c r="AJ73"/>
      <c r="AK73"/>
      <c r="AL73"/>
      <c r="AM73"/>
      <c r="AN73"/>
      <c r="AO73"/>
      <c r="AP73"/>
      <c r="AQ73"/>
      <c r="AR73"/>
      <c r="AS73"/>
      <c r="AT73"/>
      <c r="AU73"/>
      <c r="AV73"/>
      <c r="AW73"/>
      <c r="AX73"/>
      <c r="AY73" s="320" t="s">
        <v>3853</v>
      </c>
      <c r="AZ73" s="12"/>
      <c r="BA73" s="330" t="s">
        <v>5212</v>
      </c>
      <c r="BB73" s="302" t="s">
        <v>5197</v>
      </c>
      <c r="BC73" s="309" t="s">
        <v>5198</v>
      </c>
    </row>
    <row r="74" spans="1:55" s="32" customFormat="1" ht="15.75" x14ac:dyDescent="0.25">
      <c r="A74" s="3" t="s">
        <v>448</v>
      </c>
      <c r="B74" s="24" t="s">
        <v>609</v>
      </c>
      <c r="C74" s="24" t="s">
        <v>3145</v>
      </c>
      <c r="D74" s="3" t="s">
        <v>2356</v>
      </c>
      <c r="E74" s="3" t="s">
        <v>2355</v>
      </c>
      <c r="F74" s="3" t="s">
        <v>2351</v>
      </c>
      <c r="G74" s="24"/>
      <c r="H74" s="3" t="s">
        <v>1654</v>
      </c>
      <c r="I74" s="33">
        <v>42010000</v>
      </c>
      <c r="J74" s="143"/>
      <c r="K74" s="1" t="s">
        <v>2008</v>
      </c>
      <c r="L74" s="1" t="s">
        <v>2008</v>
      </c>
      <c r="M74"/>
      <c r="N74" s="35" t="s">
        <v>454</v>
      </c>
      <c r="O74" s="35"/>
      <c r="P74" s="22" t="s">
        <v>1995</v>
      </c>
      <c r="Q74" s="22">
        <v>426</v>
      </c>
      <c r="R74" s="37">
        <f t="shared" ref="R74:R137" si="3">S74*0.8</f>
        <v>783.2</v>
      </c>
      <c r="S74" s="168">
        <v>979</v>
      </c>
      <c r="T74" s="33" t="s">
        <v>2552</v>
      </c>
      <c r="U74" s="33"/>
      <c r="V74" s="99">
        <v>0.3</v>
      </c>
      <c r="W74" s="142">
        <v>0.05</v>
      </c>
      <c r="X74" s="99">
        <f t="shared" si="0"/>
        <v>0.35</v>
      </c>
      <c r="Y74" s="8">
        <v>40</v>
      </c>
      <c r="Z74" s="8">
        <v>270</v>
      </c>
      <c r="AA74" s="8">
        <v>250</v>
      </c>
      <c r="AB74"/>
      <c r="AC74"/>
      <c r="AD74"/>
      <c r="AE74"/>
      <c r="AF74"/>
      <c r="AG74"/>
      <c r="AH74"/>
      <c r="AI74"/>
      <c r="AJ74"/>
      <c r="AK74"/>
      <c r="AL74"/>
      <c r="AM74"/>
      <c r="AN74"/>
      <c r="AO74"/>
      <c r="AP74"/>
      <c r="AQ74"/>
      <c r="AR74"/>
      <c r="AS74"/>
      <c r="AT74"/>
      <c r="AU74"/>
      <c r="AV74"/>
      <c r="AW74"/>
      <c r="AX74"/>
      <c r="AY74" s="320" t="s">
        <v>3853</v>
      </c>
      <c r="AZ74" s="12"/>
      <c r="BA74" s="330" t="s">
        <v>5212</v>
      </c>
      <c r="BB74" s="302" t="s">
        <v>5197</v>
      </c>
      <c r="BC74" s="309" t="s">
        <v>5198</v>
      </c>
    </row>
    <row r="75" spans="1:55" ht="15.75" customHeight="1" x14ac:dyDescent="0.25">
      <c r="A75" s="23" t="s">
        <v>508</v>
      </c>
      <c r="B75" s="24" t="s">
        <v>609</v>
      </c>
      <c r="C75" s="24" t="s">
        <v>2357</v>
      </c>
      <c r="D75" s="3" t="s">
        <v>2152</v>
      </c>
      <c r="E75" s="24" t="s">
        <v>2529</v>
      </c>
      <c r="F75" s="24" t="s">
        <v>2366</v>
      </c>
      <c r="G75" s="24"/>
      <c r="H75" s="24" t="s">
        <v>290</v>
      </c>
      <c r="I75" s="33">
        <v>42010000</v>
      </c>
      <c r="K75" s="1" t="s">
        <v>2008</v>
      </c>
      <c r="L75" s="1" t="s">
        <v>2008</v>
      </c>
      <c r="N75" s="23" t="s">
        <v>458</v>
      </c>
      <c r="O75" s="23"/>
      <c r="P75" s="22" t="s">
        <v>1995</v>
      </c>
      <c r="Q75" s="22">
        <v>295.5</v>
      </c>
      <c r="R75" s="37">
        <f t="shared" si="3"/>
        <v>543.20000000000005</v>
      </c>
      <c r="S75" s="168">
        <v>679</v>
      </c>
      <c r="T75" s="33">
        <v>5051771460857</v>
      </c>
      <c r="U75" s="33"/>
      <c r="V75" s="99">
        <v>0.5</v>
      </c>
      <c r="W75" s="142">
        <v>5.0000000000000001E-3</v>
      </c>
      <c r="X75" s="99">
        <v>0.01</v>
      </c>
      <c r="Y75" s="8">
        <v>60</v>
      </c>
      <c r="Z75" s="8">
        <v>55</v>
      </c>
      <c r="AA75" s="8">
        <v>180</v>
      </c>
      <c r="AY75" s="320" t="s">
        <v>639</v>
      </c>
      <c r="AZ75" s="32"/>
      <c r="BA75" s="330" t="s">
        <v>5211</v>
      </c>
      <c r="BB75" s="302" t="s">
        <v>5197</v>
      </c>
      <c r="BC75" s="309" t="s">
        <v>5198</v>
      </c>
    </row>
    <row r="76" spans="1:55" ht="15.75" customHeight="1" x14ac:dyDescent="0.25">
      <c r="A76" s="23" t="s">
        <v>508</v>
      </c>
      <c r="B76" s="24" t="s">
        <v>609</v>
      </c>
      <c r="C76" s="24" t="s">
        <v>2357</v>
      </c>
      <c r="D76" s="3" t="s">
        <v>2152</v>
      </c>
      <c r="E76" s="24" t="s">
        <v>1789</v>
      </c>
      <c r="F76" s="24" t="s">
        <v>2366</v>
      </c>
      <c r="G76" s="24"/>
      <c r="H76" s="24" t="s">
        <v>290</v>
      </c>
      <c r="I76" s="33">
        <v>42010000</v>
      </c>
      <c r="K76" s="1" t="s">
        <v>2008</v>
      </c>
      <c r="L76" s="1" t="s">
        <v>2008</v>
      </c>
      <c r="N76" s="23" t="s">
        <v>456</v>
      </c>
      <c r="O76" s="23"/>
      <c r="P76" s="22" t="s">
        <v>1995</v>
      </c>
      <c r="Q76" s="22">
        <v>295.5</v>
      </c>
      <c r="R76" s="37">
        <f t="shared" si="3"/>
        <v>543.20000000000005</v>
      </c>
      <c r="S76" s="168">
        <v>679</v>
      </c>
      <c r="T76" s="33">
        <v>5051771460840</v>
      </c>
      <c r="U76" s="33"/>
      <c r="V76" s="99">
        <v>0.5</v>
      </c>
      <c r="W76" s="142">
        <v>5.0000000000000001E-3</v>
      </c>
      <c r="X76" s="99">
        <v>0.01</v>
      </c>
      <c r="Y76" s="8">
        <v>60</v>
      </c>
      <c r="Z76" s="8">
        <v>55</v>
      </c>
      <c r="AA76" s="8">
        <v>180</v>
      </c>
      <c r="AY76" s="320" t="s">
        <v>639</v>
      </c>
      <c r="AZ76" s="32"/>
      <c r="BA76" s="330" t="s">
        <v>5211</v>
      </c>
      <c r="BB76" s="302" t="s">
        <v>5197</v>
      </c>
      <c r="BC76" s="309" t="s">
        <v>5198</v>
      </c>
    </row>
    <row r="77" spans="1:55" ht="15.75" x14ac:dyDescent="0.25">
      <c r="A77" s="23" t="s">
        <v>508</v>
      </c>
      <c r="B77" s="24" t="s">
        <v>609</v>
      </c>
      <c r="C77" s="24" t="s">
        <v>2357</v>
      </c>
      <c r="D77" s="3" t="s">
        <v>2152</v>
      </c>
      <c r="E77" s="24" t="s">
        <v>638</v>
      </c>
      <c r="F77" s="24" t="s">
        <v>2366</v>
      </c>
      <c r="G77" s="24"/>
      <c r="H77" s="24" t="s">
        <v>290</v>
      </c>
      <c r="I77" s="33">
        <v>42010000</v>
      </c>
      <c r="K77" s="1" t="s">
        <v>2008</v>
      </c>
      <c r="L77" s="1" t="s">
        <v>2008</v>
      </c>
      <c r="N77" s="23" t="s">
        <v>452</v>
      </c>
      <c r="O77" s="23"/>
      <c r="P77" s="22" t="s">
        <v>1995</v>
      </c>
      <c r="Q77" s="22">
        <v>295.5</v>
      </c>
      <c r="R77" s="37">
        <f t="shared" si="3"/>
        <v>543.20000000000005</v>
      </c>
      <c r="S77" s="168">
        <v>679</v>
      </c>
      <c r="T77" s="33" t="s">
        <v>640</v>
      </c>
      <c r="U77" s="33"/>
      <c r="V77" s="99">
        <v>0.5</v>
      </c>
      <c r="W77" s="142">
        <v>5.0000000000000001E-3</v>
      </c>
      <c r="X77" s="99">
        <v>0.01</v>
      </c>
      <c r="Y77" s="8">
        <v>60</v>
      </c>
      <c r="Z77" s="8">
        <v>55</v>
      </c>
      <c r="AA77" s="8">
        <v>180</v>
      </c>
      <c r="AY77" s="320" t="s">
        <v>639</v>
      </c>
      <c r="AZ77" s="32"/>
      <c r="BA77" s="330" t="s">
        <v>5211</v>
      </c>
      <c r="BB77" s="302" t="s">
        <v>5197</v>
      </c>
      <c r="BC77" s="309" t="s">
        <v>5198</v>
      </c>
    </row>
    <row r="78" spans="1:55" ht="15.75" x14ac:dyDescent="0.25">
      <c r="A78" s="23" t="s">
        <v>508</v>
      </c>
      <c r="B78" s="24" t="s">
        <v>609</v>
      </c>
      <c r="C78" s="24" t="s">
        <v>2357</v>
      </c>
      <c r="D78" s="3" t="s">
        <v>2152</v>
      </c>
      <c r="E78" s="24" t="s">
        <v>641</v>
      </c>
      <c r="F78" s="24" t="s">
        <v>2366</v>
      </c>
      <c r="G78" s="24"/>
      <c r="H78" s="24" t="s">
        <v>290</v>
      </c>
      <c r="I78" s="33">
        <v>42010000</v>
      </c>
      <c r="K78" s="1" t="s">
        <v>2008</v>
      </c>
      <c r="L78" s="1" t="s">
        <v>2008</v>
      </c>
      <c r="N78" s="23" t="s">
        <v>454</v>
      </c>
      <c r="O78" s="23"/>
      <c r="P78" s="22" t="s">
        <v>1995</v>
      </c>
      <c r="Q78" s="22">
        <v>295.5</v>
      </c>
      <c r="R78" s="37">
        <f t="shared" si="3"/>
        <v>543.20000000000005</v>
      </c>
      <c r="S78" s="168">
        <v>679</v>
      </c>
      <c r="T78" s="33" t="s">
        <v>642</v>
      </c>
      <c r="U78" s="33"/>
      <c r="V78" s="99">
        <v>0.5</v>
      </c>
      <c r="W78" s="142">
        <v>5.0000000000000001E-3</v>
      </c>
      <c r="X78" s="99">
        <v>0.01</v>
      </c>
      <c r="Y78" s="8">
        <v>60</v>
      </c>
      <c r="Z78" s="8">
        <v>55</v>
      </c>
      <c r="AA78" s="8">
        <v>180</v>
      </c>
      <c r="AY78" s="320" t="s">
        <v>639</v>
      </c>
      <c r="AZ78" s="32"/>
      <c r="BA78" s="330" t="s">
        <v>5211</v>
      </c>
      <c r="BB78" s="302" t="s">
        <v>5197</v>
      </c>
      <c r="BC78" s="309" t="s">
        <v>5198</v>
      </c>
    </row>
    <row r="79" spans="1:55" ht="15.75" x14ac:dyDescent="0.25">
      <c r="A79" s="23" t="s">
        <v>508</v>
      </c>
      <c r="B79" s="24" t="s">
        <v>609</v>
      </c>
      <c r="C79" s="24" t="s">
        <v>2357</v>
      </c>
      <c r="D79" s="3" t="s">
        <v>2152</v>
      </c>
      <c r="E79" s="24" t="s">
        <v>643</v>
      </c>
      <c r="F79" s="24" t="s">
        <v>2366</v>
      </c>
      <c r="G79" s="24"/>
      <c r="H79" s="24" t="s">
        <v>290</v>
      </c>
      <c r="I79" s="33">
        <v>42010000</v>
      </c>
      <c r="K79" s="1" t="s">
        <v>2008</v>
      </c>
      <c r="L79" s="1" t="s">
        <v>2008</v>
      </c>
      <c r="N79" s="23" t="s">
        <v>460</v>
      </c>
      <c r="O79" s="23"/>
      <c r="P79" s="22" t="s">
        <v>1995</v>
      </c>
      <c r="Q79" s="22">
        <v>295.5</v>
      </c>
      <c r="R79" s="37">
        <f t="shared" si="3"/>
        <v>543.20000000000005</v>
      </c>
      <c r="S79" s="168">
        <v>679</v>
      </c>
      <c r="T79" s="33" t="s">
        <v>644</v>
      </c>
      <c r="U79" s="33"/>
      <c r="V79" s="99">
        <v>0.5</v>
      </c>
      <c r="W79" s="142">
        <v>5.0000000000000001E-3</v>
      </c>
      <c r="X79" s="99">
        <v>0.01</v>
      </c>
      <c r="Y79" s="8">
        <v>60</v>
      </c>
      <c r="Z79" s="8">
        <v>55</v>
      </c>
      <c r="AA79" s="8">
        <v>180</v>
      </c>
      <c r="AY79" s="320" t="s">
        <v>639</v>
      </c>
      <c r="AZ79" s="32"/>
      <c r="BA79" s="330" t="s">
        <v>5211</v>
      </c>
      <c r="BB79" s="302" t="s">
        <v>5197</v>
      </c>
      <c r="BC79" s="309" t="s">
        <v>5198</v>
      </c>
    </row>
    <row r="80" spans="1:55" ht="15.75" x14ac:dyDescent="0.25">
      <c r="A80" s="23" t="s">
        <v>508</v>
      </c>
      <c r="B80" s="24" t="s">
        <v>609</v>
      </c>
      <c r="C80" s="24" t="s">
        <v>2357</v>
      </c>
      <c r="D80" s="3" t="s">
        <v>645</v>
      </c>
      <c r="E80" s="24" t="s">
        <v>645</v>
      </c>
      <c r="F80" s="24" t="s">
        <v>3144</v>
      </c>
      <c r="G80" s="24"/>
      <c r="H80" s="24" t="s">
        <v>290</v>
      </c>
      <c r="I80" s="33">
        <v>42010000</v>
      </c>
      <c r="K80" s="1" t="s">
        <v>2008</v>
      </c>
      <c r="L80" s="1" t="s">
        <v>2008</v>
      </c>
      <c r="N80" s="23" t="s">
        <v>330</v>
      </c>
      <c r="O80" s="23"/>
      <c r="P80" s="22" t="s">
        <v>1995</v>
      </c>
      <c r="Q80" s="22">
        <v>65</v>
      </c>
      <c r="R80" s="37">
        <f t="shared" si="3"/>
        <v>119.2</v>
      </c>
      <c r="S80" s="168">
        <v>149</v>
      </c>
      <c r="T80" s="33" t="s">
        <v>647</v>
      </c>
      <c r="U80" s="33"/>
      <c r="V80" s="99">
        <v>3.5000000000000003E-2</v>
      </c>
      <c r="W80" s="142">
        <v>5.0000000000000001E-3</v>
      </c>
      <c r="X80" s="99">
        <f>V80+W80</f>
        <v>0.04</v>
      </c>
      <c r="Y80" s="8">
        <v>30</v>
      </c>
      <c r="Z80" s="8">
        <v>300</v>
      </c>
      <c r="AA80" s="8">
        <v>180</v>
      </c>
      <c r="AY80" s="320" t="s">
        <v>646</v>
      </c>
      <c r="AZ80" s="158"/>
      <c r="BA80" s="330" t="s">
        <v>5211</v>
      </c>
      <c r="BB80" s="302" t="s">
        <v>5197</v>
      </c>
      <c r="BC80" s="309" t="s">
        <v>5198</v>
      </c>
    </row>
    <row r="81" spans="1:55" s="27" customFormat="1" ht="15.75" x14ac:dyDescent="0.25">
      <c r="A81" s="23" t="s">
        <v>508</v>
      </c>
      <c r="B81" s="24" t="s">
        <v>609</v>
      </c>
      <c r="C81" s="24" t="s">
        <v>2357</v>
      </c>
      <c r="D81" s="3" t="s">
        <v>3573</v>
      </c>
      <c r="E81" s="3" t="s">
        <v>3574</v>
      </c>
      <c r="F81" s="3" t="s">
        <v>3575</v>
      </c>
      <c r="G81" s="24"/>
      <c r="H81" s="3" t="s">
        <v>1609</v>
      </c>
      <c r="I81" s="33">
        <v>42010000</v>
      </c>
      <c r="J81" s="143"/>
      <c r="K81" s="1" t="s">
        <v>2008</v>
      </c>
      <c r="L81" s="1" t="s">
        <v>2008</v>
      </c>
      <c r="N81" s="23" t="s">
        <v>487</v>
      </c>
      <c r="O81" s="23"/>
      <c r="P81" s="22" t="s">
        <v>1995</v>
      </c>
      <c r="Q81" s="22">
        <v>506</v>
      </c>
      <c r="R81" s="37">
        <f t="shared" si="3"/>
        <v>927.2</v>
      </c>
      <c r="S81" s="168">
        <v>1159</v>
      </c>
      <c r="T81" s="284" t="s">
        <v>3811</v>
      </c>
      <c r="U81" s="210"/>
      <c r="V81" s="27">
        <v>0.64</v>
      </c>
      <c r="W81" s="27">
        <v>5.0000000000000001E-3</v>
      </c>
      <c r="X81" s="27">
        <v>0.64</v>
      </c>
      <c r="Y81" s="27">
        <v>50</v>
      </c>
      <c r="Z81" s="27">
        <v>400</v>
      </c>
      <c r="AA81" s="27">
        <v>250</v>
      </c>
      <c r="AY81" s="320" t="s">
        <v>3576</v>
      </c>
      <c r="BA81" s="330" t="s">
        <v>5212</v>
      </c>
      <c r="BB81" s="302" t="s">
        <v>5197</v>
      </c>
      <c r="BC81" s="309" t="s">
        <v>5198</v>
      </c>
    </row>
    <row r="82" spans="1:55" s="27" customFormat="1" ht="15.75" x14ac:dyDescent="0.25">
      <c r="A82" s="23" t="s">
        <v>508</v>
      </c>
      <c r="B82" s="24" t="s">
        <v>609</v>
      </c>
      <c r="C82" s="24" t="s">
        <v>2357</v>
      </c>
      <c r="D82" s="3" t="s">
        <v>3573</v>
      </c>
      <c r="E82" s="3" t="s">
        <v>3577</v>
      </c>
      <c r="F82" s="3" t="s">
        <v>3575</v>
      </c>
      <c r="G82" s="24"/>
      <c r="H82" s="3" t="s">
        <v>1609</v>
      </c>
      <c r="I82" s="33">
        <v>42010000</v>
      </c>
      <c r="J82" s="143"/>
      <c r="K82" s="1" t="s">
        <v>2008</v>
      </c>
      <c r="L82" s="1" t="s">
        <v>2008</v>
      </c>
      <c r="N82" s="23" t="s">
        <v>490</v>
      </c>
      <c r="O82" s="23"/>
      <c r="P82" s="22" t="s">
        <v>1995</v>
      </c>
      <c r="Q82" s="22">
        <v>506</v>
      </c>
      <c r="R82" s="37">
        <f t="shared" si="3"/>
        <v>927.2</v>
      </c>
      <c r="S82" s="168">
        <v>1159</v>
      </c>
      <c r="T82" s="284" t="s">
        <v>3812</v>
      </c>
      <c r="U82" s="210"/>
      <c r="V82" s="27">
        <v>0.7</v>
      </c>
      <c r="W82" s="27">
        <v>5.0000000000000001E-3</v>
      </c>
      <c r="X82" s="27">
        <v>0.7</v>
      </c>
      <c r="Y82" s="27">
        <v>60</v>
      </c>
      <c r="Z82" s="27">
        <v>400</v>
      </c>
      <c r="AA82" s="27">
        <v>250</v>
      </c>
      <c r="AY82" s="320" t="s">
        <v>3576</v>
      </c>
      <c r="BA82" s="330" t="s">
        <v>5212</v>
      </c>
      <c r="BB82" s="302" t="s">
        <v>5197</v>
      </c>
      <c r="BC82" s="309" t="s">
        <v>5198</v>
      </c>
    </row>
    <row r="83" spans="1:55" s="27" customFormat="1" ht="15.75" x14ac:dyDescent="0.25">
      <c r="A83" s="23" t="s">
        <v>508</v>
      </c>
      <c r="B83" s="24" t="s">
        <v>609</v>
      </c>
      <c r="C83" s="24" t="s">
        <v>2357</v>
      </c>
      <c r="D83" s="3" t="s">
        <v>3578</v>
      </c>
      <c r="E83" s="3" t="s">
        <v>3579</v>
      </c>
      <c r="F83" s="3" t="s">
        <v>3580</v>
      </c>
      <c r="G83" s="24"/>
      <c r="H83" s="3" t="s">
        <v>1609</v>
      </c>
      <c r="I83" s="33">
        <v>42010000</v>
      </c>
      <c r="J83" s="143"/>
      <c r="K83" s="1" t="s">
        <v>2008</v>
      </c>
      <c r="L83" s="1" t="s">
        <v>2008</v>
      </c>
      <c r="N83" s="23" t="s">
        <v>487</v>
      </c>
      <c r="O83" s="23"/>
      <c r="P83" s="22" t="s">
        <v>1995</v>
      </c>
      <c r="Q83" s="22">
        <v>315</v>
      </c>
      <c r="R83" s="37">
        <f t="shared" si="3"/>
        <v>580</v>
      </c>
      <c r="S83" s="168">
        <v>725</v>
      </c>
      <c r="T83" s="284" t="s">
        <v>3813</v>
      </c>
      <c r="U83" s="210"/>
      <c r="V83" s="27">
        <v>0.30399999999999999</v>
      </c>
      <c r="W83" s="27">
        <v>5.0000000000000001E-3</v>
      </c>
      <c r="X83" s="27">
        <v>0.30399999999999999</v>
      </c>
      <c r="Y83" s="27">
        <v>40</v>
      </c>
      <c r="Z83" s="27">
        <v>260</v>
      </c>
      <c r="AA83" s="27">
        <v>250</v>
      </c>
      <c r="AY83" s="320" t="s">
        <v>3581</v>
      </c>
      <c r="BA83" s="330" t="s">
        <v>5212</v>
      </c>
      <c r="BB83" s="302" t="s">
        <v>5197</v>
      </c>
      <c r="BC83" s="309" t="s">
        <v>5198</v>
      </c>
    </row>
    <row r="84" spans="1:55" s="27" customFormat="1" ht="15.75" x14ac:dyDescent="0.25">
      <c r="A84" s="23" t="s">
        <v>508</v>
      </c>
      <c r="B84" s="24" t="s">
        <v>609</v>
      </c>
      <c r="C84" s="24" t="s">
        <v>2357</v>
      </c>
      <c r="D84" s="3" t="s">
        <v>3578</v>
      </c>
      <c r="E84" s="3" t="s">
        <v>3582</v>
      </c>
      <c r="F84" s="3" t="s">
        <v>3580</v>
      </c>
      <c r="G84" s="24"/>
      <c r="H84" s="3" t="s">
        <v>1609</v>
      </c>
      <c r="I84" s="33">
        <v>42010000</v>
      </c>
      <c r="J84" s="143"/>
      <c r="K84" s="1" t="s">
        <v>2008</v>
      </c>
      <c r="L84" s="1" t="s">
        <v>2008</v>
      </c>
      <c r="N84" s="23" t="s">
        <v>490</v>
      </c>
      <c r="O84" s="23"/>
      <c r="P84" s="22" t="s">
        <v>1995</v>
      </c>
      <c r="Q84" s="22">
        <v>315</v>
      </c>
      <c r="R84" s="37">
        <f t="shared" si="3"/>
        <v>580</v>
      </c>
      <c r="S84" s="168">
        <v>725</v>
      </c>
      <c r="T84" s="284" t="s">
        <v>3814</v>
      </c>
      <c r="U84" s="210"/>
      <c r="V84" s="27">
        <v>0.318</v>
      </c>
      <c r="W84" s="27">
        <v>5.0000000000000001E-3</v>
      </c>
      <c r="X84" s="27">
        <v>0.318</v>
      </c>
      <c r="Y84" s="27">
        <v>40</v>
      </c>
      <c r="Z84" s="27">
        <v>260</v>
      </c>
      <c r="AA84" s="27">
        <v>250</v>
      </c>
      <c r="AY84" s="320" t="s">
        <v>3581</v>
      </c>
      <c r="BA84" s="330" t="s">
        <v>5212</v>
      </c>
      <c r="BB84" s="302" t="s">
        <v>5197</v>
      </c>
      <c r="BC84" s="309" t="s">
        <v>5198</v>
      </c>
    </row>
    <row r="85" spans="1:55" s="27" customFormat="1" ht="15.75" x14ac:dyDescent="0.25">
      <c r="A85" s="23" t="s">
        <v>508</v>
      </c>
      <c r="B85" s="24" t="s">
        <v>609</v>
      </c>
      <c r="C85" s="24" t="s">
        <v>2357</v>
      </c>
      <c r="D85" s="3" t="s">
        <v>3583</v>
      </c>
      <c r="E85" s="3" t="s">
        <v>3584</v>
      </c>
      <c r="F85" s="3" t="s">
        <v>3585</v>
      </c>
      <c r="G85" s="24"/>
      <c r="H85" s="3" t="s">
        <v>1609</v>
      </c>
      <c r="I85" s="33">
        <v>42010000</v>
      </c>
      <c r="J85" s="143"/>
      <c r="K85" s="1" t="s">
        <v>2008</v>
      </c>
      <c r="L85" s="1" t="s">
        <v>2008</v>
      </c>
      <c r="N85" s="23" t="s">
        <v>487</v>
      </c>
      <c r="O85" s="23"/>
      <c r="P85" s="22" t="s">
        <v>1995</v>
      </c>
      <c r="Q85" s="22">
        <v>590</v>
      </c>
      <c r="R85" s="37">
        <f t="shared" si="3"/>
        <v>1079.2</v>
      </c>
      <c r="S85" s="168">
        <v>1349</v>
      </c>
      <c r="T85" s="284" t="s">
        <v>3972</v>
      </c>
      <c r="U85" s="210"/>
      <c r="V85" s="27">
        <v>0.71</v>
      </c>
      <c r="W85" s="27">
        <v>5.0000000000000001E-3</v>
      </c>
      <c r="X85" s="27">
        <v>0.71</v>
      </c>
      <c r="Y85" s="27">
        <v>60</v>
      </c>
      <c r="Z85" s="27">
        <v>400</v>
      </c>
      <c r="AA85" s="27">
        <v>250</v>
      </c>
      <c r="AY85" s="320" t="s">
        <v>3586</v>
      </c>
      <c r="BA85" s="330" t="s">
        <v>5212</v>
      </c>
      <c r="BB85" s="302" t="s">
        <v>5197</v>
      </c>
      <c r="BC85" s="309" t="s">
        <v>5198</v>
      </c>
    </row>
    <row r="86" spans="1:55" s="27" customFormat="1" ht="15.75" x14ac:dyDescent="0.25">
      <c r="A86" s="23" t="s">
        <v>508</v>
      </c>
      <c r="B86" s="24" t="s">
        <v>609</v>
      </c>
      <c r="C86" s="24" t="s">
        <v>2357</v>
      </c>
      <c r="D86" s="3" t="s">
        <v>3583</v>
      </c>
      <c r="E86" s="3" t="s">
        <v>3587</v>
      </c>
      <c r="F86" s="3" t="s">
        <v>3585</v>
      </c>
      <c r="G86" s="24"/>
      <c r="H86" s="3" t="s">
        <v>1609</v>
      </c>
      <c r="I86" s="33">
        <v>42010000</v>
      </c>
      <c r="J86" s="143"/>
      <c r="K86" s="1" t="s">
        <v>2008</v>
      </c>
      <c r="L86" s="1" t="s">
        <v>2008</v>
      </c>
      <c r="N86" s="23" t="s">
        <v>490</v>
      </c>
      <c r="O86" s="23"/>
      <c r="P86" s="22" t="s">
        <v>1995</v>
      </c>
      <c r="Q86" s="22">
        <v>590</v>
      </c>
      <c r="R86" s="37">
        <f t="shared" si="3"/>
        <v>1079.2</v>
      </c>
      <c r="S86" s="168">
        <v>1349</v>
      </c>
      <c r="T86" s="284" t="s">
        <v>3816</v>
      </c>
      <c r="U86" s="210"/>
      <c r="V86" s="27">
        <v>0.72</v>
      </c>
      <c r="W86" s="27">
        <v>5.0000000000000001E-3</v>
      </c>
      <c r="X86" s="27">
        <v>0.72</v>
      </c>
      <c r="Y86" s="27">
        <v>70</v>
      </c>
      <c r="Z86" s="27">
        <v>400</v>
      </c>
      <c r="AA86" s="27">
        <v>250</v>
      </c>
      <c r="AY86" s="320" t="s">
        <v>3586</v>
      </c>
      <c r="BA86" s="330" t="s">
        <v>5212</v>
      </c>
      <c r="BB86" s="302" t="s">
        <v>5197</v>
      </c>
      <c r="BC86" s="309" t="s">
        <v>5198</v>
      </c>
    </row>
    <row r="87" spans="1:55" s="27" customFormat="1" ht="15.75" x14ac:dyDescent="0.25">
      <c r="A87" s="23" t="s">
        <v>508</v>
      </c>
      <c r="B87" s="24" t="s">
        <v>609</v>
      </c>
      <c r="C87" s="24" t="s">
        <v>2357</v>
      </c>
      <c r="D87" s="3" t="s">
        <v>3588</v>
      </c>
      <c r="E87" s="3" t="s">
        <v>3589</v>
      </c>
      <c r="F87" s="3" t="s">
        <v>3590</v>
      </c>
      <c r="G87" s="24"/>
      <c r="H87" s="3" t="s">
        <v>1609</v>
      </c>
      <c r="I87" s="33">
        <v>42010000</v>
      </c>
      <c r="J87" s="143"/>
      <c r="K87" s="1" t="s">
        <v>2008</v>
      </c>
      <c r="L87" s="1" t="s">
        <v>2008</v>
      </c>
      <c r="N87" s="23" t="s">
        <v>487</v>
      </c>
      <c r="O87" s="23"/>
      <c r="P87" s="22" t="s">
        <v>1995</v>
      </c>
      <c r="Q87" s="22">
        <v>426</v>
      </c>
      <c r="R87" s="37">
        <f t="shared" si="3"/>
        <v>783.2</v>
      </c>
      <c r="S87" s="168">
        <v>979</v>
      </c>
      <c r="T87" s="284" t="s">
        <v>3815</v>
      </c>
      <c r="U87" s="210"/>
      <c r="V87" s="27">
        <v>0.34799999999999998</v>
      </c>
      <c r="W87" s="27">
        <v>5.0000000000000001E-3</v>
      </c>
      <c r="X87" s="27">
        <v>0.34799999999999998</v>
      </c>
      <c r="Y87" s="27">
        <v>40</v>
      </c>
      <c r="Z87" s="27">
        <v>270</v>
      </c>
      <c r="AA87" s="27">
        <v>250</v>
      </c>
      <c r="AY87" s="320" t="s">
        <v>3591</v>
      </c>
      <c r="BA87" s="330" t="s">
        <v>5212</v>
      </c>
      <c r="BB87" s="302" t="s">
        <v>5197</v>
      </c>
      <c r="BC87" s="309" t="s">
        <v>5198</v>
      </c>
    </row>
    <row r="88" spans="1:55" s="27" customFormat="1" ht="15.75" x14ac:dyDescent="0.25">
      <c r="A88" s="23" t="s">
        <v>508</v>
      </c>
      <c r="B88" s="24" t="s">
        <v>609</v>
      </c>
      <c r="C88" s="24" t="s">
        <v>2357</v>
      </c>
      <c r="D88" s="3" t="s">
        <v>3588</v>
      </c>
      <c r="E88" s="3" t="s">
        <v>3592</v>
      </c>
      <c r="F88" s="3" t="s">
        <v>3590</v>
      </c>
      <c r="G88" s="24"/>
      <c r="H88" s="3" t="s">
        <v>1609</v>
      </c>
      <c r="I88" s="33">
        <v>42010000</v>
      </c>
      <c r="J88" s="143"/>
      <c r="K88" s="1" t="s">
        <v>2008</v>
      </c>
      <c r="L88" s="1" t="s">
        <v>2008</v>
      </c>
      <c r="N88" s="23" t="s">
        <v>490</v>
      </c>
      <c r="O88" s="23"/>
      <c r="P88" s="22" t="s">
        <v>1995</v>
      </c>
      <c r="Q88" s="22">
        <v>426</v>
      </c>
      <c r="R88" s="37">
        <f t="shared" si="3"/>
        <v>783.2</v>
      </c>
      <c r="S88" s="168">
        <v>979</v>
      </c>
      <c r="T88" s="284" t="s">
        <v>3818</v>
      </c>
      <c r="U88" s="210"/>
      <c r="V88" s="27">
        <v>0.35</v>
      </c>
      <c r="W88" s="27">
        <v>5.0000000000000001E-3</v>
      </c>
      <c r="X88" s="27">
        <v>0.35</v>
      </c>
      <c r="Y88" s="27">
        <v>40</v>
      </c>
      <c r="Z88" s="27">
        <v>270</v>
      </c>
      <c r="AA88" s="27">
        <v>250</v>
      </c>
      <c r="AY88" s="320" t="s">
        <v>3591</v>
      </c>
      <c r="BA88" s="330" t="s">
        <v>5212</v>
      </c>
      <c r="BB88" s="302" t="s">
        <v>5197</v>
      </c>
      <c r="BC88" s="309" t="s">
        <v>5198</v>
      </c>
    </row>
    <row r="89" spans="1:55" s="27" customFormat="1" ht="15.75" x14ac:dyDescent="0.25">
      <c r="A89" s="23" t="s">
        <v>508</v>
      </c>
      <c r="B89" s="24" t="s">
        <v>609</v>
      </c>
      <c r="C89" s="24" t="s">
        <v>2357</v>
      </c>
      <c r="D89" s="3" t="s">
        <v>3593</v>
      </c>
      <c r="E89" s="3" t="s">
        <v>3594</v>
      </c>
      <c r="F89" s="3" t="s">
        <v>3595</v>
      </c>
      <c r="G89" s="24"/>
      <c r="H89" s="3" t="s">
        <v>1609</v>
      </c>
      <c r="I89" s="33">
        <v>42010000</v>
      </c>
      <c r="J89" s="143"/>
      <c r="K89" s="1" t="s">
        <v>2008</v>
      </c>
      <c r="L89" s="1" t="s">
        <v>2008</v>
      </c>
      <c r="N89" s="23" t="s">
        <v>487</v>
      </c>
      <c r="O89" s="23"/>
      <c r="P89" s="22" t="s">
        <v>1995</v>
      </c>
      <c r="Q89" s="22">
        <v>432</v>
      </c>
      <c r="R89" s="37">
        <f t="shared" si="3"/>
        <v>796</v>
      </c>
      <c r="S89" s="168">
        <v>995</v>
      </c>
      <c r="T89" s="284" t="s">
        <v>3819</v>
      </c>
      <c r="U89" s="210"/>
      <c r="V89" s="27">
        <v>0.49</v>
      </c>
      <c r="W89" s="27">
        <v>5.0000000000000001E-3</v>
      </c>
      <c r="X89" s="27">
        <v>0.49</v>
      </c>
      <c r="Y89" s="27">
        <v>50</v>
      </c>
      <c r="Z89" s="27">
        <v>260</v>
      </c>
      <c r="AA89" s="27">
        <v>260</v>
      </c>
      <c r="AY89" s="320" t="s">
        <v>3596</v>
      </c>
      <c r="BA89" s="330" t="s">
        <v>5212</v>
      </c>
      <c r="BB89" s="302" t="s">
        <v>5197</v>
      </c>
      <c r="BC89" s="309" t="s">
        <v>5198</v>
      </c>
    </row>
    <row r="90" spans="1:55" s="27" customFormat="1" ht="15.75" x14ac:dyDescent="0.25">
      <c r="A90" s="23" t="s">
        <v>508</v>
      </c>
      <c r="B90" s="24" t="s">
        <v>609</v>
      </c>
      <c r="C90" s="24" t="s">
        <v>2357</v>
      </c>
      <c r="D90" s="3" t="s">
        <v>3593</v>
      </c>
      <c r="E90" s="3" t="s">
        <v>3597</v>
      </c>
      <c r="F90" s="3" t="s">
        <v>3595</v>
      </c>
      <c r="G90" s="24"/>
      <c r="H90" s="3" t="s">
        <v>1609</v>
      </c>
      <c r="I90" s="33">
        <v>42010000</v>
      </c>
      <c r="J90" s="143"/>
      <c r="K90" s="1" t="s">
        <v>2008</v>
      </c>
      <c r="L90" s="1" t="s">
        <v>2008</v>
      </c>
      <c r="N90" s="23" t="s">
        <v>490</v>
      </c>
      <c r="O90" s="23"/>
      <c r="P90" s="22" t="s">
        <v>1995</v>
      </c>
      <c r="Q90" s="22">
        <v>432</v>
      </c>
      <c r="R90" s="37">
        <f t="shared" si="3"/>
        <v>796</v>
      </c>
      <c r="S90" s="168">
        <v>995</v>
      </c>
      <c r="T90" s="284" t="s">
        <v>3822</v>
      </c>
      <c r="U90" s="210"/>
      <c r="V90" s="27">
        <v>0.53500000000000003</v>
      </c>
      <c r="W90" s="27">
        <v>5.0000000000000001E-3</v>
      </c>
      <c r="X90" s="27">
        <v>0.53500000000000003</v>
      </c>
      <c r="Y90" s="27">
        <v>60</v>
      </c>
      <c r="Z90" s="27">
        <v>260</v>
      </c>
      <c r="AA90" s="27">
        <v>260</v>
      </c>
      <c r="AY90" s="320" t="s">
        <v>3596</v>
      </c>
      <c r="BA90" s="330" t="s">
        <v>5212</v>
      </c>
      <c r="BB90" s="302" t="s">
        <v>5197</v>
      </c>
      <c r="BC90" s="309" t="s">
        <v>5198</v>
      </c>
    </row>
    <row r="91" spans="1:55" s="27" customFormat="1" ht="15.75" x14ac:dyDescent="0.25">
      <c r="A91" s="23" t="s">
        <v>448</v>
      </c>
      <c r="B91" s="24" t="s">
        <v>609</v>
      </c>
      <c r="C91" s="24" t="s">
        <v>2357</v>
      </c>
      <c r="D91" s="3" t="s">
        <v>3593</v>
      </c>
      <c r="E91" s="3" t="s">
        <v>4034</v>
      </c>
      <c r="F91" s="3" t="s">
        <v>3595</v>
      </c>
      <c r="G91" s="24"/>
      <c r="H91" s="3" t="s">
        <v>1609</v>
      </c>
      <c r="I91" s="33">
        <v>42010000</v>
      </c>
      <c r="J91" s="143"/>
      <c r="K91" s="1" t="s">
        <v>2008</v>
      </c>
      <c r="L91" s="1" t="s">
        <v>2008</v>
      </c>
      <c r="N91" s="23" t="s">
        <v>460</v>
      </c>
      <c r="O91" s="23"/>
      <c r="P91" s="22" t="s">
        <v>1995</v>
      </c>
      <c r="Q91" s="22">
        <v>432</v>
      </c>
      <c r="R91" s="37">
        <f t="shared" si="3"/>
        <v>796</v>
      </c>
      <c r="S91" s="168">
        <v>995</v>
      </c>
      <c r="T91" s="284" t="s">
        <v>4035</v>
      </c>
      <c r="U91" s="210"/>
      <c r="V91" s="27">
        <v>0.63</v>
      </c>
      <c r="W91" s="27">
        <v>5.0000000000000001E-3</v>
      </c>
      <c r="X91" s="27">
        <v>0.63</v>
      </c>
      <c r="Y91" s="27">
        <v>60</v>
      </c>
      <c r="Z91" s="27">
        <v>260</v>
      </c>
      <c r="AA91" s="27">
        <v>260</v>
      </c>
      <c r="AY91" s="320" t="s">
        <v>3596</v>
      </c>
      <c r="BA91" s="330" t="s">
        <v>5212</v>
      </c>
      <c r="BB91" s="302" t="s">
        <v>5197</v>
      </c>
      <c r="BC91" s="309" t="s">
        <v>5198</v>
      </c>
    </row>
    <row r="92" spans="1:55" s="27" customFormat="1" ht="15.75" x14ac:dyDescent="0.25">
      <c r="A92" s="23" t="s">
        <v>508</v>
      </c>
      <c r="B92" s="24" t="s">
        <v>609</v>
      </c>
      <c r="C92" s="24" t="s">
        <v>2357</v>
      </c>
      <c r="D92" s="3" t="s">
        <v>3598</v>
      </c>
      <c r="E92" s="3" t="s">
        <v>3599</v>
      </c>
      <c r="F92" s="3" t="s">
        <v>3600</v>
      </c>
      <c r="G92" s="3"/>
      <c r="H92" s="3" t="s">
        <v>1609</v>
      </c>
      <c r="I92" s="33">
        <v>42010000</v>
      </c>
      <c r="J92" s="143"/>
      <c r="K92" s="1" t="s">
        <v>2008</v>
      </c>
      <c r="L92" s="1" t="s">
        <v>2008</v>
      </c>
      <c r="N92" s="23" t="s">
        <v>487</v>
      </c>
      <c r="O92" s="23"/>
      <c r="P92" s="22" t="s">
        <v>1995</v>
      </c>
      <c r="Q92" s="22">
        <v>485</v>
      </c>
      <c r="R92" s="37">
        <f t="shared" si="3"/>
        <v>888</v>
      </c>
      <c r="S92" s="168">
        <v>1110</v>
      </c>
      <c r="T92" s="284" t="s">
        <v>3821</v>
      </c>
      <c r="U92" s="210"/>
      <c r="V92" s="27">
        <v>0.56599999999999995</v>
      </c>
      <c r="W92" s="27">
        <v>5.0000000000000001E-3</v>
      </c>
      <c r="X92" s="27">
        <v>0.56599999999999995</v>
      </c>
      <c r="Y92" s="27">
        <v>50</v>
      </c>
      <c r="Z92" s="27">
        <v>460</v>
      </c>
      <c r="AA92" s="27">
        <v>260</v>
      </c>
      <c r="AY92" s="320" t="s">
        <v>3601</v>
      </c>
      <c r="BA92" s="330" t="s">
        <v>5212</v>
      </c>
      <c r="BB92" s="302" t="s">
        <v>5197</v>
      </c>
      <c r="BC92" s="309" t="s">
        <v>5198</v>
      </c>
    </row>
    <row r="93" spans="1:55" s="27" customFormat="1" ht="15.75" x14ac:dyDescent="0.25">
      <c r="A93" s="23" t="s">
        <v>508</v>
      </c>
      <c r="B93" s="24" t="s">
        <v>609</v>
      </c>
      <c r="C93" s="24" t="s">
        <v>2357</v>
      </c>
      <c r="D93" s="3" t="s">
        <v>3598</v>
      </c>
      <c r="E93" s="3" t="s">
        <v>3602</v>
      </c>
      <c r="F93" s="3" t="s">
        <v>3600</v>
      </c>
      <c r="G93" s="3"/>
      <c r="H93" s="3" t="s">
        <v>1609</v>
      </c>
      <c r="I93" s="33">
        <v>42010000</v>
      </c>
      <c r="J93" s="143"/>
      <c r="K93" s="1" t="s">
        <v>2008</v>
      </c>
      <c r="L93" s="1" t="s">
        <v>2008</v>
      </c>
      <c r="N93" s="23" t="s">
        <v>490</v>
      </c>
      <c r="O93" s="23"/>
      <c r="P93" s="22" t="s">
        <v>1995</v>
      </c>
      <c r="Q93" s="22">
        <v>485</v>
      </c>
      <c r="R93" s="37">
        <f t="shared" si="3"/>
        <v>888</v>
      </c>
      <c r="S93" s="168">
        <v>1110</v>
      </c>
      <c r="T93" s="284" t="s">
        <v>3973</v>
      </c>
      <c r="U93" s="210"/>
      <c r="V93" s="27">
        <v>0.59</v>
      </c>
      <c r="W93" s="27">
        <v>5.0000000000000001E-3</v>
      </c>
      <c r="X93" s="27">
        <v>0.59</v>
      </c>
      <c r="Y93" s="27">
        <v>60</v>
      </c>
      <c r="Z93" s="27">
        <v>460</v>
      </c>
      <c r="AA93" s="27">
        <v>260</v>
      </c>
      <c r="AY93" s="320" t="s">
        <v>3601</v>
      </c>
      <c r="BA93" s="330" t="s">
        <v>5212</v>
      </c>
      <c r="BB93" s="302" t="s">
        <v>5197</v>
      </c>
      <c r="BC93" s="309" t="s">
        <v>5198</v>
      </c>
    </row>
    <row r="94" spans="1:55" s="27" customFormat="1" ht="15.75" x14ac:dyDescent="0.25">
      <c r="A94" s="23" t="s">
        <v>4037</v>
      </c>
      <c r="B94" s="24" t="s">
        <v>609</v>
      </c>
      <c r="C94" s="24" t="s">
        <v>2357</v>
      </c>
      <c r="D94" s="3" t="s">
        <v>3598</v>
      </c>
      <c r="E94" s="3" t="s">
        <v>4036</v>
      </c>
      <c r="F94" s="3" t="s">
        <v>3600</v>
      </c>
      <c r="G94" s="3"/>
      <c r="H94" s="3" t="s">
        <v>1609</v>
      </c>
      <c r="I94" s="33">
        <v>42010000</v>
      </c>
      <c r="J94" s="143"/>
      <c r="K94" s="1" t="s">
        <v>2008</v>
      </c>
      <c r="L94" s="1" t="s">
        <v>2008</v>
      </c>
      <c r="N94" s="23" t="s">
        <v>460</v>
      </c>
      <c r="O94" s="23"/>
      <c r="P94" s="22" t="s">
        <v>1995</v>
      </c>
      <c r="Q94" s="22">
        <v>485</v>
      </c>
      <c r="R94" s="37">
        <f t="shared" si="3"/>
        <v>888</v>
      </c>
      <c r="S94" s="168">
        <v>1110</v>
      </c>
      <c r="T94" s="284" t="s">
        <v>4038</v>
      </c>
      <c r="U94" s="210"/>
      <c r="V94" s="27">
        <v>0.71399999999999997</v>
      </c>
      <c r="W94" s="27">
        <v>5.0000000000000001E-3</v>
      </c>
      <c r="X94" s="27">
        <v>0.71399999999999997</v>
      </c>
      <c r="Y94" s="27">
        <v>60</v>
      </c>
      <c r="Z94" s="27">
        <v>460</v>
      </c>
      <c r="AA94" s="27">
        <v>260</v>
      </c>
      <c r="AY94" s="320" t="s">
        <v>3601</v>
      </c>
      <c r="BA94" s="330" t="s">
        <v>5212</v>
      </c>
      <c r="BB94" s="302" t="s">
        <v>5197</v>
      </c>
      <c r="BC94" s="309" t="s">
        <v>5198</v>
      </c>
    </row>
    <row r="95" spans="1:55" s="27" customFormat="1" ht="15.75" x14ac:dyDescent="0.25">
      <c r="A95" s="23" t="s">
        <v>508</v>
      </c>
      <c r="B95" s="24" t="s">
        <v>609</v>
      </c>
      <c r="C95" s="24" t="s">
        <v>2357</v>
      </c>
      <c r="D95" s="3" t="s">
        <v>3603</v>
      </c>
      <c r="E95" s="3" t="s">
        <v>3604</v>
      </c>
      <c r="F95" s="3" t="s">
        <v>4294</v>
      </c>
      <c r="G95" s="24"/>
      <c r="H95" s="3" t="s">
        <v>1609</v>
      </c>
      <c r="I95" s="33">
        <v>42010000</v>
      </c>
      <c r="J95" s="143"/>
      <c r="K95" s="1" t="s">
        <v>2008</v>
      </c>
      <c r="L95" s="1" t="s">
        <v>2008</v>
      </c>
      <c r="N95" s="23" t="s">
        <v>487</v>
      </c>
      <c r="O95" s="23"/>
      <c r="P95" s="22" t="s">
        <v>1995</v>
      </c>
      <c r="Q95" s="22">
        <v>548</v>
      </c>
      <c r="R95" s="37">
        <f t="shared" si="3"/>
        <v>1007.2</v>
      </c>
      <c r="S95" s="168">
        <v>1259</v>
      </c>
      <c r="T95" s="284" t="s">
        <v>3817</v>
      </c>
      <c r="U95" s="210"/>
      <c r="V95" s="27">
        <v>0.65800000000000003</v>
      </c>
      <c r="W95" s="27">
        <v>5.0000000000000001E-3</v>
      </c>
      <c r="X95" s="27">
        <v>0.65800000000000003</v>
      </c>
      <c r="Y95" s="27">
        <v>50</v>
      </c>
      <c r="Z95" s="27">
        <v>400</v>
      </c>
      <c r="AA95" s="27">
        <v>250</v>
      </c>
      <c r="AY95" s="320" t="s">
        <v>3605</v>
      </c>
      <c r="BA95" s="330" t="s">
        <v>5212</v>
      </c>
      <c r="BB95" s="302" t="s">
        <v>5197</v>
      </c>
      <c r="BC95" s="309" t="s">
        <v>5198</v>
      </c>
    </row>
    <row r="96" spans="1:55" s="27" customFormat="1" ht="15.75" x14ac:dyDescent="0.25">
      <c r="A96" s="23" t="s">
        <v>508</v>
      </c>
      <c r="B96" s="24" t="s">
        <v>609</v>
      </c>
      <c r="C96" s="24" t="s">
        <v>2357</v>
      </c>
      <c r="D96" s="3" t="s">
        <v>3603</v>
      </c>
      <c r="E96" s="3" t="s">
        <v>3606</v>
      </c>
      <c r="F96" s="3" t="s">
        <v>4295</v>
      </c>
      <c r="G96" s="24"/>
      <c r="H96" s="3" t="s">
        <v>1609</v>
      </c>
      <c r="I96" s="33">
        <v>42010000</v>
      </c>
      <c r="J96" s="143"/>
      <c r="K96" s="1" t="s">
        <v>2008</v>
      </c>
      <c r="L96" s="1" t="s">
        <v>2008</v>
      </c>
      <c r="N96" s="23" t="s">
        <v>490</v>
      </c>
      <c r="O96" s="23"/>
      <c r="P96" s="22" t="s">
        <v>1995</v>
      </c>
      <c r="Q96" s="22">
        <v>548</v>
      </c>
      <c r="R96" s="37">
        <f t="shared" si="3"/>
        <v>1007.2</v>
      </c>
      <c r="S96" s="168">
        <v>1259</v>
      </c>
      <c r="T96" s="284" t="s">
        <v>3820</v>
      </c>
      <c r="U96" s="210"/>
      <c r="V96" s="27">
        <v>0.67200000000000004</v>
      </c>
      <c r="W96" s="27">
        <v>5.0000000000000001E-3</v>
      </c>
      <c r="X96" s="27">
        <v>0.67200000000000004</v>
      </c>
      <c r="Y96" s="27">
        <v>50</v>
      </c>
      <c r="Z96" s="27">
        <v>400</v>
      </c>
      <c r="AA96" s="27">
        <v>250</v>
      </c>
      <c r="AY96" s="320" t="s">
        <v>3605</v>
      </c>
      <c r="BA96" s="330" t="s">
        <v>5212</v>
      </c>
      <c r="BB96" s="302" t="s">
        <v>5197</v>
      </c>
      <c r="BC96" s="309" t="s">
        <v>5198</v>
      </c>
    </row>
    <row r="97" spans="1:55" s="27" customFormat="1" ht="15.75" x14ac:dyDescent="0.25">
      <c r="A97" s="23" t="s">
        <v>508</v>
      </c>
      <c r="B97" s="24" t="s">
        <v>609</v>
      </c>
      <c r="C97" s="24" t="s">
        <v>2358</v>
      </c>
      <c r="D97" s="3" t="s">
        <v>3607</v>
      </c>
      <c r="E97" s="3" t="s">
        <v>3607</v>
      </c>
      <c r="F97" s="3" t="s">
        <v>3981</v>
      </c>
      <c r="G97" s="3"/>
      <c r="H97" s="3" t="s">
        <v>1609</v>
      </c>
      <c r="I97" s="33">
        <v>42010000</v>
      </c>
      <c r="J97" s="143"/>
      <c r="K97" s="1" t="s">
        <v>2008</v>
      </c>
      <c r="L97" s="1" t="s">
        <v>2008</v>
      </c>
      <c r="N97" s="23" t="s">
        <v>3398</v>
      </c>
      <c r="O97" s="23"/>
      <c r="P97" s="22" t="s">
        <v>1995</v>
      </c>
      <c r="Q97" s="22">
        <v>391</v>
      </c>
      <c r="R97" s="37">
        <f t="shared" si="3"/>
        <v>719.2</v>
      </c>
      <c r="S97" s="168">
        <v>899</v>
      </c>
      <c r="T97" s="284" t="s">
        <v>3823</v>
      </c>
      <c r="U97" s="210"/>
      <c r="V97" s="27">
        <v>1800</v>
      </c>
      <c r="W97" s="27">
        <v>5.0000000000000001E-3</v>
      </c>
      <c r="X97" s="27">
        <v>1800</v>
      </c>
      <c r="Y97" s="27">
        <v>60</v>
      </c>
      <c r="Z97" s="27">
        <v>540</v>
      </c>
      <c r="AA97" s="27">
        <v>180</v>
      </c>
      <c r="AY97" s="320" t="s">
        <v>3608</v>
      </c>
      <c r="BA97" s="330" t="s">
        <v>5211</v>
      </c>
      <c r="BB97" s="302" t="s">
        <v>5197</v>
      </c>
      <c r="BC97" s="309" t="s">
        <v>5198</v>
      </c>
    </row>
    <row r="98" spans="1:55" ht="15.75" x14ac:dyDescent="0.25">
      <c r="A98" t="s">
        <v>448</v>
      </c>
      <c r="B98" s="24" t="s">
        <v>609</v>
      </c>
      <c r="C98" s="24" t="s">
        <v>2358</v>
      </c>
      <c r="E98" s="20" t="s">
        <v>4616</v>
      </c>
      <c r="F98" t="s">
        <v>4617</v>
      </c>
      <c r="G98" s="3"/>
      <c r="H98" t="s">
        <v>2017</v>
      </c>
      <c r="I98" s="33">
        <v>42010000</v>
      </c>
      <c r="K98" s="1" t="s">
        <v>2008</v>
      </c>
      <c r="L98" s="1" t="s">
        <v>2008</v>
      </c>
      <c r="M98" s="254"/>
      <c r="N98" s="13" t="s">
        <v>4390</v>
      </c>
      <c r="O98"/>
      <c r="P98" s="244" t="s">
        <v>1995</v>
      </c>
      <c r="Q98" s="313">
        <v>338</v>
      </c>
      <c r="R98" s="37">
        <f t="shared" si="3"/>
        <v>620</v>
      </c>
      <c r="S98" s="168">
        <v>775</v>
      </c>
      <c r="T98" s="143">
        <v>5051771342023</v>
      </c>
      <c r="U98"/>
      <c r="V98"/>
      <c r="W98"/>
      <c r="X98"/>
      <c r="Y98"/>
      <c r="Z98"/>
      <c r="AA98"/>
      <c r="AY98" s="320" t="s">
        <v>4618</v>
      </c>
      <c r="BA98" s="330" t="s">
        <v>5211</v>
      </c>
      <c r="BB98" s="302" t="s">
        <v>5197</v>
      </c>
      <c r="BC98" s="309" t="s">
        <v>5198</v>
      </c>
    </row>
    <row r="99" spans="1:55" ht="15.75" x14ac:dyDescent="0.25">
      <c r="A99" s="23" t="s">
        <v>508</v>
      </c>
      <c r="B99" s="24" t="s">
        <v>609</v>
      </c>
      <c r="C99" s="24" t="s">
        <v>648</v>
      </c>
      <c r="D99" s="3" t="s">
        <v>2154</v>
      </c>
      <c r="E99" s="24" t="s">
        <v>702</v>
      </c>
      <c r="F99" s="24" t="s">
        <v>2368</v>
      </c>
      <c r="G99" s="3"/>
      <c r="H99" s="24" t="s">
        <v>290</v>
      </c>
      <c r="I99" s="33">
        <v>42010000</v>
      </c>
      <c r="K99" s="1" t="s">
        <v>2008</v>
      </c>
      <c r="L99" s="1" t="s">
        <v>2008</v>
      </c>
      <c r="N99" s="23" t="s">
        <v>452</v>
      </c>
      <c r="O99" s="23"/>
      <c r="P99" s="22" t="s">
        <v>1995</v>
      </c>
      <c r="Q99" s="22">
        <v>86</v>
      </c>
      <c r="R99" s="37">
        <f t="shared" si="3"/>
        <v>159.20000000000002</v>
      </c>
      <c r="S99" s="168">
        <v>199</v>
      </c>
      <c r="T99" s="33" t="s">
        <v>704</v>
      </c>
      <c r="U99" s="33"/>
      <c r="V99" s="99">
        <v>0.4</v>
      </c>
      <c r="W99" s="142">
        <v>5.0000000000000001E-3</v>
      </c>
      <c r="X99" s="99">
        <f t="shared" ref="X99:X134" si="4">V99+W99</f>
        <v>0.40500000000000003</v>
      </c>
      <c r="Y99" s="8">
        <v>10</v>
      </c>
      <c r="Z99" s="8">
        <v>250</v>
      </c>
      <c r="AA99" s="8">
        <v>190</v>
      </c>
      <c r="AY99" s="320" t="s">
        <v>703</v>
      </c>
      <c r="AZ99" s="158"/>
      <c r="BA99" t="s">
        <v>5213</v>
      </c>
      <c r="BB99" s="302" t="s">
        <v>5197</v>
      </c>
      <c r="BC99" s="309" t="s">
        <v>5198</v>
      </c>
    </row>
    <row r="100" spans="1:55" ht="15.75" x14ac:dyDescent="0.25">
      <c r="A100" s="23" t="s">
        <v>508</v>
      </c>
      <c r="B100" s="24" t="s">
        <v>609</v>
      </c>
      <c r="C100" s="24" t="s">
        <v>648</v>
      </c>
      <c r="D100" s="3" t="s">
        <v>2154</v>
      </c>
      <c r="E100" s="24" t="s">
        <v>705</v>
      </c>
      <c r="F100" s="24" t="s">
        <v>2368</v>
      </c>
      <c r="G100" s="3"/>
      <c r="H100" s="24" t="s">
        <v>290</v>
      </c>
      <c r="I100" s="33">
        <v>42010000</v>
      </c>
      <c r="K100" s="1" t="s">
        <v>2008</v>
      </c>
      <c r="L100" s="1" t="s">
        <v>2008</v>
      </c>
      <c r="N100" s="23" t="s">
        <v>454</v>
      </c>
      <c r="O100" s="23"/>
      <c r="P100" s="22" t="s">
        <v>1995</v>
      </c>
      <c r="Q100" s="22">
        <v>86</v>
      </c>
      <c r="R100" s="37">
        <f t="shared" si="3"/>
        <v>159.20000000000002</v>
      </c>
      <c r="S100" s="168">
        <v>199</v>
      </c>
      <c r="T100" s="33" t="s">
        <v>706</v>
      </c>
      <c r="U100" s="33"/>
      <c r="V100" s="99">
        <v>0.4</v>
      </c>
      <c r="W100" s="142">
        <v>5.0000000000000001E-3</v>
      </c>
      <c r="X100" s="99">
        <f t="shared" si="4"/>
        <v>0.40500000000000003</v>
      </c>
      <c r="Y100" s="8">
        <v>10</v>
      </c>
      <c r="Z100" s="8">
        <v>250</v>
      </c>
      <c r="AA100" s="8">
        <v>190</v>
      </c>
      <c r="AY100" s="320" t="s">
        <v>703</v>
      </c>
      <c r="AZ100" s="158"/>
      <c r="BA100" t="s">
        <v>5213</v>
      </c>
      <c r="BB100" s="302" t="s">
        <v>5197</v>
      </c>
      <c r="BC100" s="309" t="s">
        <v>5198</v>
      </c>
    </row>
    <row r="101" spans="1:55" ht="15.75" x14ac:dyDescent="0.25">
      <c r="A101" s="23" t="s">
        <v>508</v>
      </c>
      <c r="B101" s="24" t="s">
        <v>609</v>
      </c>
      <c r="C101" s="24" t="s">
        <v>648</v>
      </c>
      <c r="D101" s="3" t="s">
        <v>2154</v>
      </c>
      <c r="E101" s="24" t="s">
        <v>707</v>
      </c>
      <c r="F101" s="24" t="s">
        <v>2368</v>
      </c>
      <c r="G101" s="3"/>
      <c r="H101" s="24" t="s">
        <v>290</v>
      </c>
      <c r="I101" s="33">
        <v>42010000</v>
      </c>
      <c r="K101" s="1" t="s">
        <v>2008</v>
      </c>
      <c r="L101" s="1" t="s">
        <v>2008</v>
      </c>
      <c r="N101" s="23" t="s">
        <v>456</v>
      </c>
      <c r="O101" s="23"/>
      <c r="P101" s="22" t="s">
        <v>1995</v>
      </c>
      <c r="Q101" s="22">
        <v>86</v>
      </c>
      <c r="R101" s="37">
        <f t="shared" si="3"/>
        <v>159.20000000000002</v>
      </c>
      <c r="S101" s="168">
        <v>199</v>
      </c>
      <c r="T101" s="33" t="s">
        <v>708</v>
      </c>
      <c r="U101" s="33"/>
      <c r="V101" s="99">
        <v>0.4</v>
      </c>
      <c r="W101" s="142">
        <v>5.0000000000000001E-3</v>
      </c>
      <c r="X101" s="99">
        <f t="shared" si="4"/>
        <v>0.40500000000000003</v>
      </c>
      <c r="Y101" s="8">
        <v>10</v>
      </c>
      <c r="Z101" s="8">
        <v>250</v>
      </c>
      <c r="AA101" s="8">
        <v>190</v>
      </c>
      <c r="AY101" s="320" t="s">
        <v>703</v>
      </c>
      <c r="AZ101" s="158"/>
      <c r="BA101" t="s">
        <v>5213</v>
      </c>
      <c r="BB101" s="302" t="s">
        <v>5197</v>
      </c>
      <c r="BC101" s="309" t="s">
        <v>5198</v>
      </c>
    </row>
    <row r="102" spans="1:55" ht="15.75" x14ac:dyDescent="0.25">
      <c r="A102" s="23" t="s">
        <v>508</v>
      </c>
      <c r="B102" s="24" t="s">
        <v>609</v>
      </c>
      <c r="C102" s="24" t="s">
        <v>648</v>
      </c>
      <c r="D102" s="3" t="s">
        <v>2154</v>
      </c>
      <c r="E102" s="24" t="s">
        <v>709</v>
      </c>
      <c r="F102" s="24" t="s">
        <v>2368</v>
      </c>
      <c r="G102" s="3"/>
      <c r="H102" s="24" t="s">
        <v>290</v>
      </c>
      <c r="I102" s="33">
        <v>42010000</v>
      </c>
      <c r="K102" s="1" t="s">
        <v>2008</v>
      </c>
      <c r="L102" s="1" t="s">
        <v>2008</v>
      </c>
      <c r="N102" s="23" t="s">
        <v>460</v>
      </c>
      <c r="O102" s="23"/>
      <c r="P102" s="22" t="s">
        <v>1995</v>
      </c>
      <c r="Q102" s="22">
        <v>86</v>
      </c>
      <c r="R102" s="37">
        <f t="shared" si="3"/>
        <v>159.20000000000002</v>
      </c>
      <c r="S102" s="168">
        <v>199</v>
      </c>
      <c r="T102" s="33" t="s">
        <v>710</v>
      </c>
      <c r="U102" s="33"/>
      <c r="V102" s="99">
        <v>0.4</v>
      </c>
      <c r="W102" s="142">
        <v>5.0000000000000001E-3</v>
      </c>
      <c r="X102" s="99">
        <f t="shared" si="4"/>
        <v>0.40500000000000003</v>
      </c>
      <c r="Y102" s="8">
        <v>10</v>
      </c>
      <c r="Z102" s="8">
        <v>250</v>
      </c>
      <c r="AA102" s="8">
        <v>190</v>
      </c>
      <c r="AY102" s="320" t="s">
        <v>703</v>
      </c>
      <c r="AZ102" s="158"/>
      <c r="BA102" t="s">
        <v>5213</v>
      </c>
      <c r="BB102" s="302" t="s">
        <v>5197</v>
      </c>
      <c r="BC102" s="309" t="s">
        <v>5198</v>
      </c>
    </row>
    <row r="103" spans="1:55" ht="15.75" x14ac:dyDescent="0.25">
      <c r="A103" s="23" t="s">
        <v>508</v>
      </c>
      <c r="B103" s="24" t="s">
        <v>609</v>
      </c>
      <c r="C103" s="24" t="s">
        <v>648</v>
      </c>
      <c r="D103" s="3" t="s">
        <v>2154</v>
      </c>
      <c r="E103" s="24" t="s">
        <v>3674</v>
      </c>
      <c r="F103" s="24" t="s">
        <v>2368</v>
      </c>
      <c r="G103" s="3"/>
      <c r="H103" s="24" t="s">
        <v>290</v>
      </c>
      <c r="I103" s="33">
        <v>42010000</v>
      </c>
      <c r="K103" s="1" t="s">
        <v>2008</v>
      </c>
      <c r="L103" s="1" t="s">
        <v>2008</v>
      </c>
      <c r="N103" s="23" t="s">
        <v>3675</v>
      </c>
      <c r="O103" s="23"/>
      <c r="P103" s="22" t="s">
        <v>1995</v>
      </c>
      <c r="Q103" s="22">
        <v>86</v>
      </c>
      <c r="R103" s="37">
        <f t="shared" si="3"/>
        <v>159.20000000000002</v>
      </c>
      <c r="S103" s="168">
        <v>199</v>
      </c>
      <c r="T103" s="33">
        <v>5051771519890</v>
      </c>
      <c r="U103" s="33"/>
      <c r="V103" s="99">
        <v>0.4</v>
      </c>
      <c r="W103" s="142">
        <v>5.0000000000000001E-3</v>
      </c>
      <c r="X103" s="99">
        <f t="shared" si="4"/>
        <v>0.40500000000000003</v>
      </c>
      <c r="Y103" s="8">
        <v>10</v>
      </c>
      <c r="Z103" s="8">
        <v>250</v>
      </c>
      <c r="AA103" s="8">
        <v>190</v>
      </c>
      <c r="AY103" s="320" t="s">
        <v>703</v>
      </c>
      <c r="AZ103" s="158"/>
      <c r="BA103" t="s">
        <v>5213</v>
      </c>
      <c r="BB103" s="302" t="s">
        <v>5197</v>
      </c>
      <c r="BC103" s="309" t="s">
        <v>5198</v>
      </c>
    </row>
    <row r="104" spans="1:55" ht="15.75" x14ac:dyDescent="0.25">
      <c r="A104" s="23" t="s">
        <v>508</v>
      </c>
      <c r="B104" s="24" t="s">
        <v>609</v>
      </c>
      <c r="C104" s="24" t="s">
        <v>648</v>
      </c>
      <c r="D104" s="3" t="s">
        <v>2154</v>
      </c>
      <c r="E104" s="24" t="s">
        <v>711</v>
      </c>
      <c r="F104" s="24" t="s">
        <v>2368</v>
      </c>
      <c r="G104" s="3"/>
      <c r="H104" s="24" t="s">
        <v>311</v>
      </c>
      <c r="I104" s="33">
        <v>42010000</v>
      </c>
      <c r="K104" s="1" t="s">
        <v>2008</v>
      </c>
      <c r="L104" s="1" t="s">
        <v>2008</v>
      </c>
      <c r="N104" s="23" t="s">
        <v>452</v>
      </c>
      <c r="O104" s="23"/>
      <c r="P104" s="22" t="s">
        <v>1995</v>
      </c>
      <c r="Q104" s="22">
        <v>86</v>
      </c>
      <c r="R104" s="37">
        <f t="shared" si="3"/>
        <v>159.20000000000002</v>
      </c>
      <c r="S104" s="168">
        <v>199</v>
      </c>
      <c r="T104" s="33" t="s">
        <v>712</v>
      </c>
      <c r="U104" s="33"/>
      <c r="V104" s="99">
        <v>0.4</v>
      </c>
      <c r="W104" s="142">
        <v>5.0000000000000001E-3</v>
      </c>
      <c r="X104" s="99">
        <f t="shared" si="4"/>
        <v>0.40500000000000003</v>
      </c>
      <c r="Y104" s="8">
        <v>10</v>
      </c>
      <c r="Z104" s="8">
        <v>250</v>
      </c>
      <c r="AA104" s="8">
        <v>190</v>
      </c>
      <c r="AY104" s="320" t="s">
        <v>703</v>
      </c>
      <c r="AZ104" s="158"/>
      <c r="BA104" t="s">
        <v>5213</v>
      </c>
      <c r="BB104" s="302" t="s">
        <v>5197</v>
      </c>
      <c r="BC104" s="309" t="s">
        <v>5198</v>
      </c>
    </row>
    <row r="105" spans="1:55" ht="15.75" x14ac:dyDescent="0.25">
      <c r="A105" s="23" t="s">
        <v>508</v>
      </c>
      <c r="B105" s="24" t="s">
        <v>609</v>
      </c>
      <c r="C105" s="24" t="s">
        <v>648</v>
      </c>
      <c r="D105" s="3" t="s">
        <v>2154</v>
      </c>
      <c r="E105" s="24" t="s">
        <v>713</v>
      </c>
      <c r="F105" s="24" t="s">
        <v>2368</v>
      </c>
      <c r="G105" s="3"/>
      <c r="H105" s="24" t="s">
        <v>311</v>
      </c>
      <c r="I105" s="33">
        <v>42010000</v>
      </c>
      <c r="K105" s="1" t="s">
        <v>2008</v>
      </c>
      <c r="L105" s="1" t="s">
        <v>2008</v>
      </c>
      <c r="N105" s="23" t="s">
        <v>454</v>
      </c>
      <c r="O105" s="23"/>
      <c r="P105" s="22" t="s">
        <v>1995</v>
      </c>
      <c r="Q105" s="22">
        <v>86</v>
      </c>
      <c r="R105" s="37">
        <f t="shared" si="3"/>
        <v>159.20000000000002</v>
      </c>
      <c r="S105" s="168">
        <v>199</v>
      </c>
      <c r="T105" s="33" t="s">
        <v>714</v>
      </c>
      <c r="U105" s="33"/>
      <c r="V105" s="99">
        <v>0.4</v>
      </c>
      <c r="W105" s="142">
        <v>5.0000000000000001E-3</v>
      </c>
      <c r="X105" s="99">
        <f t="shared" si="4"/>
        <v>0.40500000000000003</v>
      </c>
      <c r="Y105" s="8">
        <v>10</v>
      </c>
      <c r="Z105" s="8">
        <v>250</v>
      </c>
      <c r="AA105" s="8">
        <v>190</v>
      </c>
      <c r="AY105" s="320" t="s">
        <v>703</v>
      </c>
      <c r="AZ105" s="158"/>
      <c r="BA105" t="s">
        <v>5213</v>
      </c>
      <c r="BB105" s="302" t="s">
        <v>5197</v>
      </c>
      <c r="BC105" s="309" t="s">
        <v>5198</v>
      </c>
    </row>
    <row r="106" spans="1:55" ht="15.75" x14ac:dyDescent="0.25">
      <c r="A106" s="23" t="s">
        <v>508</v>
      </c>
      <c r="B106" s="24" t="s">
        <v>609</v>
      </c>
      <c r="C106" s="24" t="s">
        <v>648</v>
      </c>
      <c r="D106" s="3" t="s">
        <v>2154</v>
      </c>
      <c r="E106" s="24" t="s">
        <v>715</v>
      </c>
      <c r="F106" s="24" t="s">
        <v>2368</v>
      </c>
      <c r="G106" s="3"/>
      <c r="H106" s="24" t="s">
        <v>311</v>
      </c>
      <c r="I106" s="33">
        <v>42010000</v>
      </c>
      <c r="K106" s="1" t="s">
        <v>2008</v>
      </c>
      <c r="L106" s="1" t="s">
        <v>2008</v>
      </c>
      <c r="N106" s="23" t="s">
        <v>456</v>
      </c>
      <c r="O106" s="23"/>
      <c r="P106" s="22" t="s">
        <v>1995</v>
      </c>
      <c r="Q106" s="22">
        <v>86</v>
      </c>
      <c r="R106" s="37">
        <f t="shared" si="3"/>
        <v>159.20000000000002</v>
      </c>
      <c r="S106" s="168">
        <v>199</v>
      </c>
      <c r="T106" s="33" t="s">
        <v>716</v>
      </c>
      <c r="U106" s="33"/>
      <c r="V106" s="99">
        <v>0.4</v>
      </c>
      <c r="W106" s="142">
        <v>5.0000000000000001E-3</v>
      </c>
      <c r="X106" s="99">
        <f t="shared" si="4"/>
        <v>0.40500000000000003</v>
      </c>
      <c r="Y106" s="8">
        <v>10</v>
      </c>
      <c r="Z106" s="8">
        <v>250</v>
      </c>
      <c r="AA106" s="8">
        <v>190</v>
      </c>
      <c r="AY106" s="320" t="s">
        <v>703</v>
      </c>
      <c r="AZ106" s="158"/>
      <c r="BA106" t="s">
        <v>5213</v>
      </c>
      <c r="BB106" s="302" t="s">
        <v>5197</v>
      </c>
      <c r="BC106" s="309" t="s">
        <v>5198</v>
      </c>
    </row>
    <row r="107" spans="1:55" ht="15.75" x14ac:dyDescent="0.25">
      <c r="A107" s="23" t="s">
        <v>508</v>
      </c>
      <c r="B107" s="24" t="s">
        <v>609</v>
      </c>
      <c r="C107" s="24" t="s">
        <v>648</v>
      </c>
      <c r="D107" s="3" t="s">
        <v>2154</v>
      </c>
      <c r="E107" s="24" t="s">
        <v>717</v>
      </c>
      <c r="F107" s="24" t="s">
        <v>2368</v>
      </c>
      <c r="G107" s="3"/>
      <c r="H107" s="24" t="s">
        <v>311</v>
      </c>
      <c r="I107" s="33">
        <v>42010000</v>
      </c>
      <c r="K107" s="1" t="s">
        <v>2008</v>
      </c>
      <c r="L107" s="1" t="s">
        <v>2008</v>
      </c>
      <c r="N107" s="23" t="s">
        <v>460</v>
      </c>
      <c r="O107" s="23"/>
      <c r="P107" s="22" t="s">
        <v>1995</v>
      </c>
      <c r="Q107" s="22">
        <v>86</v>
      </c>
      <c r="R107" s="37">
        <f t="shared" si="3"/>
        <v>159.20000000000002</v>
      </c>
      <c r="S107" s="168">
        <v>199</v>
      </c>
      <c r="T107" s="33" t="s">
        <v>718</v>
      </c>
      <c r="U107" s="33"/>
      <c r="V107" s="99">
        <v>0.4</v>
      </c>
      <c r="W107" s="142">
        <v>5.0000000000000001E-3</v>
      </c>
      <c r="X107" s="99">
        <f t="shared" si="4"/>
        <v>0.40500000000000003</v>
      </c>
      <c r="Y107" s="8">
        <v>10</v>
      </c>
      <c r="Z107" s="8">
        <v>250</v>
      </c>
      <c r="AA107" s="8">
        <v>190</v>
      </c>
      <c r="AY107" s="320" t="s">
        <v>703</v>
      </c>
      <c r="AZ107" s="158"/>
      <c r="BA107" t="s">
        <v>5213</v>
      </c>
      <c r="BB107" s="302" t="s">
        <v>5197</v>
      </c>
      <c r="BC107" s="309" t="s">
        <v>5198</v>
      </c>
    </row>
    <row r="108" spans="1:55" ht="15.75" x14ac:dyDescent="0.25">
      <c r="A108" s="23" t="s">
        <v>508</v>
      </c>
      <c r="B108" s="24" t="s">
        <v>609</v>
      </c>
      <c r="C108" s="24" t="s">
        <v>648</v>
      </c>
      <c r="D108" s="3" t="s">
        <v>2154</v>
      </c>
      <c r="E108" s="24" t="s">
        <v>3676</v>
      </c>
      <c r="F108" s="24" t="s">
        <v>2368</v>
      </c>
      <c r="G108" s="3"/>
      <c r="H108" s="24" t="s">
        <v>311</v>
      </c>
      <c r="I108" s="33">
        <v>42010000</v>
      </c>
      <c r="K108" s="1" t="s">
        <v>2008</v>
      </c>
      <c r="L108" s="1" t="s">
        <v>2008</v>
      </c>
      <c r="N108" s="23" t="s">
        <v>3673</v>
      </c>
      <c r="O108" s="23"/>
      <c r="P108" s="22" t="s">
        <v>1995</v>
      </c>
      <c r="Q108" s="22">
        <v>86</v>
      </c>
      <c r="R108" s="37">
        <f t="shared" si="3"/>
        <v>159.20000000000002</v>
      </c>
      <c r="S108" s="168">
        <v>199</v>
      </c>
      <c r="T108" s="33">
        <v>5051771519906</v>
      </c>
      <c r="U108" s="33"/>
      <c r="V108" s="99">
        <v>0.4</v>
      </c>
      <c r="W108" s="142">
        <v>5.0000000000000001E-3</v>
      </c>
      <c r="X108" s="99">
        <f t="shared" si="4"/>
        <v>0.40500000000000003</v>
      </c>
      <c r="Y108" s="8">
        <v>10</v>
      </c>
      <c r="Z108" s="8">
        <v>250</v>
      </c>
      <c r="AA108" s="8">
        <v>190</v>
      </c>
      <c r="AY108" s="320" t="s">
        <v>703</v>
      </c>
      <c r="AZ108" s="158"/>
      <c r="BA108" t="s">
        <v>5213</v>
      </c>
      <c r="BB108" s="302" t="s">
        <v>5197</v>
      </c>
      <c r="BC108" s="309" t="s">
        <v>5198</v>
      </c>
    </row>
    <row r="109" spans="1:55" ht="15.75" x14ac:dyDescent="0.25">
      <c r="A109" s="23" t="s">
        <v>508</v>
      </c>
      <c r="B109" s="24" t="s">
        <v>609</v>
      </c>
      <c r="C109" s="24" t="s">
        <v>648</v>
      </c>
      <c r="D109" s="3" t="s">
        <v>2154</v>
      </c>
      <c r="E109" s="24" t="s">
        <v>719</v>
      </c>
      <c r="F109" s="24" t="s">
        <v>2368</v>
      </c>
      <c r="G109" s="3"/>
      <c r="H109" s="24" t="s">
        <v>417</v>
      </c>
      <c r="I109" s="33">
        <v>42010000</v>
      </c>
      <c r="K109" s="1" t="s">
        <v>2008</v>
      </c>
      <c r="L109" s="1" t="s">
        <v>2008</v>
      </c>
      <c r="N109" s="23" t="s">
        <v>452</v>
      </c>
      <c r="O109" s="23"/>
      <c r="P109" s="22" t="s">
        <v>1995</v>
      </c>
      <c r="Q109" s="22">
        <v>86</v>
      </c>
      <c r="R109" s="37">
        <f t="shared" si="3"/>
        <v>159.20000000000002</v>
      </c>
      <c r="S109" s="168">
        <v>199</v>
      </c>
      <c r="T109" s="33" t="s">
        <v>720</v>
      </c>
      <c r="U109" s="33"/>
      <c r="V109" s="99">
        <v>0.4</v>
      </c>
      <c r="W109" s="142">
        <v>5.0000000000000001E-3</v>
      </c>
      <c r="X109" s="99">
        <f t="shared" si="4"/>
        <v>0.40500000000000003</v>
      </c>
      <c r="Y109" s="8">
        <v>10</v>
      </c>
      <c r="Z109" s="8">
        <v>250</v>
      </c>
      <c r="AA109" s="8">
        <v>190</v>
      </c>
      <c r="AY109" s="320" t="s">
        <v>703</v>
      </c>
      <c r="AZ109" s="158"/>
      <c r="BA109" t="s">
        <v>5213</v>
      </c>
      <c r="BB109" s="302" t="s">
        <v>5197</v>
      </c>
      <c r="BC109" s="309" t="s">
        <v>5198</v>
      </c>
    </row>
    <row r="110" spans="1:55" ht="15.75" x14ac:dyDescent="0.25">
      <c r="A110" s="23" t="s">
        <v>508</v>
      </c>
      <c r="B110" s="24" t="s">
        <v>609</v>
      </c>
      <c r="C110" s="24" t="s">
        <v>648</v>
      </c>
      <c r="D110" s="3" t="s">
        <v>2154</v>
      </c>
      <c r="E110" s="24" t="s">
        <v>721</v>
      </c>
      <c r="F110" s="24" t="s">
        <v>2368</v>
      </c>
      <c r="G110" s="3"/>
      <c r="H110" s="24" t="s">
        <v>417</v>
      </c>
      <c r="I110" s="33">
        <v>42010000</v>
      </c>
      <c r="K110" s="1" t="s">
        <v>2008</v>
      </c>
      <c r="L110" s="1" t="s">
        <v>2008</v>
      </c>
      <c r="N110" s="23" t="s">
        <v>454</v>
      </c>
      <c r="O110" s="23"/>
      <c r="P110" s="22" t="s">
        <v>1995</v>
      </c>
      <c r="Q110" s="22">
        <v>86</v>
      </c>
      <c r="R110" s="37">
        <f t="shared" si="3"/>
        <v>159.20000000000002</v>
      </c>
      <c r="S110" s="168">
        <v>199</v>
      </c>
      <c r="T110" s="33" t="s">
        <v>722</v>
      </c>
      <c r="U110" s="33"/>
      <c r="V110" s="99">
        <v>0.4</v>
      </c>
      <c r="W110" s="142">
        <v>5.0000000000000001E-3</v>
      </c>
      <c r="X110" s="99">
        <f t="shared" si="4"/>
        <v>0.40500000000000003</v>
      </c>
      <c r="Y110" s="8">
        <v>10</v>
      </c>
      <c r="Z110" s="8">
        <v>250</v>
      </c>
      <c r="AA110" s="8">
        <v>190</v>
      </c>
      <c r="AY110" s="320" t="s">
        <v>703</v>
      </c>
      <c r="AZ110" s="158"/>
      <c r="BA110" t="s">
        <v>5213</v>
      </c>
      <c r="BB110" s="302" t="s">
        <v>5197</v>
      </c>
      <c r="BC110" s="309" t="s">
        <v>5198</v>
      </c>
    </row>
    <row r="111" spans="1:55" ht="15.75" x14ac:dyDescent="0.25">
      <c r="A111" s="23" t="s">
        <v>508</v>
      </c>
      <c r="B111" s="24" t="s">
        <v>609</v>
      </c>
      <c r="C111" s="24" t="s">
        <v>648</v>
      </c>
      <c r="D111" s="3" t="s">
        <v>2154</v>
      </c>
      <c r="E111" s="24" t="s">
        <v>723</v>
      </c>
      <c r="F111" s="24" t="s">
        <v>2368</v>
      </c>
      <c r="G111" s="3"/>
      <c r="H111" s="24" t="s">
        <v>417</v>
      </c>
      <c r="I111" s="33">
        <v>42010000</v>
      </c>
      <c r="K111" s="1" t="s">
        <v>2008</v>
      </c>
      <c r="L111" s="1" t="s">
        <v>2008</v>
      </c>
      <c r="N111" s="23" t="s">
        <v>456</v>
      </c>
      <c r="O111" s="23"/>
      <c r="P111" s="22" t="s">
        <v>1995</v>
      </c>
      <c r="Q111" s="22">
        <v>86</v>
      </c>
      <c r="R111" s="37">
        <f t="shared" si="3"/>
        <v>159.20000000000002</v>
      </c>
      <c r="S111" s="168">
        <v>199</v>
      </c>
      <c r="T111" s="33" t="s">
        <v>724</v>
      </c>
      <c r="U111" s="33"/>
      <c r="V111" s="99">
        <v>0.4</v>
      </c>
      <c r="W111" s="142">
        <v>5.0000000000000001E-3</v>
      </c>
      <c r="X111" s="99">
        <f t="shared" si="4"/>
        <v>0.40500000000000003</v>
      </c>
      <c r="Y111" s="8">
        <v>10</v>
      </c>
      <c r="Z111" s="8">
        <v>250</v>
      </c>
      <c r="AA111" s="8">
        <v>190</v>
      </c>
      <c r="AY111" s="320" t="s">
        <v>703</v>
      </c>
      <c r="AZ111" s="158"/>
      <c r="BA111" t="s">
        <v>5213</v>
      </c>
      <c r="BB111" s="302" t="s">
        <v>5197</v>
      </c>
      <c r="BC111" s="309" t="s">
        <v>5198</v>
      </c>
    </row>
    <row r="112" spans="1:55" ht="15.75" x14ac:dyDescent="0.25">
      <c r="A112" s="23" t="s">
        <v>508</v>
      </c>
      <c r="B112" s="24" t="s">
        <v>609</v>
      </c>
      <c r="C112" s="24" t="s">
        <v>648</v>
      </c>
      <c r="D112" s="3" t="s">
        <v>2154</v>
      </c>
      <c r="E112" s="24" t="s">
        <v>725</v>
      </c>
      <c r="F112" s="24" t="s">
        <v>2368</v>
      </c>
      <c r="G112" s="3"/>
      <c r="H112" s="24" t="s">
        <v>417</v>
      </c>
      <c r="I112" s="33">
        <v>42010000</v>
      </c>
      <c r="K112" s="1" t="s">
        <v>2008</v>
      </c>
      <c r="L112" s="1" t="s">
        <v>2008</v>
      </c>
      <c r="N112" s="23" t="s">
        <v>460</v>
      </c>
      <c r="O112" s="23"/>
      <c r="P112" s="22" t="s">
        <v>1995</v>
      </c>
      <c r="Q112" s="22">
        <v>86</v>
      </c>
      <c r="R112" s="37">
        <f t="shared" si="3"/>
        <v>159.20000000000002</v>
      </c>
      <c r="S112" s="168">
        <v>199</v>
      </c>
      <c r="T112" s="33" t="s">
        <v>726</v>
      </c>
      <c r="U112" s="33"/>
      <c r="V112" s="99">
        <v>0.4</v>
      </c>
      <c r="W112" s="142">
        <v>5.0000000000000001E-3</v>
      </c>
      <c r="X112" s="99">
        <f t="shared" si="4"/>
        <v>0.40500000000000003</v>
      </c>
      <c r="Y112" s="8">
        <v>10</v>
      </c>
      <c r="Z112" s="8">
        <v>250</v>
      </c>
      <c r="AA112" s="8">
        <v>190</v>
      </c>
      <c r="AY112" s="320" t="s">
        <v>703</v>
      </c>
      <c r="AZ112" s="158"/>
      <c r="BA112" t="s">
        <v>5213</v>
      </c>
      <c r="BB112" s="302" t="s">
        <v>5197</v>
      </c>
      <c r="BC112" s="309" t="s">
        <v>5198</v>
      </c>
    </row>
    <row r="113" spans="1:55" ht="15.75" x14ac:dyDescent="0.25">
      <c r="A113" s="23" t="s">
        <v>508</v>
      </c>
      <c r="B113" s="24" t="s">
        <v>609</v>
      </c>
      <c r="C113" s="24" t="s">
        <v>648</v>
      </c>
      <c r="D113" s="3" t="s">
        <v>2154</v>
      </c>
      <c r="E113" s="24" t="s">
        <v>4251</v>
      </c>
      <c r="F113" s="24" t="s">
        <v>2368</v>
      </c>
      <c r="G113" s="3"/>
      <c r="H113" s="24" t="s">
        <v>417</v>
      </c>
      <c r="I113" s="33">
        <v>42010001</v>
      </c>
      <c r="K113" s="1" t="s">
        <v>2008</v>
      </c>
      <c r="L113" s="1" t="s">
        <v>2008</v>
      </c>
      <c r="N113" s="23" t="s">
        <v>3673</v>
      </c>
      <c r="O113" s="23"/>
      <c r="P113" s="22" t="s">
        <v>1995</v>
      </c>
      <c r="Q113" s="22">
        <v>86</v>
      </c>
      <c r="R113" s="37">
        <f t="shared" si="3"/>
        <v>159.20000000000002</v>
      </c>
      <c r="S113" s="168">
        <v>199</v>
      </c>
      <c r="T113" s="33">
        <v>5051771538143</v>
      </c>
      <c r="U113" s="33"/>
      <c r="V113" s="99">
        <v>0.4</v>
      </c>
      <c r="W113" s="142">
        <v>5.0000000000000001E-3</v>
      </c>
      <c r="X113" s="99">
        <f>V113+W113</f>
        <v>0.40500000000000003</v>
      </c>
      <c r="Y113" s="8">
        <v>10</v>
      </c>
      <c r="Z113" s="8">
        <v>250</v>
      </c>
      <c r="AA113" s="8">
        <v>190</v>
      </c>
      <c r="AY113" s="320" t="s">
        <v>703</v>
      </c>
      <c r="AZ113" s="158"/>
      <c r="BA113" t="s">
        <v>5213</v>
      </c>
      <c r="BB113" s="302" t="s">
        <v>5197</v>
      </c>
      <c r="BC113" s="309" t="s">
        <v>5198</v>
      </c>
    </row>
    <row r="114" spans="1:55" ht="15.75" x14ac:dyDescent="0.25">
      <c r="A114" s="23" t="s">
        <v>508</v>
      </c>
      <c r="B114" s="24" t="s">
        <v>609</v>
      </c>
      <c r="C114" s="24" t="s">
        <v>648</v>
      </c>
      <c r="D114" s="3" t="s">
        <v>2154</v>
      </c>
      <c r="E114" s="24" t="s">
        <v>727</v>
      </c>
      <c r="F114" s="24" t="s">
        <v>2368</v>
      </c>
      <c r="G114" s="3"/>
      <c r="H114" s="24" t="s">
        <v>313</v>
      </c>
      <c r="I114" s="33">
        <v>42010000</v>
      </c>
      <c r="K114" s="1" t="s">
        <v>2008</v>
      </c>
      <c r="L114" s="1" t="s">
        <v>2008</v>
      </c>
      <c r="N114" s="23" t="s">
        <v>452</v>
      </c>
      <c r="O114" s="23"/>
      <c r="P114" s="22" t="s">
        <v>1995</v>
      </c>
      <c r="Q114" s="22">
        <v>86</v>
      </c>
      <c r="R114" s="37">
        <f t="shared" si="3"/>
        <v>159.20000000000002</v>
      </c>
      <c r="S114" s="168">
        <v>199</v>
      </c>
      <c r="T114" s="33" t="s">
        <v>728</v>
      </c>
      <c r="U114" s="33"/>
      <c r="V114" s="99">
        <v>0.4</v>
      </c>
      <c r="W114" s="142">
        <v>5.0000000000000001E-3</v>
      </c>
      <c r="X114" s="99">
        <f t="shared" si="4"/>
        <v>0.40500000000000003</v>
      </c>
      <c r="Y114" s="8">
        <v>10</v>
      </c>
      <c r="Z114" s="8">
        <v>250</v>
      </c>
      <c r="AA114" s="8">
        <v>190</v>
      </c>
      <c r="AY114" s="320" t="s">
        <v>703</v>
      </c>
      <c r="AZ114" s="158"/>
      <c r="BA114" t="s">
        <v>5213</v>
      </c>
      <c r="BB114" s="302" t="s">
        <v>5197</v>
      </c>
      <c r="BC114" s="309" t="s">
        <v>5198</v>
      </c>
    </row>
    <row r="115" spans="1:55" ht="15.75" x14ac:dyDescent="0.25">
      <c r="A115" s="23" t="s">
        <v>508</v>
      </c>
      <c r="B115" s="24" t="s">
        <v>609</v>
      </c>
      <c r="C115" s="24" t="s">
        <v>648</v>
      </c>
      <c r="D115" s="3" t="s">
        <v>2154</v>
      </c>
      <c r="E115" s="24" t="s">
        <v>729</v>
      </c>
      <c r="F115" s="24" t="s">
        <v>2368</v>
      </c>
      <c r="G115" s="3"/>
      <c r="H115" s="24" t="s">
        <v>313</v>
      </c>
      <c r="I115" s="33">
        <v>42010000</v>
      </c>
      <c r="K115" s="1" t="s">
        <v>2008</v>
      </c>
      <c r="L115" s="1" t="s">
        <v>2008</v>
      </c>
      <c r="N115" s="23" t="s">
        <v>454</v>
      </c>
      <c r="O115" s="23"/>
      <c r="P115" s="22" t="s">
        <v>1995</v>
      </c>
      <c r="Q115" s="22">
        <v>86</v>
      </c>
      <c r="R115" s="37">
        <f t="shared" si="3"/>
        <v>159.20000000000002</v>
      </c>
      <c r="S115" s="168">
        <v>199</v>
      </c>
      <c r="T115" s="33" t="s">
        <v>730</v>
      </c>
      <c r="U115" s="33"/>
      <c r="V115" s="99">
        <v>0.4</v>
      </c>
      <c r="W115" s="142">
        <v>5.0000000000000001E-3</v>
      </c>
      <c r="X115" s="99">
        <f t="shared" si="4"/>
        <v>0.40500000000000003</v>
      </c>
      <c r="Y115" s="8">
        <v>10</v>
      </c>
      <c r="Z115" s="8">
        <v>250</v>
      </c>
      <c r="AA115" s="8">
        <v>190</v>
      </c>
      <c r="AY115" s="320" t="s">
        <v>703</v>
      </c>
      <c r="AZ115" s="158"/>
      <c r="BA115" t="s">
        <v>5213</v>
      </c>
      <c r="BB115" s="302" t="s">
        <v>5197</v>
      </c>
      <c r="BC115" s="309" t="s">
        <v>5198</v>
      </c>
    </row>
    <row r="116" spans="1:55" ht="15.75" x14ac:dyDescent="0.25">
      <c r="A116" s="23" t="s">
        <v>508</v>
      </c>
      <c r="B116" s="24" t="s">
        <v>609</v>
      </c>
      <c r="C116" s="24" t="s">
        <v>648</v>
      </c>
      <c r="D116" s="3" t="s">
        <v>2154</v>
      </c>
      <c r="E116" s="24" t="s">
        <v>731</v>
      </c>
      <c r="F116" s="24" t="s">
        <v>2368</v>
      </c>
      <c r="G116" s="3"/>
      <c r="H116" s="24" t="s">
        <v>313</v>
      </c>
      <c r="I116" s="33">
        <v>42010000</v>
      </c>
      <c r="K116" s="1" t="s">
        <v>2008</v>
      </c>
      <c r="L116" s="1" t="s">
        <v>2008</v>
      </c>
      <c r="N116" s="23" t="s">
        <v>456</v>
      </c>
      <c r="O116" s="23"/>
      <c r="P116" s="22" t="s">
        <v>1995</v>
      </c>
      <c r="Q116" s="22">
        <v>86</v>
      </c>
      <c r="R116" s="37">
        <f t="shared" si="3"/>
        <v>159.20000000000002</v>
      </c>
      <c r="S116" s="168">
        <v>199</v>
      </c>
      <c r="T116" s="33" t="s">
        <v>732</v>
      </c>
      <c r="U116" s="33"/>
      <c r="V116" s="99">
        <v>0.4</v>
      </c>
      <c r="W116" s="142">
        <v>5.0000000000000001E-3</v>
      </c>
      <c r="X116" s="99">
        <f t="shared" si="4"/>
        <v>0.40500000000000003</v>
      </c>
      <c r="Y116" s="8">
        <v>10</v>
      </c>
      <c r="Z116" s="8">
        <v>250</v>
      </c>
      <c r="AA116" s="8">
        <v>190</v>
      </c>
      <c r="AY116" s="320" t="s">
        <v>703</v>
      </c>
      <c r="AZ116" s="158"/>
      <c r="BA116" t="s">
        <v>5213</v>
      </c>
      <c r="BB116" s="302" t="s">
        <v>5197</v>
      </c>
      <c r="BC116" s="309" t="s">
        <v>5198</v>
      </c>
    </row>
    <row r="117" spans="1:55" ht="15.75" x14ac:dyDescent="0.25">
      <c r="A117" s="23" t="s">
        <v>508</v>
      </c>
      <c r="B117" s="24" t="s">
        <v>609</v>
      </c>
      <c r="C117" s="24" t="s">
        <v>648</v>
      </c>
      <c r="D117" s="3" t="s">
        <v>2154</v>
      </c>
      <c r="E117" s="24" t="s">
        <v>733</v>
      </c>
      <c r="F117" s="24" t="s">
        <v>2368</v>
      </c>
      <c r="G117" s="3"/>
      <c r="H117" s="24" t="s">
        <v>313</v>
      </c>
      <c r="I117" s="33">
        <v>42010000</v>
      </c>
      <c r="K117" s="1" t="s">
        <v>2008</v>
      </c>
      <c r="L117" s="1" t="s">
        <v>2008</v>
      </c>
      <c r="N117" s="23" t="s">
        <v>460</v>
      </c>
      <c r="O117" s="23"/>
      <c r="P117" s="22" t="s">
        <v>1995</v>
      </c>
      <c r="Q117" s="22">
        <v>86</v>
      </c>
      <c r="R117" s="37">
        <f t="shared" si="3"/>
        <v>159.20000000000002</v>
      </c>
      <c r="S117" s="168">
        <v>199</v>
      </c>
      <c r="T117" s="33" t="s">
        <v>734</v>
      </c>
      <c r="U117" s="33"/>
      <c r="V117" s="99">
        <v>0.4</v>
      </c>
      <c r="W117" s="142">
        <v>5.0000000000000001E-3</v>
      </c>
      <c r="X117" s="99">
        <f t="shared" si="4"/>
        <v>0.40500000000000003</v>
      </c>
      <c r="Y117" s="8">
        <v>10</v>
      </c>
      <c r="Z117" s="8">
        <v>250</v>
      </c>
      <c r="AA117" s="8">
        <v>190</v>
      </c>
      <c r="AY117" s="320" t="s">
        <v>703</v>
      </c>
      <c r="AZ117" s="158"/>
      <c r="BA117" t="s">
        <v>5213</v>
      </c>
      <c r="BB117" s="302" t="s">
        <v>5197</v>
      </c>
      <c r="BC117" s="309" t="s">
        <v>5198</v>
      </c>
    </row>
    <row r="118" spans="1:55" ht="15.75" x14ac:dyDescent="0.25">
      <c r="A118" s="23" t="s">
        <v>508</v>
      </c>
      <c r="B118" s="24" t="s">
        <v>609</v>
      </c>
      <c r="C118" s="24" t="s">
        <v>648</v>
      </c>
      <c r="D118" s="3" t="s">
        <v>2154</v>
      </c>
      <c r="E118" s="24" t="s">
        <v>4252</v>
      </c>
      <c r="F118" s="24" t="s">
        <v>2368</v>
      </c>
      <c r="G118" s="3"/>
      <c r="H118" s="24" t="s">
        <v>313</v>
      </c>
      <c r="I118" s="33">
        <v>42010000</v>
      </c>
      <c r="K118" s="1" t="s">
        <v>2008</v>
      </c>
      <c r="L118" s="1" t="s">
        <v>2008</v>
      </c>
      <c r="N118" s="23" t="s">
        <v>3673</v>
      </c>
      <c r="O118" s="23"/>
      <c r="P118" s="22" t="s">
        <v>1995</v>
      </c>
      <c r="Q118" s="22">
        <v>86</v>
      </c>
      <c r="R118" s="37">
        <f t="shared" si="3"/>
        <v>159.20000000000002</v>
      </c>
      <c r="S118" s="168">
        <v>199</v>
      </c>
      <c r="T118" s="33">
        <v>5051771519913</v>
      </c>
      <c r="U118" s="33"/>
      <c r="V118" s="99">
        <v>0.4</v>
      </c>
      <c r="W118" s="142">
        <v>5.0000000000000001E-3</v>
      </c>
      <c r="X118" s="99">
        <f>V118+W118</f>
        <v>0.40500000000000003</v>
      </c>
      <c r="Y118" s="8">
        <v>10</v>
      </c>
      <c r="Z118" s="8">
        <v>250</v>
      </c>
      <c r="AA118" s="8">
        <v>190</v>
      </c>
      <c r="AY118" s="320" t="s">
        <v>703</v>
      </c>
      <c r="AZ118" s="158"/>
      <c r="BA118" t="s">
        <v>5213</v>
      </c>
      <c r="BB118" s="302" t="s">
        <v>5197</v>
      </c>
      <c r="BC118" s="309" t="s">
        <v>5198</v>
      </c>
    </row>
    <row r="119" spans="1:55" ht="15.75" x14ac:dyDescent="0.25">
      <c r="A119" s="23" t="s">
        <v>508</v>
      </c>
      <c r="B119" s="24" t="s">
        <v>609</v>
      </c>
      <c r="C119" s="24" t="s">
        <v>648</v>
      </c>
      <c r="D119" s="3" t="s">
        <v>2154</v>
      </c>
      <c r="E119" s="24" t="s">
        <v>735</v>
      </c>
      <c r="F119" s="24" t="s">
        <v>2368</v>
      </c>
      <c r="G119" s="3"/>
      <c r="H119" s="24" t="s">
        <v>406</v>
      </c>
      <c r="I119" s="33">
        <v>42010000</v>
      </c>
      <c r="K119" s="1" t="s">
        <v>2008</v>
      </c>
      <c r="L119" s="1" t="s">
        <v>2008</v>
      </c>
      <c r="N119" s="23" t="s">
        <v>452</v>
      </c>
      <c r="O119" s="23"/>
      <c r="P119" s="22" t="s">
        <v>1995</v>
      </c>
      <c r="Q119" s="22">
        <v>86</v>
      </c>
      <c r="R119" s="37">
        <f t="shared" si="3"/>
        <v>159.20000000000002</v>
      </c>
      <c r="S119" s="168">
        <v>199</v>
      </c>
      <c r="T119" s="33" t="s">
        <v>736</v>
      </c>
      <c r="U119" s="33"/>
      <c r="V119" s="99">
        <v>0.4</v>
      </c>
      <c r="W119" s="142">
        <v>5.0000000000000001E-3</v>
      </c>
      <c r="X119" s="99">
        <f t="shared" si="4"/>
        <v>0.40500000000000003</v>
      </c>
      <c r="Y119" s="8">
        <v>10</v>
      </c>
      <c r="Z119" s="8">
        <v>250</v>
      </c>
      <c r="AA119" s="8">
        <v>190</v>
      </c>
      <c r="AY119" s="320" t="s">
        <v>703</v>
      </c>
      <c r="AZ119" s="158"/>
      <c r="BA119" t="s">
        <v>5213</v>
      </c>
      <c r="BB119" s="302" t="s">
        <v>5197</v>
      </c>
      <c r="BC119" s="309" t="s">
        <v>5198</v>
      </c>
    </row>
    <row r="120" spans="1:55" ht="15.75" x14ac:dyDescent="0.25">
      <c r="A120" s="23" t="s">
        <v>508</v>
      </c>
      <c r="B120" s="24" t="s">
        <v>609</v>
      </c>
      <c r="C120" s="24" t="s">
        <v>648</v>
      </c>
      <c r="D120" s="3" t="s">
        <v>2154</v>
      </c>
      <c r="E120" s="24" t="s">
        <v>737</v>
      </c>
      <c r="F120" s="24" t="s">
        <v>2368</v>
      </c>
      <c r="G120" s="3"/>
      <c r="H120" s="24" t="s">
        <v>406</v>
      </c>
      <c r="I120" s="33">
        <v>42010000</v>
      </c>
      <c r="K120" s="1" t="s">
        <v>2008</v>
      </c>
      <c r="L120" s="1" t="s">
        <v>2008</v>
      </c>
      <c r="N120" s="23" t="s">
        <v>454</v>
      </c>
      <c r="O120" s="23"/>
      <c r="P120" s="22" t="s">
        <v>1995</v>
      </c>
      <c r="Q120" s="22">
        <v>86</v>
      </c>
      <c r="R120" s="37">
        <f t="shared" si="3"/>
        <v>159.20000000000002</v>
      </c>
      <c r="S120" s="168">
        <v>199</v>
      </c>
      <c r="T120" s="33" t="s">
        <v>738</v>
      </c>
      <c r="U120" s="33"/>
      <c r="V120" s="99">
        <v>0.4</v>
      </c>
      <c r="W120" s="142">
        <v>5.0000000000000001E-3</v>
      </c>
      <c r="X120" s="99">
        <f t="shared" si="4"/>
        <v>0.40500000000000003</v>
      </c>
      <c r="Y120" s="8">
        <v>10</v>
      </c>
      <c r="Z120" s="8">
        <v>250</v>
      </c>
      <c r="AA120" s="8">
        <v>190</v>
      </c>
      <c r="AY120" s="320" t="s">
        <v>703</v>
      </c>
      <c r="AZ120" s="158"/>
      <c r="BA120" t="s">
        <v>5213</v>
      </c>
      <c r="BB120" s="302" t="s">
        <v>5197</v>
      </c>
      <c r="BC120" s="309" t="s">
        <v>5198</v>
      </c>
    </row>
    <row r="121" spans="1:55" ht="15.75" x14ac:dyDescent="0.25">
      <c r="A121" s="23" t="s">
        <v>508</v>
      </c>
      <c r="B121" s="24" t="s">
        <v>609</v>
      </c>
      <c r="C121" s="24" t="s">
        <v>648</v>
      </c>
      <c r="D121" s="3" t="s">
        <v>2154</v>
      </c>
      <c r="E121" s="24" t="s">
        <v>739</v>
      </c>
      <c r="F121" s="24" t="s">
        <v>2368</v>
      </c>
      <c r="G121" s="3"/>
      <c r="H121" s="24" t="s">
        <v>406</v>
      </c>
      <c r="I121" s="33">
        <v>42010000</v>
      </c>
      <c r="K121" s="1" t="s">
        <v>2008</v>
      </c>
      <c r="L121" s="1" t="s">
        <v>2008</v>
      </c>
      <c r="N121" s="23" t="s">
        <v>456</v>
      </c>
      <c r="O121" s="23"/>
      <c r="P121" s="22" t="s">
        <v>1995</v>
      </c>
      <c r="Q121" s="22">
        <v>86</v>
      </c>
      <c r="R121" s="37">
        <f t="shared" si="3"/>
        <v>159.20000000000002</v>
      </c>
      <c r="S121" s="168">
        <v>199</v>
      </c>
      <c r="T121" s="33" t="s">
        <v>740</v>
      </c>
      <c r="U121" s="33"/>
      <c r="V121" s="99">
        <v>0.4</v>
      </c>
      <c r="W121" s="142">
        <v>5.0000000000000001E-3</v>
      </c>
      <c r="X121" s="99">
        <f t="shared" si="4"/>
        <v>0.40500000000000003</v>
      </c>
      <c r="Y121" s="8">
        <v>10</v>
      </c>
      <c r="Z121" s="8">
        <v>250</v>
      </c>
      <c r="AA121" s="8">
        <v>190</v>
      </c>
      <c r="AY121" s="320" t="s">
        <v>703</v>
      </c>
      <c r="AZ121" s="158"/>
      <c r="BA121" t="s">
        <v>5213</v>
      </c>
      <c r="BB121" s="302" t="s">
        <v>5197</v>
      </c>
      <c r="BC121" s="309" t="s">
        <v>5198</v>
      </c>
    </row>
    <row r="122" spans="1:55" ht="15.75" x14ac:dyDescent="0.25">
      <c r="A122" s="23" t="s">
        <v>508</v>
      </c>
      <c r="B122" s="24" t="s">
        <v>609</v>
      </c>
      <c r="C122" s="24" t="s">
        <v>648</v>
      </c>
      <c r="D122" s="3" t="s">
        <v>2154</v>
      </c>
      <c r="E122" s="24" t="s">
        <v>741</v>
      </c>
      <c r="F122" s="24" t="s">
        <v>2368</v>
      </c>
      <c r="G122" s="3"/>
      <c r="H122" s="24" t="s">
        <v>406</v>
      </c>
      <c r="I122" s="33">
        <v>42010000</v>
      </c>
      <c r="K122" s="1" t="s">
        <v>2008</v>
      </c>
      <c r="L122" s="1" t="s">
        <v>2008</v>
      </c>
      <c r="N122" s="23" t="s">
        <v>460</v>
      </c>
      <c r="O122" s="23"/>
      <c r="P122" s="22" t="s">
        <v>1995</v>
      </c>
      <c r="Q122" s="22">
        <v>86</v>
      </c>
      <c r="R122" s="37">
        <f t="shared" si="3"/>
        <v>159.20000000000002</v>
      </c>
      <c r="S122" s="168">
        <v>199</v>
      </c>
      <c r="T122" s="33" t="s">
        <v>742</v>
      </c>
      <c r="U122" s="33"/>
      <c r="V122" s="99">
        <v>0.4</v>
      </c>
      <c r="W122" s="142">
        <v>5.0000000000000001E-3</v>
      </c>
      <c r="X122" s="99">
        <f t="shared" si="4"/>
        <v>0.40500000000000003</v>
      </c>
      <c r="Y122" s="8">
        <v>10</v>
      </c>
      <c r="Z122" s="8">
        <v>250</v>
      </c>
      <c r="AA122" s="8">
        <v>190</v>
      </c>
      <c r="AY122" s="320" t="s">
        <v>703</v>
      </c>
      <c r="AZ122" s="158"/>
      <c r="BA122" t="s">
        <v>5213</v>
      </c>
      <c r="BB122" s="302" t="s">
        <v>5197</v>
      </c>
      <c r="BC122" s="309" t="s">
        <v>5198</v>
      </c>
    </row>
    <row r="123" spans="1:55" ht="15.75" x14ac:dyDescent="0.25">
      <c r="A123" s="23" t="s">
        <v>508</v>
      </c>
      <c r="B123" s="24" t="s">
        <v>609</v>
      </c>
      <c r="C123" s="24" t="s">
        <v>648</v>
      </c>
      <c r="D123" s="3" t="s">
        <v>2154</v>
      </c>
      <c r="E123" s="24" t="s">
        <v>4253</v>
      </c>
      <c r="F123" s="24" t="s">
        <v>2368</v>
      </c>
      <c r="G123" s="3"/>
      <c r="H123" s="24" t="s">
        <v>406</v>
      </c>
      <c r="I123" s="33">
        <v>42010000</v>
      </c>
      <c r="K123" s="1" t="s">
        <v>2008</v>
      </c>
      <c r="L123" s="1" t="s">
        <v>2008</v>
      </c>
      <c r="N123" s="23" t="s">
        <v>3673</v>
      </c>
      <c r="O123" s="23"/>
      <c r="P123" s="22" t="s">
        <v>1995</v>
      </c>
      <c r="Q123" s="22">
        <v>86</v>
      </c>
      <c r="R123" s="37">
        <f t="shared" si="3"/>
        <v>159.20000000000002</v>
      </c>
      <c r="S123" s="168">
        <v>199</v>
      </c>
      <c r="T123" s="33">
        <v>5051771519920</v>
      </c>
      <c r="U123" s="33"/>
      <c r="V123" s="99">
        <v>0.4</v>
      </c>
      <c r="W123" s="142">
        <v>5.0000000000000001E-3</v>
      </c>
      <c r="X123" s="99">
        <f>V123+W123</f>
        <v>0.40500000000000003</v>
      </c>
      <c r="Y123" s="8">
        <v>10</v>
      </c>
      <c r="Z123" s="8">
        <v>250</v>
      </c>
      <c r="AA123" s="8">
        <v>190</v>
      </c>
      <c r="AY123" s="320" t="s">
        <v>703</v>
      </c>
      <c r="AZ123" s="158"/>
      <c r="BA123" t="s">
        <v>5213</v>
      </c>
      <c r="BB123" s="302" t="s">
        <v>5197</v>
      </c>
      <c r="BC123" s="309" t="s">
        <v>5198</v>
      </c>
    </row>
    <row r="124" spans="1:55" ht="15.75" x14ac:dyDescent="0.25">
      <c r="A124" s="23" t="s">
        <v>508</v>
      </c>
      <c r="B124" s="24" t="s">
        <v>609</v>
      </c>
      <c r="C124" s="24" t="s">
        <v>648</v>
      </c>
      <c r="D124" s="3" t="s">
        <v>2154</v>
      </c>
      <c r="E124" s="24" t="s">
        <v>743</v>
      </c>
      <c r="F124" s="24" t="s">
        <v>2368</v>
      </c>
      <c r="G124" s="3"/>
      <c r="H124" s="24" t="s">
        <v>308</v>
      </c>
      <c r="I124" s="33">
        <v>42010000</v>
      </c>
      <c r="K124" s="1" t="s">
        <v>2008</v>
      </c>
      <c r="L124" s="1" t="s">
        <v>2008</v>
      </c>
      <c r="N124" s="23" t="s">
        <v>452</v>
      </c>
      <c r="O124" s="23"/>
      <c r="P124" s="22" t="s">
        <v>1995</v>
      </c>
      <c r="Q124" s="22">
        <v>86</v>
      </c>
      <c r="R124" s="37">
        <f t="shared" si="3"/>
        <v>159.20000000000002</v>
      </c>
      <c r="S124" s="168">
        <v>199</v>
      </c>
      <c r="T124" s="33" t="s">
        <v>744</v>
      </c>
      <c r="U124" s="33"/>
      <c r="V124" s="99">
        <v>0.4</v>
      </c>
      <c r="W124" s="142">
        <v>5.0000000000000001E-3</v>
      </c>
      <c r="X124" s="99">
        <f t="shared" si="4"/>
        <v>0.40500000000000003</v>
      </c>
      <c r="Y124" s="8">
        <v>10</v>
      </c>
      <c r="Z124" s="8">
        <v>250</v>
      </c>
      <c r="AA124" s="8">
        <v>190</v>
      </c>
      <c r="AY124" s="320" t="s">
        <v>703</v>
      </c>
      <c r="AZ124" s="158"/>
      <c r="BA124" t="s">
        <v>5213</v>
      </c>
      <c r="BB124" s="302" t="s">
        <v>5197</v>
      </c>
      <c r="BC124" s="309" t="s">
        <v>5198</v>
      </c>
    </row>
    <row r="125" spans="1:55" ht="15.75" x14ac:dyDescent="0.25">
      <c r="A125" s="23" t="s">
        <v>508</v>
      </c>
      <c r="B125" s="24" t="s">
        <v>609</v>
      </c>
      <c r="C125" s="24" t="s">
        <v>648</v>
      </c>
      <c r="D125" s="3" t="s">
        <v>2154</v>
      </c>
      <c r="E125" s="24" t="s">
        <v>745</v>
      </c>
      <c r="F125" s="24" t="s">
        <v>2368</v>
      </c>
      <c r="G125" s="3"/>
      <c r="H125" s="24" t="s">
        <v>308</v>
      </c>
      <c r="I125" s="33">
        <v>42010000</v>
      </c>
      <c r="K125" s="1" t="s">
        <v>2008</v>
      </c>
      <c r="L125" s="1" t="s">
        <v>2008</v>
      </c>
      <c r="N125" s="23" t="s">
        <v>454</v>
      </c>
      <c r="O125" s="23"/>
      <c r="P125" s="22" t="s">
        <v>1995</v>
      </c>
      <c r="Q125" s="22">
        <v>86</v>
      </c>
      <c r="R125" s="37">
        <f t="shared" si="3"/>
        <v>159.20000000000002</v>
      </c>
      <c r="S125" s="168">
        <v>199</v>
      </c>
      <c r="T125" s="33" t="s">
        <v>746</v>
      </c>
      <c r="U125" s="33"/>
      <c r="V125" s="99">
        <v>0.4</v>
      </c>
      <c r="W125" s="142">
        <v>5.0000000000000001E-3</v>
      </c>
      <c r="X125" s="99">
        <f t="shared" si="4"/>
        <v>0.40500000000000003</v>
      </c>
      <c r="Y125" s="8">
        <v>10</v>
      </c>
      <c r="Z125" s="8">
        <v>250</v>
      </c>
      <c r="AA125" s="8">
        <v>190</v>
      </c>
      <c r="AY125" s="320" t="s">
        <v>703</v>
      </c>
      <c r="AZ125" s="158"/>
      <c r="BA125" t="s">
        <v>5213</v>
      </c>
      <c r="BB125" s="302" t="s">
        <v>5197</v>
      </c>
      <c r="BC125" s="309" t="s">
        <v>5198</v>
      </c>
    </row>
    <row r="126" spans="1:55" ht="15.75" x14ac:dyDescent="0.25">
      <c r="A126" s="23" t="s">
        <v>508</v>
      </c>
      <c r="B126" s="24" t="s">
        <v>609</v>
      </c>
      <c r="C126" s="24" t="s">
        <v>648</v>
      </c>
      <c r="D126" s="3" t="s">
        <v>2154</v>
      </c>
      <c r="E126" s="24" t="s">
        <v>747</v>
      </c>
      <c r="F126" s="24" t="s">
        <v>2368</v>
      </c>
      <c r="G126" s="3"/>
      <c r="H126" s="24" t="s">
        <v>308</v>
      </c>
      <c r="I126" s="33">
        <v>42010000</v>
      </c>
      <c r="K126" s="1" t="s">
        <v>2008</v>
      </c>
      <c r="L126" s="1" t="s">
        <v>2008</v>
      </c>
      <c r="N126" s="23" t="s">
        <v>456</v>
      </c>
      <c r="O126" s="23"/>
      <c r="P126" s="22" t="s">
        <v>1995</v>
      </c>
      <c r="Q126" s="22">
        <v>86</v>
      </c>
      <c r="R126" s="37">
        <f t="shared" si="3"/>
        <v>159.20000000000002</v>
      </c>
      <c r="S126" s="168">
        <v>199</v>
      </c>
      <c r="T126" s="33" t="s">
        <v>748</v>
      </c>
      <c r="U126" s="33"/>
      <c r="V126" s="99">
        <v>0.4</v>
      </c>
      <c r="W126" s="142">
        <v>5.0000000000000001E-3</v>
      </c>
      <c r="X126" s="99">
        <f t="shared" si="4"/>
        <v>0.40500000000000003</v>
      </c>
      <c r="Y126" s="8">
        <v>10</v>
      </c>
      <c r="Z126" s="8">
        <v>250</v>
      </c>
      <c r="AA126" s="8">
        <v>190</v>
      </c>
      <c r="AY126" s="320" t="s">
        <v>703</v>
      </c>
      <c r="AZ126" s="158"/>
      <c r="BA126" t="s">
        <v>5213</v>
      </c>
      <c r="BB126" s="302" t="s">
        <v>5197</v>
      </c>
      <c r="BC126" s="309" t="s">
        <v>5198</v>
      </c>
    </row>
    <row r="127" spans="1:55" ht="15.75" x14ac:dyDescent="0.25">
      <c r="A127" s="23" t="s">
        <v>508</v>
      </c>
      <c r="B127" s="24" t="s">
        <v>609</v>
      </c>
      <c r="C127" s="24" t="s">
        <v>648</v>
      </c>
      <c r="D127" s="3" t="s">
        <v>2154</v>
      </c>
      <c r="E127" s="24" t="s">
        <v>749</v>
      </c>
      <c r="F127" s="24" t="s">
        <v>2368</v>
      </c>
      <c r="G127" s="3"/>
      <c r="H127" s="24" t="s">
        <v>308</v>
      </c>
      <c r="I127" s="33">
        <v>42010000</v>
      </c>
      <c r="K127" s="1" t="s">
        <v>2008</v>
      </c>
      <c r="L127" s="1" t="s">
        <v>2008</v>
      </c>
      <c r="N127" s="23" t="s">
        <v>460</v>
      </c>
      <c r="O127" s="23"/>
      <c r="P127" s="22" t="s">
        <v>1995</v>
      </c>
      <c r="Q127" s="22">
        <v>86</v>
      </c>
      <c r="R127" s="37">
        <f t="shared" si="3"/>
        <v>159.20000000000002</v>
      </c>
      <c r="S127" s="168">
        <v>199</v>
      </c>
      <c r="T127" s="33" t="s">
        <v>750</v>
      </c>
      <c r="U127" s="33"/>
      <c r="V127" s="99">
        <v>0.4</v>
      </c>
      <c r="W127" s="142">
        <v>5.0000000000000001E-3</v>
      </c>
      <c r="X127" s="99">
        <f t="shared" si="4"/>
        <v>0.40500000000000003</v>
      </c>
      <c r="Y127" s="8">
        <v>10</v>
      </c>
      <c r="Z127" s="8">
        <v>250</v>
      </c>
      <c r="AA127" s="8">
        <v>190</v>
      </c>
      <c r="AY127" s="320" t="s">
        <v>703</v>
      </c>
      <c r="AZ127" s="158"/>
      <c r="BA127" t="s">
        <v>5213</v>
      </c>
      <c r="BB127" s="302" t="s">
        <v>5197</v>
      </c>
      <c r="BC127" s="309" t="s">
        <v>5198</v>
      </c>
    </row>
    <row r="128" spans="1:55" ht="15.75" x14ac:dyDescent="0.25">
      <c r="A128" s="23" t="s">
        <v>508</v>
      </c>
      <c r="B128" s="24" t="s">
        <v>609</v>
      </c>
      <c r="C128" s="24" t="s">
        <v>648</v>
      </c>
      <c r="D128" s="3" t="s">
        <v>2154</v>
      </c>
      <c r="E128" s="24" t="s">
        <v>4255</v>
      </c>
      <c r="F128" s="24" t="s">
        <v>2368</v>
      </c>
      <c r="G128" s="3"/>
      <c r="H128" s="24" t="s">
        <v>308</v>
      </c>
      <c r="I128" s="33">
        <v>42010000</v>
      </c>
      <c r="K128" s="1" t="s">
        <v>2008</v>
      </c>
      <c r="L128" s="1" t="s">
        <v>2008</v>
      </c>
      <c r="N128" s="23" t="s">
        <v>3673</v>
      </c>
      <c r="O128" s="23"/>
      <c r="P128" s="22" t="s">
        <v>1995</v>
      </c>
      <c r="Q128" s="22">
        <v>86</v>
      </c>
      <c r="R128" s="37">
        <f t="shared" si="3"/>
        <v>159.20000000000002</v>
      </c>
      <c r="S128" s="168">
        <v>199</v>
      </c>
      <c r="T128" s="33">
        <v>5051771538242</v>
      </c>
      <c r="U128" s="33"/>
      <c r="V128" s="99">
        <v>0.4</v>
      </c>
      <c r="W128" s="142">
        <v>5.0000000000000001E-3</v>
      </c>
      <c r="X128" s="99">
        <f>V128+W128</f>
        <v>0.40500000000000003</v>
      </c>
      <c r="Y128" s="8">
        <v>10</v>
      </c>
      <c r="Z128" s="8">
        <v>250</v>
      </c>
      <c r="AA128" s="8">
        <v>190</v>
      </c>
      <c r="AY128" s="320" t="s">
        <v>703</v>
      </c>
      <c r="AZ128" s="158"/>
      <c r="BA128" t="s">
        <v>5213</v>
      </c>
      <c r="BB128" s="302" t="s">
        <v>5197</v>
      </c>
      <c r="BC128" s="309" t="s">
        <v>5198</v>
      </c>
    </row>
    <row r="129" spans="1:55" ht="15.75" x14ac:dyDescent="0.25">
      <c r="A129" s="23" t="s">
        <v>508</v>
      </c>
      <c r="B129" s="24" t="s">
        <v>609</v>
      </c>
      <c r="C129" s="24" t="s">
        <v>648</v>
      </c>
      <c r="D129" s="3" t="s">
        <v>2154</v>
      </c>
      <c r="E129" s="24" t="s">
        <v>751</v>
      </c>
      <c r="F129" s="24" t="s">
        <v>2368</v>
      </c>
      <c r="G129" s="3"/>
      <c r="H129" s="24" t="s">
        <v>306</v>
      </c>
      <c r="I129" s="33">
        <v>42010000</v>
      </c>
      <c r="K129" s="1" t="s">
        <v>2008</v>
      </c>
      <c r="L129" s="1" t="s">
        <v>2008</v>
      </c>
      <c r="N129" s="23" t="s">
        <v>452</v>
      </c>
      <c r="O129" s="23"/>
      <c r="P129" s="22" t="s">
        <v>1995</v>
      </c>
      <c r="Q129" s="22">
        <v>86</v>
      </c>
      <c r="R129" s="37">
        <f t="shared" si="3"/>
        <v>159.20000000000002</v>
      </c>
      <c r="S129" s="168">
        <v>199</v>
      </c>
      <c r="T129" s="33" t="s">
        <v>752</v>
      </c>
      <c r="U129" s="33"/>
      <c r="V129" s="99">
        <v>0.4</v>
      </c>
      <c r="W129" s="142">
        <v>5.0000000000000001E-3</v>
      </c>
      <c r="X129" s="99">
        <f t="shared" si="4"/>
        <v>0.40500000000000003</v>
      </c>
      <c r="Y129" s="8">
        <v>10</v>
      </c>
      <c r="Z129" s="8">
        <v>250</v>
      </c>
      <c r="AA129" s="8">
        <v>190</v>
      </c>
      <c r="AY129" s="320" t="s">
        <v>703</v>
      </c>
      <c r="AZ129" s="158"/>
      <c r="BA129" t="s">
        <v>5213</v>
      </c>
      <c r="BB129" s="302" t="s">
        <v>5197</v>
      </c>
      <c r="BC129" s="309" t="s">
        <v>5198</v>
      </c>
    </row>
    <row r="130" spans="1:55" ht="15.75" x14ac:dyDescent="0.25">
      <c r="A130" s="23" t="s">
        <v>508</v>
      </c>
      <c r="B130" s="24" t="s">
        <v>609</v>
      </c>
      <c r="C130" s="24" t="s">
        <v>648</v>
      </c>
      <c r="D130" s="3" t="s">
        <v>2154</v>
      </c>
      <c r="E130" s="24" t="s">
        <v>753</v>
      </c>
      <c r="F130" s="24" t="s">
        <v>2368</v>
      </c>
      <c r="G130" s="3"/>
      <c r="H130" s="24" t="s">
        <v>306</v>
      </c>
      <c r="I130" s="33">
        <v>42010000</v>
      </c>
      <c r="K130" s="1" t="s">
        <v>2008</v>
      </c>
      <c r="L130" s="1" t="s">
        <v>2008</v>
      </c>
      <c r="N130" s="23" t="s">
        <v>454</v>
      </c>
      <c r="O130" s="23"/>
      <c r="P130" s="22" t="s">
        <v>1995</v>
      </c>
      <c r="Q130" s="22">
        <v>86</v>
      </c>
      <c r="R130" s="37">
        <f t="shared" si="3"/>
        <v>159.20000000000002</v>
      </c>
      <c r="S130" s="168">
        <v>199</v>
      </c>
      <c r="T130" s="33" t="s">
        <v>754</v>
      </c>
      <c r="U130" s="33"/>
      <c r="V130" s="99">
        <v>0.4</v>
      </c>
      <c r="W130" s="142">
        <v>5.0000000000000001E-3</v>
      </c>
      <c r="X130" s="99">
        <f t="shared" si="4"/>
        <v>0.40500000000000003</v>
      </c>
      <c r="Y130" s="8">
        <v>10</v>
      </c>
      <c r="Z130" s="8">
        <v>250</v>
      </c>
      <c r="AA130" s="8">
        <v>190</v>
      </c>
      <c r="AY130" s="320" t="s">
        <v>703</v>
      </c>
      <c r="AZ130" s="158"/>
      <c r="BA130" t="s">
        <v>5213</v>
      </c>
      <c r="BB130" s="302" t="s">
        <v>5197</v>
      </c>
      <c r="BC130" s="309" t="s">
        <v>5198</v>
      </c>
    </row>
    <row r="131" spans="1:55" ht="15.75" x14ac:dyDescent="0.25">
      <c r="A131" s="23" t="s">
        <v>508</v>
      </c>
      <c r="B131" s="24" t="s">
        <v>609</v>
      </c>
      <c r="C131" s="24" t="s">
        <v>648</v>
      </c>
      <c r="D131" s="3" t="s">
        <v>2154</v>
      </c>
      <c r="E131" s="24" t="s">
        <v>755</v>
      </c>
      <c r="F131" s="24" t="s">
        <v>2368</v>
      </c>
      <c r="G131" s="3"/>
      <c r="H131" s="24" t="s">
        <v>306</v>
      </c>
      <c r="I131" s="33">
        <v>42010000</v>
      </c>
      <c r="K131" s="1" t="s">
        <v>2008</v>
      </c>
      <c r="L131" s="1" t="s">
        <v>2008</v>
      </c>
      <c r="N131" s="23" t="s">
        <v>456</v>
      </c>
      <c r="O131" s="23"/>
      <c r="P131" s="22" t="s">
        <v>1995</v>
      </c>
      <c r="Q131" s="22">
        <v>86</v>
      </c>
      <c r="R131" s="37">
        <f t="shared" si="3"/>
        <v>159.20000000000002</v>
      </c>
      <c r="S131" s="168">
        <v>199</v>
      </c>
      <c r="T131" s="33" t="s">
        <v>756</v>
      </c>
      <c r="U131" s="33"/>
      <c r="V131" s="99">
        <v>0.4</v>
      </c>
      <c r="W131" s="142">
        <v>5.0000000000000001E-3</v>
      </c>
      <c r="X131" s="99">
        <f t="shared" si="4"/>
        <v>0.40500000000000003</v>
      </c>
      <c r="Y131" s="8">
        <v>10</v>
      </c>
      <c r="Z131" s="8">
        <v>250</v>
      </c>
      <c r="AA131" s="8">
        <v>190</v>
      </c>
      <c r="AY131" s="320" t="s">
        <v>703</v>
      </c>
      <c r="AZ131" s="158"/>
      <c r="BA131" t="s">
        <v>5213</v>
      </c>
      <c r="BB131" s="302" t="s">
        <v>5197</v>
      </c>
      <c r="BC131" s="309" t="s">
        <v>5198</v>
      </c>
    </row>
    <row r="132" spans="1:55" ht="15.75" x14ac:dyDescent="0.25">
      <c r="A132" s="23" t="s">
        <v>508</v>
      </c>
      <c r="B132" s="24" t="s">
        <v>609</v>
      </c>
      <c r="C132" s="24" t="s">
        <v>648</v>
      </c>
      <c r="D132" s="3" t="s">
        <v>2154</v>
      </c>
      <c r="E132" s="24" t="s">
        <v>757</v>
      </c>
      <c r="F132" s="24" t="s">
        <v>2368</v>
      </c>
      <c r="G132" s="3"/>
      <c r="H132" s="24" t="s">
        <v>306</v>
      </c>
      <c r="I132" s="33">
        <v>42010000</v>
      </c>
      <c r="K132" s="1" t="s">
        <v>2008</v>
      </c>
      <c r="L132" s="1" t="s">
        <v>2008</v>
      </c>
      <c r="N132" s="23" t="s">
        <v>460</v>
      </c>
      <c r="O132" s="23"/>
      <c r="P132" s="22" t="s">
        <v>1995</v>
      </c>
      <c r="Q132" s="22">
        <v>86</v>
      </c>
      <c r="R132" s="37">
        <f t="shared" si="3"/>
        <v>159.20000000000002</v>
      </c>
      <c r="S132" s="168">
        <v>199</v>
      </c>
      <c r="T132" s="33" t="s">
        <v>758</v>
      </c>
      <c r="U132" s="33"/>
      <c r="V132" s="99">
        <v>0.4</v>
      </c>
      <c r="W132" s="142">
        <v>5.0000000000000001E-3</v>
      </c>
      <c r="X132" s="99">
        <f t="shared" si="4"/>
        <v>0.40500000000000003</v>
      </c>
      <c r="Y132" s="8">
        <v>10</v>
      </c>
      <c r="Z132" s="8">
        <v>250</v>
      </c>
      <c r="AA132" s="8">
        <v>190</v>
      </c>
      <c r="AY132" s="320" t="s">
        <v>703</v>
      </c>
      <c r="AZ132" s="158"/>
      <c r="BA132" t="s">
        <v>5213</v>
      </c>
      <c r="BB132" s="302" t="s">
        <v>5197</v>
      </c>
      <c r="BC132" s="309" t="s">
        <v>5198</v>
      </c>
    </row>
    <row r="133" spans="1:55" ht="16.5" customHeight="1" x14ac:dyDescent="0.25">
      <c r="A133" s="23" t="s">
        <v>508</v>
      </c>
      <c r="B133" s="24" t="s">
        <v>609</v>
      </c>
      <c r="C133" s="24" t="s">
        <v>648</v>
      </c>
      <c r="D133" s="3" t="s">
        <v>2154</v>
      </c>
      <c r="E133" s="24" t="s">
        <v>1839</v>
      </c>
      <c r="F133" s="24" t="s">
        <v>2368</v>
      </c>
      <c r="G133" s="3"/>
      <c r="H133" s="24" t="s">
        <v>303</v>
      </c>
      <c r="I133" s="33">
        <v>42010000</v>
      </c>
      <c r="K133" s="1" t="s">
        <v>2008</v>
      </c>
      <c r="L133" s="1" t="s">
        <v>2008</v>
      </c>
      <c r="N133" s="23" t="s">
        <v>452</v>
      </c>
      <c r="O133" s="23"/>
      <c r="P133" s="22" t="s">
        <v>1995</v>
      </c>
      <c r="Q133" s="22">
        <v>86</v>
      </c>
      <c r="R133" s="37">
        <f t="shared" si="3"/>
        <v>159.20000000000002</v>
      </c>
      <c r="S133" s="168">
        <v>199</v>
      </c>
      <c r="T133" s="33" t="s">
        <v>1807</v>
      </c>
      <c r="U133" s="33"/>
      <c r="V133" s="99">
        <v>0.4</v>
      </c>
      <c r="W133" s="142">
        <v>5.0000000000000001E-3</v>
      </c>
      <c r="X133" s="99">
        <f t="shared" si="4"/>
        <v>0.40500000000000003</v>
      </c>
      <c r="Y133" s="8">
        <v>10</v>
      </c>
      <c r="Z133" s="8">
        <v>250</v>
      </c>
      <c r="AA133" s="8">
        <v>190</v>
      </c>
      <c r="AY133" s="320" t="s">
        <v>703</v>
      </c>
      <c r="AZ133" s="158"/>
      <c r="BA133" t="s">
        <v>5213</v>
      </c>
      <c r="BB133" s="302" t="s">
        <v>5197</v>
      </c>
      <c r="BC133" s="309" t="s">
        <v>5198</v>
      </c>
    </row>
    <row r="134" spans="1:55" ht="16.5" customHeight="1" x14ac:dyDescent="0.25">
      <c r="A134" s="23" t="s">
        <v>508</v>
      </c>
      <c r="B134" s="24" t="s">
        <v>609</v>
      </c>
      <c r="C134" s="24" t="s">
        <v>648</v>
      </c>
      <c r="D134" s="3" t="s">
        <v>2154</v>
      </c>
      <c r="E134" s="24" t="s">
        <v>1840</v>
      </c>
      <c r="F134" s="24" t="s">
        <v>2368</v>
      </c>
      <c r="G134" s="3"/>
      <c r="H134" s="24" t="s">
        <v>303</v>
      </c>
      <c r="I134" s="33">
        <v>42010000</v>
      </c>
      <c r="K134" s="1" t="s">
        <v>2008</v>
      </c>
      <c r="L134" s="1" t="s">
        <v>2008</v>
      </c>
      <c r="N134" s="23" t="s">
        <v>454</v>
      </c>
      <c r="O134" s="23"/>
      <c r="P134" s="22" t="s">
        <v>1995</v>
      </c>
      <c r="Q134" s="22">
        <v>86</v>
      </c>
      <c r="R134" s="37">
        <f t="shared" si="3"/>
        <v>159.20000000000002</v>
      </c>
      <c r="S134" s="168">
        <v>199</v>
      </c>
      <c r="T134" s="33" t="s">
        <v>1808</v>
      </c>
      <c r="U134" s="33"/>
      <c r="V134" s="99">
        <v>0.4</v>
      </c>
      <c r="W134" s="142">
        <v>5.0000000000000001E-3</v>
      </c>
      <c r="X134" s="99">
        <f t="shared" si="4"/>
        <v>0.40500000000000003</v>
      </c>
      <c r="Y134" s="8">
        <v>10</v>
      </c>
      <c r="Z134" s="8">
        <v>250</v>
      </c>
      <c r="AA134" s="8">
        <v>190</v>
      </c>
      <c r="AY134" s="320" t="s">
        <v>703</v>
      </c>
      <c r="AZ134" s="158"/>
      <c r="BA134" t="s">
        <v>5213</v>
      </c>
      <c r="BB134" s="302" t="s">
        <v>5197</v>
      </c>
      <c r="BC134" s="309" t="s">
        <v>5198</v>
      </c>
    </row>
    <row r="135" spans="1:55" ht="16.5" customHeight="1" x14ac:dyDescent="0.25">
      <c r="A135" s="23" t="s">
        <v>508</v>
      </c>
      <c r="B135" s="24" t="s">
        <v>609</v>
      </c>
      <c r="C135" s="24" t="s">
        <v>648</v>
      </c>
      <c r="D135" s="3" t="s">
        <v>2154</v>
      </c>
      <c r="E135" s="24" t="s">
        <v>1841</v>
      </c>
      <c r="F135" s="24" t="s">
        <v>2368</v>
      </c>
      <c r="G135" s="3"/>
      <c r="H135" s="24" t="s">
        <v>303</v>
      </c>
      <c r="I135" s="33">
        <v>42010000</v>
      </c>
      <c r="K135" s="1" t="s">
        <v>2008</v>
      </c>
      <c r="L135" s="1" t="s">
        <v>2008</v>
      </c>
      <c r="N135" s="23" t="s">
        <v>456</v>
      </c>
      <c r="O135" s="23"/>
      <c r="P135" s="22" t="s">
        <v>1995</v>
      </c>
      <c r="Q135" s="22">
        <v>86</v>
      </c>
      <c r="R135" s="37">
        <f t="shared" si="3"/>
        <v>159.20000000000002</v>
      </c>
      <c r="S135" s="168">
        <v>199</v>
      </c>
      <c r="T135" s="33" t="s">
        <v>1809</v>
      </c>
      <c r="U135" s="33"/>
      <c r="V135" s="99">
        <v>0.4</v>
      </c>
      <c r="W135" s="142">
        <v>5.0000000000000001E-3</v>
      </c>
      <c r="X135" s="99">
        <f t="shared" ref="X135:X168" si="5">V135+W135</f>
        <v>0.40500000000000003</v>
      </c>
      <c r="Y135" s="8">
        <v>10</v>
      </c>
      <c r="Z135" s="8">
        <v>250</v>
      </c>
      <c r="AA135" s="8">
        <v>190</v>
      </c>
      <c r="AY135" s="320" t="s">
        <v>703</v>
      </c>
      <c r="AZ135" s="158"/>
      <c r="BA135" t="s">
        <v>5213</v>
      </c>
      <c r="BB135" s="302" t="s">
        <v>5197</v>
      </c>
      <c r="BC135" s="309" t="s">
        <v>5198</v>
      </c>
    </row>
    <row r="136" spans="1:55" ht="16.5" customHeight="1" x14ac:dyDescent="0.25">
      <c r="A136" s="23" t="s">
        <v>508</v>
      </c>
      <c r="B136" s="24" t="s">
        <v>609</v>
      </c>
      <c r="C136" s="24" t="s">
        <v>648</v>
      </c>
      <c r="D136" s="3" t="s">
        <v>2154</v>
      </c>
      <c r="E136" s="24" t="s">
        <v>1842</v>
      </c>
      <c r="F136" s="24" t="s">
        <v>2368</v>
      </c>
      <c r="G136" s="3"/>
      <c r="H136" s="24" t="s">
        <v>303</v>
      </c>
      <c r="I136" s="33">
        <v>42010000</v>
      </c>
      <c r="K136" s="1" t="s">
        <v>2008</v>
      </c>
      <c r="L136" s="1" t="s">
        <v>2008</v>
      </c>
      <c r="N136" s="23" t="s">
        <v>460</v>
      </c>
      <c r="O136" s="23"/>
      <c r="P136" s="22" t="s">
        <v>1995</v>
      </c>
      <c r="Q136" s="22">
        <v>86</v>
      </c>
      <c r="R136" s="37">
        <f t="shared" si="3"/>
        <v>159.20000000000002</v>
      </c>
      <c r="S136" s="168">
        <v>199</v>
      </c>
      <c r="T136" s="33" t="s">
        <v>1810</v>
      </c>
      <c r="U136" s="33"/>
      <c r="V136" s="99">
        <v>0.4</v>
      </c>
      <c r="W136" s="142">
        <v>5.0000000000000001E-3</v>
      </c>
      <c r="X136" s="99">
        <f t="shared" si="5"/>
        <v>0.40500000000000003</v>
      </c>
      <c r="Y136" s="8">
        <v>10</v>
      </c>
      <c r="Z136" s="8">
        <v>250</v>
      </c>
      <c r="AA136" s="8">
        <v>190</v>
      </c>
      <c r="AY136" s="320" t="s">
        <v>703</v>
      </c>
      <c r="AZ136" s="158"/>
      <c r="BA136" t="s">
        <v>5213</v>
      </c>
      <c r="BB136" s="302" t="s">
        <v>5197</v>
      </c>
      <c r="BC136" s="309" t="s">
        <v>5198</v>
      </c>
    </row>
    <row r="137" spans="1:55" ht="16.5" customHeight="1" x14ac:dyDescent="0.25">
      <c r="A137" s="23" t="s">
        <v>508</v>
      </c>
      <c r="B137" s="24" t="s">
        <v>609</v>
      </c>
      <c r="C137" s="24" t="s">
        <v>648</v>
      </c>
      <c r="D137" s="3" t="s">
        <v>2154</v>
      </c>
      <c r="E137" s="24" t="s">
        <v>4256</v>
      </c>
      <c r="F137" s="24" t="s">
        <v>2368</v>
      </c>
      <c r="G137" s="3"/>
      <c r="H137" s="24" t="s">
        <v>303</v>
      </c>
      <c r="I137" s="33">
        <v>42010000</v>
      </c>
      <c r="K137" s="1" t="s">
        <v>2008</v>
      </c>
      <c r="L137" s="1" t="s">
        <v>2008</v>
      </c>
      <c r="N137" s="23" t="s">
        <v>3673</v>
      </c>
      <c r="O137" s="23"/>
      <c r="P137" s="22" t="s">
        <v>1995</v>
      </c>
      <c r="Q137" s="22">
        <v>86</v>
      </c>
      <c r="R137" s="37">
        <f t="shared" si="3"/>
        <v>159.20000000000002</v>
      </c>
      <c r="S137" s="168">
        <v>199</v>
      </c>
      <c r="T137" s="33">
        <v>5051771664477</v>
      </c>
      <c r="U137" s="33"/>
      <c r="V137" s="99">
        <v>0.4</v>
      </c>
      <c r="W137" s="142">
        <v>5.0000000000000001E-3</v>
      </c>
      <c r="X137" s="99">
        <f>V137+W137</f>
        <v>0.40500000000000003</v>
      </c>
      <c r="Y137" s="8">
        <v>10</v>
      </c>
      <c r="Z137" s="8">
        <v>250</v>
      </c>
      <c r="AA137" s="8">
        <v>190</v>
      </c>
      <c r="AY137" s="320" t="s">
        <v>703</v>
      </c>
      <c r="AZ137" s="158"/>
      <c r="BA137" t="s">
        <v>5213</v>
      </c>
      <c r="BB137" s="302" t="s">
        <v>5197</v>
      </c>
      <c r="BC137" s="309" t="s">
        <v>5198</v>
      </c>
    </row>
    <row r="138" spans="1:55" ht="16.5" customHeight="1" x14ac:dyDescent="0.25">
      <c r="A138" s="23" t="s">
        <v>508</v>
      </c>
      <c r="B138" s="24" t="s">
        <v>609</v>
      </c>
      <c r="C138" s="24" t="s">
        <v>648</v>
      </c>
      <c r="D138" s="3" t="s">
        <v>2154</v>
      </c>
      <c r="E138" s="24" t="s">
        <v>1843</v>
      </c>
      <c r="F138" s="24" t="s">
        <v>2368</v>
      </c>
      <c r="G138" s="3"/>
      <c r="H138" s="24" t="s">
        <v>429</v>
      </c>
      <c r="I138" s="33">
        <v>42010000</v>
      </c>
      <c r="K138" s="1" t="s">
        <v>2008</v>
      </c>
      <c r="L138" s="1" t="s">
        <v>2008</v>
      </c>
      <c r="N138" s="23" t="s">
        <v>452</v>
      </c>
      <c r="O138" s="23"/>
      <c r="P138" s="22" t="s">
        <v>1995</v>
      </c>
      <c r="Q138" s="22">
        <v>86</v>
      </c>
      <c r="R138" s="37">
        <f t="shared" ref="R138:R201" si="6">S138*0.8</f>
        <v>159.20000000000002</v>
      </c>
      <c r="S138" s="168">
        <v>199</v>
      </c>
      <c r="T138" s="33" t="s">
        <v>1811</v>
      </c>
      <c r="U138" s="33"/>
      <c r="V138" s="99">
        <v>0.4</v>
      </c>
      <c r="W138" s="142">
        <v>5.0000000000000001E-3</v>
      </c>
      <c r="X138" s="99">
        <f t="shared" si="5"/>
        <v>0.40500000000000003</v>
      </c>
      <c r="Y138" s="8">
        <v>10</v>
      </c>
      <c r="Z138" s="8">
        <v>250</v>
      </c>
      <c r="AA138" s="8">
        <v>190</v>
      </c>
      <c r="AY138" s="320" t="s">
        <v>703</v>
      </c>
      <c r="AZ138" s="158"/>
      <c r="BA138" t="s">
        <v>5213</v>
      </c>
      <c r="BB138" s="302" t="s">
        <v>5197</v>
      </c>
      <c r="BC138" s="309" t="s">
        <v>5198</v>
      </c>
    </row>
    <row r="139" spans="1:55" ht="16.5" customHeight="1" x14ac:dyDescent="0.25">
      <c r="A139" s="23" t="s">
        <v>508</v>
      </c>
      <c r="B139" s="24" t="s">
        <v>609</v>
      </c>
      <c r="C139" s="24" t="s">
        <v>648</v>
      </c>
      <c r="D139" s="3" t="s">
        <v>2154</v>
      </c>
      <c r="E139" s="24" t="s">
        <v>1844</v>
      </c>
      <c r="F139" s="24" t="s">
        <v>2368</v>
      </c>
      <c r="G139" s="3"/>
      <c r="H139" s="24" t="s">
        <v>429</v>
      </c>
      <c r="I139" s="33">
        <v>42010000</v>
      </c>
      <c r="K139" s="1" t="s">
        <v>2008</v>
      </c>
      <c r="L139" s="1" t="s">
        <v>2008</v>
      </c>
      <c r="N139" s="23" t="s">
        <v>454</v>
      </c>
      <c r="O139" s="23"/>
      <c r="P139" s="22" t="s">
        <v>1995</v>
      </c>
      <c r="Q139" s="22">
        <v>86</v>
      </c>
      <c r="R139" s="37">
        <f t="shared" si="6"/>
        <v>159.20000000000002</v>
      </c>
      <c r="S139" s="168">
        <v>199</v>
      </c>
      <c r="T139" s="33" t="s">
        <v>1812</v>
      </c>
      <c r="U139" s="33"/>
      <c r="V139" s="99">
        <v>0.4</v>
      </c>
      <c r="W139" s="142">
        <v>5.0000000000000001E-3</v>
      </c>
      <c r="X139" s="99">
        <f t="shared" si="5"/>
        <v>0.40500000000000003</v>
      </c>
      <c r="Y139" s="8">
        <v>10</v>
      </c>
      <c r="Z139" s="8">
        <v>250</v>
      </c>
      <c r="AA139" s="8">
        <v>190</v>
      </c>
      <c r="AY139" s="320" t="s">
        <v>703</v>
      </c>
      <c r="AZ139" s="158"/>
      <c r="BA139" t="s">
        <v>5213</v>
      </c>
      <c r="BB139" s="302" t="s">
        <v>5197</v>
      </c>
      <c r="BC139" s="309" t="s">
        <v>5198</v>
      </c>
    </row>
    <row r="140" spans="1:55" ht="16.5" customHeight="1" x14ac:dyDescent="0.25">
      <c r="A140" s="23" t="s">
        <v>508</v>
      </c>
      <c r="B140" s="24" t="s">
        <v>609</v>
      </c>
      <c r="C140" s="24" t="s">
        <v>648</v>
      </c>
      <c r="D140" s="3" t="s">
        <v>2154</v>
      </c>
      <c r="E140" s="24" t="s">
        <v>1845</v>
      </c>
      <c r="F140" s="24" t="s">
        <v>2368</v>
      </c>
      <c r="G140" s="3"/>
      <c r="H140" s="24" t="s">
        <v>429</v>
      </c>
      <c r="I140" s="33">
        <v>42010000</v>
      </c>
      <c r="K140" s="1" t="s">
        <v>2008</v>
      </c>
      <c r="L140" s="1" t="s">
        <v>2008</v>
      </c>
      <c r="N140" s="23" t="s">
        <v>456</v>
      </c>
      <c r="O140" s="23"/>
      <c r="P140" s="22" t="s">
        <v>1995</v>
      </c>
      <c r="Q140" s="22">
        <v>86</v>
      </c>
      <c r="R140" s="37">
        <f t="shared" si="6"/>
        <v>159.20000000000002</v>
      </c>
      <c r="S140" s="168">
        <v>199</v>
      </c>
      <c r="T140" s="33" t="s">
        <v>1813</v>
      </c>
      <c r="U140" s="33"/>
      <c r="V140" s="99">
        <v>0.4</v>
      </c>
      <c r="W140" s="142">
        <v>5.0000000000000001E-3</v>
      </c>
      <c r="X140" s="99">
        <f t="shared" si="5"/>
        <v>0.40500000000000003</v>
      </c>
      <c r="Y140" s="8">
        <v>10</v>
      </c>
      <c r="Z140" s="8">
        <v>250</v>
      </c>
      <c r="AA140" s="8">
        <v>190</v>
      </c>
      <c r="AY140" s="320" t="s">
        <v>703</v>
      </c>
      <c r="AZ140" s="158"/>
      <c r="BA140" t="s">
        <v>5213</v>
      </c>
      <c r="BB140" s="302" t="s">
        <v>5197</v>
      </c>
      <c r="BC140" s="309" t="s">
        <v>5198</v>
      </c>
    </row>
    <row r="141" spans="1:55" ht="16.5" customHeight="1" x14ac:dyDescent="0.25">
      <c r="A141" s="23" t="s">
        <v>508</v>
      </c>
      <c r="B141" s="24" t="s">
        <v>609</v>
      </c>
      <c r="C141" s="24" t="s">
        <v>648</v>
      </c>
      <c r="D141" s="3" t="s">
        <v>2154</v>
      </c>
      <c r="E141" s="24" t="s">
        <v>1846</v>
      </c>
      <c r="F141" s="24" t="s">
        <v>2368</v>
      </c>
      <c r="G141" s="3"/>
      <c r="H141" s="24" t="s">
        <v>429</v>
      </c>
      <c r="I141" s="33">
        <v>42010000</v>
      </c>
      <c r="K141" s="1" t="s">
        <v>2008</v>
      </c>
      <c r="L141" s="1" t="s">
        <v>2008</v>
      </c>
      <c r="N141" s="23" t="s">
        <v>460</v>
      </c>
      <c r="O141" s="23"/>
      <c r="P141" s="22" t="s">
        <v>1995</v>
      </c>
      <c r="Q141" s="22">
        <v>86</v>
      </c>
      <c r="R141" s="37">
        <f t="shared" si="6"/>
        <v>159.20000000000002</v>
      </c>
      <c r="S141" s="168">
        <v>199</v>
      </c>
      <c r="T141" s="33" t="s">
        <v>1814</v>
      </c>
      <c r="U141" s="33"/>
      <c r="V141" s="99">
        <v>0.4</v>
      </c>
      <c r="W141" s="142">
        <v>5.0000000000000001E-3</v>
      </c>
      <c r="X141" s="99">
        <f t="shared" si="5"/>
        <v>0.40500000000000003</v>
      </c>
      <c r="Y141" s="8">
        <v>10</v>
      </c>
      <c r="Z141" s="8">
        <v>250</v>
      </c>
      <c r="AA141" s="8">
        <v>190</v>
      </c>
      <c r="AY141" s="320" t="s">
        <v>703</v>
      </c>
      <c r="AZ141" s="158"/>
      <c r="BA141" t="s">
        <v>5213</v>
      </c>
      <c r="BB141" s="302" t="s">
        <v>5197</v>
      </c>
      <c r="BC141" s="309" t="s">
        <v>5198</v>
      </c>
    </row>
    <row r="142" spans="1:55" ht="16.5" customHeight="1" x14ac:dyDescent="0.25">
      <c r="A142" s="23" t="s">
        <v>508</v>
      </c>
      <c r="B142" s="24" t="s">
        <v>609</v>
      </c>
      <c r="C142" s="24" t="s">
        <v>648</v>
      </c>
      <c r="D142" s="3" t="s">
        <v>2154</v>
      </c>
      <c r="E142" s="24" t="s">
        <v>4254</v>
      </c>
      <c r="F142" s="24" t="s">
        <v>2368</v>
      </c>
      <c r="G142" s="3"/>
      <c r="H142" s="24" t="s">
        <v>429</v>
      </c>
      <c r="I142" s="33">
        <v>42010000</v>
      </c>
      <c r="K142" s="1" t="s">
        <v>2008</v>
      </c>
      <c r="L142" s="1" t="s">
        <v>2008</v>
      </c>
      <c r="N142" s="23" t="s">
        <v>3673</v>
      </c>
      <c r="O142" s="23"/>
      <c r="P142" s="22" t="s">
        <v>1995</v>
      </c>
      <c r="Q142" s="22">
        <v>86</v>
      </c>
      <c r="R142" s="37">
        <f t="shared" si="6"/>
        <v>159.20000000000002</v>
      </c>
      <c r="S142" s="168">
        <v>199</v>
      </c>
      <c r="T142" s="33">
        <v>5051771664682</v>
      </c>
      <c r="U142" s="33"/>
      <c r="V142" s="99">
        <v>0.4</v>
      </c>
      <c r="W142" s="142">
        <v>5.0000000000000001E-3</v>
      </c>
      <c r="X142" s="99">
        <f>V142+W142</f>
        <v>0.40500000000000003</v>
      </c>
      <c r="Y142" s="8">
        <v>10</v>
      </c>
      <c r="Z142" s="8">
        <v>250</v>
      </c>
      <c r="AA142" s="8">
        <v>190</v>
      </c>
      <c r="AY142" s="320" t="s">
        <v>703</v>
      </c>
      <c r="AZ142" s="158"/>
      <c r="BA142" t="s">
        <v>5213</v>
      </c>
      <c r="BB142" s="302" t="s">
        <v>5197</v>
      </c>
      <c r="BC142" s="309" t="s">
        <v>5198</v>
      </c>
    </row>
    <row r="143" spans="1:55" ht="16.5" customHeight="1" x14ac:dyDescent="0.25">
      <c r="A143" s="23" t="s">
        <v>508</v>
      </c>
      <c r="B143" s="24" t="s">
        <v>609</v>
      </c>
      <c r="C143" s="24" t="s">
        <v>648</v>
      </c>
      <c r="D143" s="3" t="s">
        <v>2816</v>
      </c>
      <c r="E143" s="3" t="s">
        <v>2817</v>
      </c>
      <c r="F143" s="3" t="s">
        <v>2976</v>
      </c>
      <c r="G143" s="3"/>
      <c r="H143" s="3" t="s">
        <v>1609</v>
      </c>
      <c r="I143" s="33">
        <v>42010000</v>
      </c>
      <c r="K143" s="1" t="s">
        <v>2008</v>
      </c>
      <c r="L143" s="1" t="s">
        <v>2008</v>
      </c>
      <c r="N143" s="13" t="s">
        <v>456</v>
      </c>
      <c r="P143" s="22" t="s">
        <v>1995</v>
      </c>
      <c r="Q143" s="22">
        <v>106</v>
      </c>
      <c r="R143" s="37">
        <f t="shared" si="6"/>
        <v>196</v>
      </c>
      <c r="S143" s="168">
        <v>245</v>
      </c>
      <c r="T143" s="33">
        <v>5051771742465</v>
      </c>
      <c r="U143" s="33"/>
      <c r="V143" s="99">
        <v>0.4</v>
      </c>
      <c r="W143" s="142">
        <v>5.0000000000000001E-3</v>
      </c>
      <c r="X143" s="99">
        <f t="shared" si="5"/>
        <v>0.40500000000000003</v>
      </c>
      <c r="Y143" s="8">
        <v>10</v>
      </c>
      <c r="Z143" s="8">
        <v>250</v>
      </c>
      <c r="AA143" s="8">
        <v>190</v>
      </c>
      <c r="AY143" s="320" t="s">
        <v>3857</v>
      </c>
      <c r="AZ143" s="158"/>
      <c r="BA143" t="s">
        <v>5213</v>
      </c>
      <c r="BB143" s="302" t="s">
        <v>5197</v>
      </c>
      <c r="BC143" s="309" t="s">
        <v>5198</v>
      </c>
    </row>
    <row r="144" spans="1:55" ht="16.5" customHeight="1" x14ac:dyDescent="0.25">
      <c r="A144" s="23" t="s">
        <v>508</v>
      </c>
      <c r="B144" s="24" t="s">
        <v>609</v>
      </c>
      <c r="C144" s="24" t="s">
        <v>648</v>
      </c>
      <c r="D144" s="3" t="s">
        <v>2816</v>
      </c>
      <c r="E144" s="3" t="s">
        <v>2818</v>
      </c>
      <c r="F144" s="3" t="s">
        <v>2976</v>
      </c>
      <c r="G144" s="3"/>
      <c r="H144" s="3" t="s">
        <v>1609</v>
      </c>
      <c r="I144" s="33">
        <v>42010000</v>
      </c>
      <c r="K144" s="1" t="s">
        <v>2008</v>
      </c>
      <c r="L144" s="1" t="s">
        <v>2008</v>
      </c>
      <c r="N144" s="13" t="s">
        <v>452</v>
      </c>
      <c r="P144" s="22" t="s">
        <v>1995</v>
      </c>
      <c r="Q144" s="22">
        <v>106</v>
      </c>
      <c r="R144" s="37">
        <f t="shared" si="6"/>
        <v>196</v>
      </c>
      <c r="S144" s="168">
        <v>245</v>
      </c>
      <c r="T144" s="33" t="s">
        <v>2861</v>
      </c>
      <c r="U144" s="164"/>
      <c r="V144" s="99">
        <v>0.4</v>
      </c>
      <c r="W144" s="142">
        <v>5.0000000000000001E-3</v>
      </c>
      <c r="X144" s="99">
        <f t="shared" si="5"/>
        <v>0.40500000000000003</v>
      </c>
      <c r="Y144" s="8">
        <v>10</v>
      </c>
      <c r="Z144" s="8">
        <v>250</v>
      </c>
      <c r="AA144" s="8">
        <v>190</v>
      </c>
      <c r="AY144" s="320" t="s">
        <v>3857</v>
      </c>
      <c r="AZ144" s="158"/>
      <c r="BA144" t="s">
        <v>5213</v>
      </c>
      <c r="BB144" s="302" t="s">
        <v>5197</v>
      </c>
      <c r="BC144" s="309" t="s">
        <v>5198</v>
      </c>
    </row>
    <row r="145" spans="1:55" ht="16.5" customHeight="1" x14ac:dyDescent="0.25">
      <c r="A145" s="23" t="s">
        <v>508</v>
      </c>
      <c r="B145" s="24" t="s">
        <v>609</v>
      </c>
      <c r="C145" s="24" t="s">
        <v>648</v>
      </c>
      <c r="D145" s="3" t="s">
        <v>2816</v>
      </c>
      <c r="E145" s="3" t="s">
        <v>2819</v>
      </c>
      <c r="F145" s="3" t="s">
        <v>2976</v>
      </c>
      <c r="G145" s="3"/>
      <c r="H145" s="3" t="s">
        <v>1609</v>
      </c>
      <c r="I145" s="33">
        <v>42010000</v>
      </c>
      <c r="K145" s="1" t="s">
        <v>2008</v>
      </c>
      <c r="L145" s="1" t="s">
        <v>2008</v>
      </c>
      <c r="N145" s="13" t="s">
        <v>454</v>
      </c>
      <c r="P145" s="22" t="s">
        <v>1995</v>
      </c>
      <c r="Q145" s="22">
        <v>106</v>
      </c>
      <c r="R145" s="37">
        <f t="shared" si="6"/>
        <v>196</v>
      </c>
      <c r="S145" s="168">
        <v>245</v>
      </c>
      <c r="T145" s="33" t="s">
        <v>2862</v>
      </c>
      <c r="U145" s="164"/>
      <c r="V145" s="99">
        <v>0.4</v>
      </c>
      <c r="W145" s="142">
        <v>5.0000000000000001E-3</v>
      </c>
      <c r="X145" s="99">
        <f t="shared" si="5"/>
        <v>0.40500000000000003</v>
      </c>
      <c r="Y145" s="8">
        <v>10</v>
      </c>
      <c r="Z145" s="8">
        <v>250</v>
      </c>
      <c r="AA145" s="8">
        <v>190</v>
      </c>
      <c r="AY145" s="320" t="s">
        <v>3857</v>
      </c>
      <c r="AZ145" s="158"/>
      <c r="BA145" t="s">
        <v>5213</v>
      </c>
      <c r="BB145" s="302" t="s">
        <v>5197</v>
      </c>
      <c r="BC145" s="309" t="s">
        <v>5198</v>
      </c>
    </row>
    <row r="146" spans="1:55" ht="16.5" customHeight="1" x14ac:dyDescent="0.25">
      <c r="A146" s="23" t="s">
        <v>508</v>
      </c>
      <c r="B146" s="24" t="s">
        <v>609</v>
      </c>
      <c r="C146" s="24" t="s">
        <v>648</v>
      </c>
      <c r="D146" s="3" t="s">
        <v>2816</v>
      </c>
      <c r="E146" s="3" t="s">
        <v>2820</v>
      </c>
      <c r="F146" s="3" t="s">
        <v>2976</v>
      </c>
      <c r="G146" s="3"/>
      <c r="H146" s="3" t="s">
        <v>1609</v>
      </c>
      <c r="I146" s="33">
        <v>42010000</v>
      </c>
      <c r="K146" s="1" t="s">
        <v>2008</v>
      </c>
      <c r="L146" s="1" t="s">
        <v>2008</v>
      </c>
      <c r="N146" s="13" t="s">
        <v>460</v>
      </c>
      <c r="P146" s="22" t="s">
        <v>1995</v>
      </c>
      <c r="Q146" s="22">
        <v>106</v>
      </c>
      <c r="R146" s="37">
        <f t="shared" si="6"/>
        <v>196</v>
      </c>
      <c r="S146" s="168">
        <v>245</v>
      </c>
      <c r="T146" s="143">
        <v>5051771742472</v>
      </c>
      <c r="U146" s="33"/>
      <c r="V146" s="99">
        <v>0.4</v>
      </c>
      <c r="W146" s="142">
        <v>5.0000000000000001E-3</v>
      </c>
      <c r="X146" s="99">
        <f t="shared" si="5"/>
        <v>0.40500000000000003</v>
      </c>
      <c r="Y146" s="8">
        <v>10</v>
      </c>
      <c r="Z146" s="8">
        <v>250</v>
      </c>
      <c r="AA146" s="8">
        <v>190</v>
      </c>
      <c r="AB146" s="8">
        <v>190</v>
      </c>
      <c r="AC146" s="8">
        <v>190</v>
      </c>
      <c r="AD146" s="8">
        <v>190</v>
      </c>
      <c r="AE146" s="8">
        <v>190</v>
      </c>
      <c r="AF146" s="8">
        <v>190</v>
      </c>
      <c r="AG146" s="8">
        <v>190</v>
      </c>
      <c r="AH146" s="8">
        <v>190</v>
      </c>
      <c r="AI146" s="8">
        <v>190</v>
      </c>
      <c r="AJ146" s="8">
        <v>190</v>
      </c>
      <c r="AK146" s="8">
        <v>190</v>
      </c>
      <c r="AL146" s="8">
        <v>190</v>
      </c>
      <c r="AM146" s="8">
        <v>190</v>
      </c>
      <c r="AN146" s="8">
        <v>190</v>
      </c>
      <c r="AO146" s="8">
        <v>190</v>
      </c>
      <c r="AP146" s="8">
        <v>190</v>
      </c>
      <c r="AQ146" s="8">
        <v>190</v>
      </c>
      <c r="AR146" s="8">
        <v>190</v>
      </c>
      <c r="AS146" s="8">
        <v>190</v>
      </c>
      <c r="AT146" s="8">
        <v>190</v>
      </c>
      <c r="AU146" s="8">
        <v>190</v>
      </c>
      <c r="AV146" s="8">
        <v>190</v>
      </c>
      <c r="AW146" s="8">
        <v>190</v>
      </c>
      <c r="AX146" s="8">
        <v>190</v>
      </c>
      <c r="AY146" s="320" t="s">
        <v>3857</v>
      </c>
      <c r="AZ146" s="158"/>
      <c r="BA146" t="s">
        <v>5213</v>
      </c>
      <c r="BB146" s="302" t="s">
        <v>5197</v>
      </c>
      <c r="BC146" s="309" t="s">
        <v>5198</v>
      </c>
    </row>
    <row r="147" spans="1:55" ht="16.5" customHeight="1" x14ac:dyDescent="0.25">
      <c r="A147" s="23" t="s">
        <v>508</v>
      </c>
      <c r="B147" s="24" t="s">
        <v>609</v>
      </c>
      <c r="C147" s="24" t="s">
        <v>648</v>
      </c>
      <c r="D147" s="3" t="s">
        <v>2816</v>
      </c>
      <c r="E147" s="3" t="s">
        <v>4039</v>
      </c>
      <c r="F147" s="3" t="s">
        <v>2976</v>
      </c>
      <c r="G147" s="3"/>
      <c r="H147" s="3" t="s">
        <v>1609</v>
      </c>
      <c r="I147" s="33">
        <v>42010000</v>
      </c>
      <c r="K147" s="1" t="s">
        <v>2008</v>
      </c>
      <c r="L147" s="1" t="s">
        <v>2008</v>
      </c>
      <c r="N147" s="13" t="s">
        <v>3673</v>
      </c>
      <c r="P147" s="22" t="s">
        <v>1995</v>
      </c>
      <c r="Q147" s="22">
        <v>106</v>
      </c>
      <c r="R147" s="37">
        <f t="shared" si="6"/>
        <v>196</v>
      </c>
      <c r="S147" s="168">
        <v>245</v>
      </c>
      <c r="T147" s="33">
        <v>5051771742489</v>
      </c>
      <c r="U147" s="33"/>
      <c r="V147" s="99">
        <v>0.4</v>
      </c>
      <c r="W147" s="142">
        <v>5.0000000000000001E-3</v>
      </c>
      <c r="X147" s="99">
        <f t="shared" si="5"/>
        <v>0.40500000000000003</v>
      </c>
      <c r="Y147" s="8">
        <v>10</v>
      </c>
      <c r="Z147" s="8">
        <v>250</v>
      </c>
      <c r="AA147" s="8">
        <v>190</v>
      </c>
      <c r="AY147" s="320" t="s">
        <v>3857</v>
      </c>
      <c r="AZ147" s="158"/>
      <c r="BA147" t="s">
        <v>5213</v>
      </c>
      <c r="BB147" s="302" t="s">
        <v>5197</v>
      </c>
      <c r="BC147" s="309" t="s">
        <v>5198</v>
      </c>
    </row>
    <row r="148" spans="1:55" ht="15.75" x14ac:dyDescent="0.25">
      <c r="A148" s="23" t="s">
        <v>508</v>
      </c>
      <c r="B148" s="24" t="s">
        <v>609</v>
      </c>
      <c r="C148" s="24" t="s">
        <v>648</v>
      </c>
      <c r="D148" s="3" t="s">
        <v>2248</v>
      </c>
      <c r="E148" s="24" t="s">
        <v>1749</v>
      </c>
      <c r="F148" s="24" t="s">
        <v>2365</v>
      </c>
      <c r="G148" s="3"/>
      <c r="H148" s="24" t="s">
        <v>290</v>
      </c>
      <c r="I148" s="33">
        <v>42010000</v>
      </c>
      <c r="K148" s="1" t="s">
        <v>2008</v>
      </c>
      <c r="L148" s="1" t="s">
        <v>2008</v>
      </c>
      <c r="N148" s="23" t="s">
        <v>456</v>
      </c>
      <c r="O148" s="23"/>
      <c r="P148" s="22" t="s">
        <v>1995</v>
      </c>
      <c r="Q148" s="22">
        <v>60</v>
      </c>
      <c r="R148" s="37">
        <f t="shared" si="6"/>
        <v>111.2</v>
      </c>
      <c r="S148" s="168">
        <v>139</v>
      </c>
      <c r="T148" s="33" t="s">
        <v>1765</v>
      </c>
      <c r="U148" s="33"/>
      <c r="V148" s="99">
        <v>0.4</v>
      </c>
      <c r="W148" s="142">
        <v>5.0000000000000001E-3</v>
      </c>
      <c r="X148" s="99">
        <f t="shared" si="5"/>
        <v>0.40500000000000003</v>
      </c>
      <c r="Y148" s="8">
        <v>10</v>
      </c>
      <c r="Z148" s="8">
        <v>250</v>
      </c>
      <c r="AA148" s="8">
        <v>190</v>
      </c>
      <c r="AY148" s="320" t="s">
        <v>3858</v>
      </c>
      <c r="AZ148" s="32"/>
      <c r="BA148" t="s">
        <v>5213</v>
      </c>
      <c r="BB148" s="302" t="s">
        <v>5197</v>
      </c>
      <c r="BC148" s="309" t="s">
        <v>5198</v>
      </c>
    </row>
    <row r="149" spans="1:55" ht="15.75" x14ac:dyDescent="0.25">
      <c r="A149" s="23" t="s">
        <v>508</v>
      </c>
      <c r="B149" s="24" t="s">
        <v>609</v>
      </c>
      <c r="C149" s="24" t="s">
        <v>648</v>
      </c>
      <c r="D149" s="3" t="s">
        <v>2248</v>
      </c>
      <c r="E149" s="24" t="s">
        <v>1750</v>
      </c>
      <c r="F149" s="24" t="s">
        <v>2365</v>
      </c>
      <c r="G149" s="3"/>
      <c r="H149" s="24" t="s">
        <v>290</v>
      </c>
      <c r="I149" s="33">
        <v>42010000</v>
      </c>
      <c r="K149" s="1" t="s">
        <v>2008</v>
      </c>
      <c r="L149" s="1" t="s">
        <v>2008</v>
      </c>
      <c r="N149" s="23" t="s">
        <v>452</v>
      </c>
      <c r="O149" s="23"/>
      <c r="P149" s="22" t="s">
        <v>1995</v>
      </c>
      <c r="Q149" s="22">
        <v>60</v>
      </c>
      <c r="R149" s="37">
        <f t="shared" si="6"/>
        <v>111.2</v>
      </c>
      <c r="S149" s="168">
        <v>139</v>
      </c>
      <c r="T149" s="33" t="s">
        <v>1766</v>
      </c>
      <c r="U149" s="33"/>
      <c r="V149" s="99">
        <v>0.4</v>
      </c>
      <c r="W149" s="142">
        <v>5.0000000000000001E-3</v>
      </c>
      <c r="X149" s="99">
        <f t="shared" si="5"/>
        <v>0.40500000000000003</v>
      </c>
      <c r="Y149" s="8">
        <v>10</v>
      </c>
      <c r="Z149" s="8">
        <v>250</v>
      </c>
      <c r="AA149" s="8">
        <v>190</v>
      </c>
      <c r="AY149" s="320" t="s">
        <v>3858</v>
      </c>
      <c r="AZ149" s="32"/>
      <c r="BA149" t="s">
        <v>5213</v>
      </c>
      <c r="BB149" s="302" t="s">
        <v>5197</v>
      </c>
      <c r="BC149" s="309" t="s">
        <v>5198</v>
      </c>
    </row>
    <row r="150" spans="1:55" ht="15.75" x14ac:dyDescent="0.25">
      <c r="A150" s="23" t="s">
        <v>508</v>
      </c>
      <c r="B150" s="24" t="s">
        <v>609</v>
      </c>
      <c r="C150" s="24" t="s">
        <v>648</v>
      </c>
      <c r="D150" s="3" t="s">
        <v>2248</v>
      </c>
      <c r="E150" s="24" t="s">
        <v>1751</v>
      </c>
      <c r="F150" s="24" t="s">
        <v>2365</v>
      </c>
      <c r="G150" s="3"/>
      <c r="H150" s="24" t="s">
        <v>290</v>
      </c>
      <c r="I150" s="33">
        <v>42010000</v>
      </c>
      <c r="K150" s="1" t="s">
        <v>2008</v>
      </c>
      <c r="L150" s="1" t="s">
        <v>2008</v>
      </c>
      <c r="N150" s="23" t="s">
        <v>454</v>
      </c>
      <c r="O150" s="23"/>
      <c r="P150" s="22" t="s">
        <v>1995</v>
      </c>
      <c r="Q150" s="22">
        <v>60</v>
      </c>
      <c r="R150" s="37">
        <f t="shared" si="6"/>
        <v>111.2</v>
      </c>
      <c r="S150" s="168">
        <v>139</v>
      </c>
      <c r="T150" s="33" t="s">
        <v>1767</v>
      </c>
      <c r="U150" s="33"/>
      <c r="V150" s="99">
        <v>0.4</v>
      </c>
      <c r="W150" s="142">
        <v>5.0000000000000001E-3</v>
      </c>
      <c r="X150" s="99">
        <f t="shared" si="5"/>
        <v>0.40500000000000003</v>
      </c>
      <c r="Y150" s="8">
        <v>10</v>
      </c>
      <c r="Z150" s="8">
        <v>250</v>
      </c>
      <c r="AA150" s="8">
        <v>190</v>
      </c>
      <c r="AY150" s="320" t="s">
        <v>3858</v>
      </c>
      <c r="AZ150" s="32"/>
      <c r="BA150" t="s">
        <v>5213</v>
      </c>
      <c r="BB150" s="302" t="s">
        <v>5197</v>
      </c>
      <c r="BC150" s="309" t="s">
        <v>5198</v>
      </c>
    </row>
    <row r="151" spans="1:55" ht="15.75" x14ac:dyDescent="0.25">
      <c r="A151" s="23" t="s">
        <v>508</v>
      </c>
      <c r="B151" s="24" t="s">
        <v>609</v>
      </c>
      <c r="C151" s="24" t="s">
        <v>648</v>
      </c>
      <c r="D151" s="3" t="s">
        <v>2248</v>
      </c>
      <c r="E151" s="24" t="s">
        <v>1752</v>
      </c>
      <c r="F151" s="24" t="s">
        <v>2365</v>
      </c>
      <c r="G151" s="3"/>
      <c r="H151" s="24" t="s">
        <v>290</v>
      </c>
      <c r="I151" s="33">
        <v>42010000</v>
      </c>
      <c r="K151" s="1" t="s">
        <v>2008</v>
      </c>
      <c r="L151" s="1" t="s">
        <v>2008</v>
      </c>
      <c r="N151" s="23" t="s">
        <v>460</v>
      </c>
      <c r="O151" s="23"/>
      <c r="P151" s="22" t="s">
        <v>1995</v>
      </c>
      <c r="Q151" s="22">
        <v>60</v>
      </c>
      <c r="R151" s="37">
        <f t="shared" si="6"/>
        <v>111.2</v>
      </c>
      <c r="S151" s="168">
        <v>139</v>
      </c>
      <c r="T151" s="33" t="s">
        <v>1768</v>
      </c>
      <c r="U151" s="33"/>
      <c r="V151" s="99">
        <v>0.4</v>
      </c>
      <c r="W151" s="142">
        <v>5.0000000000000001E-3</v>
      </c>
      <c r="X151" s="99">
        <f t="shared" si="5"/>
        <v>0.40500000000000003</v>
      </c>
      <c r="Y151" s="8">
        <v>10</v>
      </c>
      <c r="Z151" s="8">
        <v>250</v>
      </c>
      <c r="AA151" s="8">
        <v>190</v>
      </c>
      <c r="AY151" s="320" t="s">
        <v>3858</v>
      </c>
      <c r="AZ151" s="32"/>
      <c r="BA151" t="s">
        <v>5213</v>
      </c>
      <c r="BB151" s="302" t="s">
        <v>5197</v>
      </c>
      <c r="BC151" s="309" t="s">
        <v>5198</v>
      </c>
    </row>
    <row r="152" spans="1:55" ht="15.75" x14ac:dyDescent="0.25">
      <c r="A152" s="23" t="s">
        <v>508</v>
      </c>
      <c r="B152" s="24" t="s">
        <v>609</v>
      </c>
      <c r="C152" s="24" t="s">
        <v>648</v>
      </c>
      <c r="D152" s="3" t="s">
        <v>2153</v>
      </c>
      <c r="E152" s="24" t="s">
        <v>649</v>
      </c>
      <c r="F152" s="24" t="s">
        <v>2367</v>
      </c>
      <c r="G152" s="3"/>
      <c r="H152" s="24" t="s">
        <v>290</v>
      </c>
      <c r="I152" s="33">
        <v>42010000</v>
      </c>
      <c r="K152" s="1" t="s">
        <v>2008</v>
      </c>
      <c r="L152" s="1" t="s">
        <v>2008</v>
      </c>
      <c r="N152" s="23" t="s">
        <v>452</v>
      </c>
      <c r="O152" s="23"/>
      <c r="P152" s="22" t="s">
        <v>1995</v>
      </c>
      <c r="Q152" s="22">
        <v>104</v>
      </c>
      <c r="R152" s="37">
        <f t="shared" si="6"/>
        <v>191.20000000000002</v>
      </c>
      <c r="S152" s="168">
        <v>239</v>
      </c>
      <c r="T152" s="33" t="s">
        <v>650</v>
      </c>
      <c r="U152" s="33"/>
      <c r="V152" s="99">
        <v>0.4</v>
      </c>
      <c r="W152" s="142">
        <v>5.0000000000000001E-3</v>
      </c>
      <c r="X152" s="99">
        <f t="shared" si="5"/>
        <v>0.40500000000000003</v>
      </c>
      <c r="Y152" s="8">
        <v>10</v>
      </c>
      <c r="Z152" s="8">
        <v>250</v>
      </c>
      <c r="AA152" s="8">
        <v>190</v>
      </c>
      <c r="AY152" s="320" t="s">
        <v>3859</v>
      </c>
      <c r="AZ152" s="158"/>
      <c r="BA152" t="s">
        <v>5213</v>
      </c>
      <c r="BB152" s="302" t="s">
        <v>5197</v>
      </c>
      <c r="BC152" s="309" t="s">
        <v>5198</v>
      </c>
    </row>
    <row r="153" spans="1:55" ht="15.75" x14ac:dyDescent="0.25">
      <c r="A153" s="23" t="s">
        <v>508</v>
      </c>
      <c r="B153" s="24" t="s">
        <v>609</v>
      </c>
      <c r="C153" s="24" t="s">
        <v>648</v>
      </c>
      <c r="D153" s="3" t="s">
        <v>2153</v>
      </c>
      <c r="E153" s="24" t="s">
        <v>651</v>
      </c>
      <c r="F153" s="24" t="s">
        <v>2367</v>
      </c>
      <c r="G153" s="3"/>
      <c r="H153" s="24" t="s">
        <v>290</v>
      </c>
      <c r="I153" s="33">
        <v>42010000</v>
      </c>
      <c r="K153" s="1" t="s">
        <v>2008</v>
      </c>
      <c r="L153" s="1" t="s">
        <v>2008</v>
      </c>
      <c r="N153" s="23" t="s">
        <v>454</v>
      </c>
      <c r="O153" s="23"/>
      <c r="P153" s="22" t="s">
        <v>1995</v>
      </c>
      <c r="Q153" s="22">
        <v>104</v>
      </c>
      <c r="R153" s="37">
        <f t="shared" si="6"/>
        <v>191.20000000000002</v>
      </c>
      <c r="S153" s="168">
        <v>239</v>
      </c>
      <c r="T153" s="33" t="s">
        <v>652</v>
      </c>
      <c r="U153" s="33"/>
      <c r="V153" s="99">
        <v>0.4</v>
      </c>
      <c r="W153" s="142">
        <v>5.0000000000000001E-3</v>
      </c>
      <c r="X153" s="99">
        <f t="shared" si="5"/>
        <v>0.40500000000000003</v>
      </c>
      <c r="Y153" s="8">
        <v>10</v>
      </c>
      <c r="Z153" s="8">
        <v>250</v>
      </c>
      <c r="AA153" s="8">
        <v>190</v>
      </c>
      <c r="AY153" s="320" t="s">
        <v>3859</v>
      </c>
      <c r="AZ153" s="158"/>
      <c r="BA153" t="s">
        <v>5213</v>
      </c>
      <c r="BB153" s="302" t="s">
        <v>5197</v>
      </c>
      <c r="BC153" s="309" t="s">
        <v>5198</v>
      </c>
    </row>
    <row r="154" spans="1:55" ht="15.75" x14ac:dyDescent="0.25">
      <c r="A154" s="23" t="s">
        <v>508</v>
      </c>
      <c r="B154" s="24" t="s">
        <v>609</v>
      </c>
      <c r="C154" s="24" t="s">
        <v>648</v>
      </c>
      <c r="D154" s="3" t="s">
        <v>2153</v>
      </c>
      <c r="E154" s="24" t="s">
        <v>653</v>
      </c>
      <c r="F154" s="24" t="s">
        <v>2367</v>
      </c>
      <c r="G154" s="3"/>
      <c r="H154" s="24" t="s">
        <v>290</v>
      </c>
      <c r="I154" s="33">
        <v>42010000</v>
      </c>
      <c r="K154" s="1" t="s">
        <v>2008</v>
      </c>
      <c r="L154" s="1" t="s">
        <v>2008</v>
      </c>
      <c r="N154" s="23" t="s">
        <v>456</v>
      </c>
      <c r="O154" s="23"/>
      <c r="P154" s="22" t="s">
        <v>1995</v>
      </c>
      <c r="Q154" s="22">
        <v>104</v>
      </c>
      <c r="R154" s="37">
        <f t="shared" si="6"/>
        <v>191.20000000000002</v>
      </c>
      <c r="S154" s="168">
        <v>239</v>
      </c>
      <c r="T154" s="33" t="s">
        <v>654</v>
      </c>
      <c r="U154" s="33"/>
      <c r="V154" s="99">
        <v>0.4</v>
      </c>
      <c r="W154" s="142">
        <v>5.0000000000000001E-3</v>
      </c>
      <c r="X154" s="99">
        <f t="shared" si="5"/>
        <v>0.40500000000000003</v>
      </c>
      <c r="Y154" s="8">
        <v>10</v>
      </c>
      <c r="Z154" s="8">
        <v>250</v>
      </c>
      <c r="AA154" s="8">
        <v>190</v>
      </c>
      <c r="AY154" s="320" t="s">
        <v>3859</v>
      </c>
      <c r="AZ154" s="158"/>
      <c r="BA154" t="s">
        <v>5213</v>
      </c>
      <c r="BB154" s="302" t="s">
        <v>5197</v>
      </c>
      <c r="BC154" s="309" t="s">
        <v>5198</v>
      </c>
    </row>
    <row r="155" spans="1:55" ht="15.75" x14ac:dyDescent="0.25">
      <c r="A155" s="23" t="s">
        <v>508</v>
      </c>
      <c r="B155" s="24" t="s">
        <v>609</v>
      </c>
      <c r="C155" s="24" t="s">
        <v>648</v>
      </c>
      <c r="D155" s="3" t="s">
        <v>2153</v>
      </c>
      <c r="E155" s="24" t="s">
        <v>655</v>
      </c>
      <c r="F155" s="24" t="s">
        <v>2367</v>
      </c>
      <c r="G155" s="3"/>
      <c r="H155" s="24" t="s">
        <v>290</v>
      </c>
      <c r="I155" s="33">
        <v>42010000</v>
      </c>
      <c r="K155" s="1" t="s">
        <v>2008</v>
      </c>
      <c r="L155" s="1" t="s">
        <v>2008</v>
      </c>
      <c r="N155" s="23" t="s">
        <v>460</v>
      </c>
      <c r="O155" s="23"/>
      <c r="P155" s="22" t="s">
        <v>1995</v>
      </c>
      <c r="Q155" s="22">
        <v>104</v>
      </c>
      <c r="R155" s="37">
        <f t="shared" si="6"/>
        <v>191.20000000000002</v>
      </c>
      <c r="S155" s="168">
        <v>239</v>
      </c>
      <c r="T155" s="33" t="s">
        <v>656</v>
      </c>
      <c r="U155" s="33"/>
      <c r="V155" s="99">
        <v>0.4</v>
      </c>
      <c r="W155" s="142">
        <v>5.0000000000000001E-3</v>
      </c>
      <c r="X155" s="99">
        <f t="shared" si="5"/>
        <v>0.40500000000000003</v>
      </c>
      <c r="Y155" s="8">
        <v>10</v>
      </c>
      <c r="Z155" s="8">
        <v>250</v>
      </c>
      <c r="AA155" s="8">
        <v>190</v>
      </c>
      <c r="AY155" s="320" t="s">
        <v>3859</v>
      </c>
      <c r="AZ155" s="158"/>
      <c r="BA155" t="s">
        <v>5213</v>
      </c>
      <c r="BB155" s="302" t="s">
        <v>5197</v>
      </c>
      <c r="BC155" s="309" t="s">
        <v>5198</v>
      </c>
    </row>
    <row r="156" spans="1:55" ht="15.75" x14ac:dyDescent="0.25">
      <c r="A156" s="23" t="s">
        <v>508</v>
      </c>
      <c r="B156" s="24" t="s">
        <v>609</v>
      </c>
      <c r="C156" s="24" t="s">
        <v>648</v>
      </c>
      <c r="D156" s="3" t="s">
        <v>2153</v>
      </c>
      <c r="E156" s="24" t="s">
        <v>657</v>
      </c>
      <c r="F156" s="24" t="s">
        <v>2367</v>
      </c>
      <c r="G156" s="3"/>
      <c r="H156" s="24" t="s">
        <v>311</v>
      </c>
      <c r="I156" s="33">
        <v>42010000</v>
      </c>
      <c r="K156" s="1" t="s">
        <v>2008</v>
      </c>
      <c r="L156" s="1" t="s">
        <v>2008</v>
      </c>
      <c r="N156" s="23" t="s">
        <v>452</v>
      </c>
      <c r="O156" s="23"/>
      <c r="P156" s="22" t="s">
        <v>1995</v>
      </c>
      <c r="Q156" s="22">
        <v>104</v>
      </c>
      <c r="R156" s="37">
        <f t="shared" si="6"/>
        <v>191.20000000000002</v>
      </c>
      <c r="S156" s="168">
        <v>239</v>
      </c>
      <c r="T156" s="33" t="s">
        <v>658</v>
      </c>
      <c r="U156" s="33"/>
      <c r="V156" s="99">
        <v>0.4</v>
      </c>
      <c r="W156" s="142">
        <v>5.0000000000000001E-3</v>
      </c>
      <c r="X156" s="99">
        <f t="shared" si="5"/>
        <v>0.40500000000000003</v>
      </c>
      <c r="Y156" s="8">
        <v>10</v>
      </c>
      <c r="Z156" s="8">
        <v>250</v>
      </c>
      <c r="AA156" s="8">
        <v>190</v>
      </c>
      <c r="AY156" s="320" t="s">
        <v>3859</v>
      </c>
      <c r="AZ156" s="158"/>
      <c r="BA156" t="s">
        <v>5213</v>
      </c>
      <c r="BB156" s="302" t="s">
        <v>5197</v>
      </c>
      <c r="BC156" s="309" t="s">
        <v>5198</v>
      </c>
    </row>
    <row r="157" spans="1:55" ht="15.75" x14ac:dyDescent="0.25">
      <c r="A157" s="23" t="s">
        <v>508</v>
      </c>
      <c r="B157" s="24" t="s">
        <v>609</v>
      </c>
      <c r="C157" s="24" t="s">
        <v>648</v>
      </c>
      <c r="D157" s="3" t="s">
        <v>2153</v>
      </c>
      <c r="E157" s="24" t="s">
        <v>659</v>
      </c>
      <c r="F157" s="24" t="s">
        <v>2367</v>
      </c>
      <c r="G157" s="3"/>
      <c r="H157" s="24" t="s">
        <v>311</v>
      </c>
      <c r="I157" s="33">
        <v>42010000</v>
      </c>
      <c r="K157" s="1" t="s">
        <v>2008</v>
      </c>
      <c r="L157" s="1" t="s">
        <v>2008</v>
      </c>
      <c r="N157" s="23" t="s">
        <v>454</v>
      </c>
      <c r="O157" s="23"/>
      <c r="P157" s="22" t="s">
        <v>1995</v>
      </c>
      <c r="Q157" s="22">
        <v>104</v>
      </c>
      <c r="R157" s="37">
        <f t="shared" si="6"/>
        <v>191.20000000000002</v>
      </c>
      <c r="S157" s="168">
        <v>239</v>
      </c>
      <c r="T157" s="33" t="s">
        <v>660</v>
      </c>
      <c r="U157" s="33"/>
      <c r="V157" s="99">
        <v>0.4</v>
      </c>
      <c r="W157" s="142">
        <v>5.0000000000000001E-3</v>
      </c>
      <c r="X157" s="99">
        <f t="shared" si="5"/>
        <v>0.40500000000000003</v>
      </c>
      <c r="Y157" s="8">
        <v>10</v>
      </c>
      <c r="Z157" s="8">
        <v>250</v>
      </c>
      <c r="AA157" s="8">
        <v>190</v>
      </c>
      <c r="AY157" s="320" t="s">
        <v>3859</v>
      </c>
      <c r="AZ157" s="158"/>
      <c r="BA157" t="s">
        <v>5213</v>
      </c>
      <c r="BB157" s="302" t="s">
        <v>5197</v>
      </c>
      <c r="BC157" s="309" t="s">
        <v>5198</v>
      </c>
    </row>
    <row r="158" spans="1:55" ht="15.75" x14ac:dyDescent="0.25">
      <c r="A158" s="23" t="s">
        <v>508</v>
      </c>
      <c r="B158" s="24" t="s">
        <v>609</v>
      </c>
      <c r="C158" s="24" t="s">
        <v>648</v>
      </c>
      <c r="D158" s="3" t="s">
        <v>2153</v>
      </c>
      <c r="E158" s="24" t="s">
        <v>661</v>
      </c>
      <c r="F158" s="24" t="s">
        <v>2367</v>
      </c>
      <c r="G158" s="3"/>
      <c r="H158" s="24" t="s">
        <v>311</v>
      </c>
      <c r="I158" s="33">
        <v>42010000</v>
      </c>
      <c r="K158" s="1" t="s">
        <v>2008</v>
      </c>
      <c r="L158" s="1" t="s">
        <v>2008</v>
      </c>
      <c r="N158" s="23" t="s">
        <v>456</v>
      </c>
      <c r="O158" s="23"/>
      <c r="P158" s="22" t="s">
        <v>1995</v>
      </c>
      <c r="Q158" s="22">
        <v>104</v>
      </c>
      <c r="R158" s="37">
        <f t="shared" si="6"/>
        <v>191.20000000000002</v>
      </c>
      <c r="S158" s="168">
        <v>239</v>
      </c>
      <c r="T158" s="33" t="s">
        <v>662</v>
      </c>
      <c r="U158" s="33"/>
      <c r="V158" s="99">
        <v>0.4</v>
      </c>
      <c r="W158" s="142">
        <v>5.0000000000000001E-3</v>
      </c>
      <c r="X158" s="99">
        <f t="shared" si="5"/>
        <v>0.40500000000000003</v>
      </c>
      <c r="Y158" s="8">
        <v>10</v>
      </c>
      <c r="Z158" s="8">
        <v>250</v>
      </c>
      <c r="AA158" s="8">
        <v>190</v>
      </c>
      <c r="AY158" s="320" t="s">
        <v>3859</v>
      </c>
      <c r="AZ158" s="158"/>
      <c r="BA158" t="s">
        <v>5213</v>
      </c>
      <c r="BB158" s="302" t="s">
        <v>5197</v>
      </c>
      <c r="BC158" s="309" t="s">
        <v>5198</v>
      </c>
    </row>
    <row r="159" spans="1:55" ht="15.75" x14ac:dyDescent="0.25">
      <c r="A159" s="23" t="s">
        <v>508</v>
      </c>
      <c r="B159" s="24" t="s">
        <v>609</v>
      </c>
      <c r="C159" s="24" t="s">
        <v>648</v>
      </c>
      <c r="D159" s="3" t="s">
        <v>2153</v>
      </c>
      <c r="E159" s="24" t="s">
        <v>663</v>
      </c>
      <c r="F159" s="24" t="s">
        <v>2367</v>
      </c>
      <c r="G159" s="3"/>
      <c r="H159" s="24" t="s">
        <v>311</v>
      </c>
      <c r="I159" s="33">
        <v>42010000</v>
      </c>
      <c r="K159" s="1" t="s">
        <v>2008</v>
      </c>
      <c r="L159" s="1" t="s">
        <v>2008</v>
      </c>
      <c r="N159" s="23" t="s">
        <v>460</v>
      </c>
      <c r="O159" s="23"/>
      <c r="P159" s="22" t="s">
        <v>1995</v>
      </c>
      <c r="Q159" s="22">
        <v>104</v>
      </c>
      <c r="R159" s="37">
        <f t="shared" si="6"/>
        <v>191.20000000000002</v>
      </c>
      <c r="S159" s="168">
        <v>239</v>
      </c>
      <c r="T159" s="33" t="s">
        <v>664</v>
      </c>
      <c r="U159" s="33"/>
      <c r="V159" s="99">
        <v>0.4</v>
      </c>
      <c r="W159" s="142">
        <v>5.0000000000000001E-3</v>
      </c>
      <c r="X159" s="99">
        <f t="shared" si="5"/>
        <v>0.40500000000000003</v>
      </c>
      <c r="Y159" s="8">
        <v>10</v>
      </c>
      <c r="Z159" s="8">
        <v>250</v>
      </c>
      <c r="AA159" s="8">
        <v>190</v>
      </c>
      <c r="AY159" s="320" t="s">
        <v>3859</v>
      </c>
      <c r="AZ159" s="158"/>
      <c r="BA159" t="s">
        <v>5213</v>
      </c>
      <c r="BB159" s="302" t="s">
        <v>5197</v>
      </c>
      <c r="BC159" s="309" t="s">
        <v>5198</v>
      </c>
    </row>
    <row r="160" spans="1:55" ht="15.75" x14ac:dyDescent="0.25">
      <c r="A160" s="23" t="s">
        <v>508</v>
      </c>
      <c r="B160" s="24" t="s">
        <v>609</v>
      </c>
      <c r="C160" s="24" t="s">
        <v>648</v>
      </c>
      <c r="D160" s="3" t="s">
        <v>2153</v>
      </c>
      <c r="E160" s="24" t="s">
        <v>665</v>
      </c>
      <c r="F160" s="24" t="s">
        <v>2367</v>
      </c>
      <c r="G160" s="3"/>
      <c r="H160" s="24" t="s">
        <v>417</v>
      </c>
      <c r="I160" s="33">
        <v>42010000</v>
      </c>
      <c r="K160" s="1" t="s">
        <v>2008</v>
      </c>
      <c r="L160" s="1" t="s">
        <v>2008</v>
      </c>
      <c r="N160" s="23" t="s">
        <v>452</v>
      </c>
      <c r="O160" s="23"/>
      <c r="P160" s="22" t="s">
        <v>1995</v>
      </c>
      <c r="Q160" s="22">
        <v>104</v>
      </c>
      <c r="R160" s="37">
        <f t="shared" si="6"/>
        <v>191.20000000000002</v>
      </c>
      <c r="S160" s="168">
        <v>239</v>
      </c>
      <c r="T160" s="33" t="s">
        <v>666</v>
      </c>
      <c r="U160" s="33"/>
      <c r="V160" s="99">
        <v>0.4</v>
      </c>
      <c r="W160" s="142">
        <v>5.0000000000000001E-3</v>
      </c>
      <c r="X160" s="99">
        <f t="shared" si="5"/>
        <v>0.40500000000000003</v>
      </c>
      <c r="Y160" s="8">
        <v>10</v>
      </c>
      <c r="Z160" s="8">
        <v>250</v>
      </c>
      <c r="AA160" s="8">
        <v>190</v>
      </c>
      <c r="AY160" s="320" t="s">
        <v>3859</v>
      </c>
      <c r="AZ160" s="158"/>
      <c r="BA160" t="s">
        <v>5213</v>
      </c>
      <c r="BB160" s="302" t="s">
        <v>5197</v>
      </c>
      <c r="BC160" s="309" t="s">
        <v>5198</v>
      </c>
    </row>
    <row r="161" spans="1:55" ht="15.75" x14ac:dyDescent="0.25">
      <c r="A161" s="23" t="s">
        <v>508</v>
      </c>
      <c r="B161" s="24" t="s">
        <v>609</v>
      </c>
      <c r="C161" s="24" t="s">
        <v>648</v>
      </c>
      <c r="D161" s="3" t="s">
        <v>2153</v>
      </c>
      <c r="E161" s="24" t="s">
        <v>667</v>
      </c>
      <c r="F161" s="24" t="s">
        <v>2367</v>
      </c>
      <c r="G161" s="3"/>
      <c r="H161" s="24" t="s">
        <v>417</v>
      </c>
      <c r="I161" s="33">
        <v>42010000</v>
      </c>
      <c r="K161" s="1" t="s">
        <v>2008</v>
      </c>
      <c r="L161" s="1" t="s">
        <v>2008</v>
      </c>
      <c r="N161" s="23" t="s">
        <v>454</v>
      </c>
      <c r="O161" s="23"/>
      <c r="P161" s="22" t="s">
        <v>1995</v>
      </c>
      <c r="Q161" s="22">
        <v>104</v>
      </c>
      <c r="R161" s="37">
        <f t="shared" si="6"/>
        <v>191.20000000000002</v>
      </c>
      <c r="S161" s="168">
        <v>239</v>
      </c>
      <c r="T161" s="33" t="s">
        <v>668</v>
      </c>
      <c r="U161" s="33"/>
      <c r="V161" s="99">
        <v>0.4</v>
      </c>
      <c r="W161" s="142">
        <v>5.0000000000000001E-3</v>
      </c>
      <c r="X161" s="99">
        <f t="shared" si="5"/>
        <v>0.40500000000000003</v>
      </c>
      <c r="Y161" s="8">
        <v>10</v>
      </c>
      <c r="Z161" s="8">
        <v>250</v>
      </c>
      <c r="AA161" s="8">
        <v>190</v>
      </c>
      <c r="AY161" s="320" t="s">
        <v>3859</v>
      </c>
      <c r="AZ161" s="158"/>
      <c r="BA161" t="s">
        <v>5213</v>
      </c>
      <c r="BB161" s="302" t="s">
        <v>5197</v>
      </c>
      <c r="BC161" s="309" t="s">
        <v>5198</v>
      </c>
    </row>
    <row r="162" spans="1:55" ht="15.75" x14ac:dyDescent="0.25">
      <c r="A162" s="23" t="s">
        <v>508</v>
      </c>
      <c r="B162" s="24" t="s">
        <v>609</v>
      </c>
      <c r="C162" s="24" t="s">
        <v>648</v>
      </c>
      <c r="D162" s="3" t="s">
        <v>2153</v>
      </c>
      <c r="E162" s="24" t="s">
        <v>669</v>
      </c>
      <c r="F162" s="24" t="s">
        <v>2367</v>
      </c>
      <c r="G162" s="3"/>
      <c r="H162" s="24" t="s">
        <v>417</v>
      </c>
      <c r="I162" s="33">
        <v>42010000</v>
      </c>
      <c r="K162" s="1" t="s">
        <v>2008</v>
      </c>
      <c r="L162" s="1" t="s">
        <v>2008</v>
      </c>
      <c r="N162" s="23" t="s">
        <v>456</v>
      </c>
      <c r="O162" s="23"/>
      <c r="P162" s="22" t="s">
        <v>1995</v>
      </c>
      <c r="Q162" s="22">
        <v>104</v>
      </c>
      <c r="R162" s="37">
        <f t="shared" si="6"/>
        <v>191.20000000000002</v>
      </c>
      <c r="S162" s="168">
        <v>239</v>
      </c>
      <c r="T162" s="33" t="s">
        <v>670</v>
      </c>
      <c r="U162" s="33"/>
      <c r="V162" s="99">
        <v>0.4</v>
      </c>
      <c r="W162" s="142">
        <v>5.0000000000000001E-3</v>
      </c>
      <c r="X162" s="99">
        <f t="shared" si="5"/>
        <v>0.40500000000000003</v>
      </c>
      <c r="Y162" s="8">
        <v>10</v>
      </c>
      <c r="Z162" s="8">
        <v>250</v>
      </c>
      <c r="AA162" s="8">
        <v>190</v>
      </c>
      <c r="AY162" s="320" t="s">
        <v>3859</v>
      </c>
      <c r="AZ162" s="158"/>
      <c r="BA162" t="s">
        <v>5213</v>
      </c>
      <c r="BB162" s="302" t="s">
        <v>5197</v>
      </c>
      <c r="BC162" s="309" t="s">
        <v>5198</v>
      </c>
    </row>
    <row r="163" spans="1:55" ht="15.75" x14ac:dyDescent="0.25">
      <c r="A163" s="23" t="s">
        <v>508</v>
      </c>
      <c r="B163" s="24" t="s">
        <v>609</v>
      </c>
      <c r="C163" s="24" t="s">
        <v>648</v>
      </c>
      <c r="D163" s="3" t="s">
        <v>2153</v>
      </c>
      <c r="E163" s="24" t="s">
        <v>671</v>
      </c>
      <c r="F163" s="24" t="s">
        <v>2367</v>
      </c>
      <c r="G163" s="3"/>
      <c r="H163" s="24" t="s">
        <v>417</v>
      </c>
      <c r="I163" s="33">
        <v>42010000</v>
      </c>
      <c r="K163" s="1" t="s">
        <v>2008</v>
      </c>
      <c r="L163" s="1" t="s">
        <v>2008</v>
      </c>
      <c r="N163" s="23" t="s">
        <v>460</v>
      </c>
      <c r="O163" s="23"/>
      <c r="P163" s="22" t="s">
        <v>1995</v>
      </c>
      <c r="Q163" s="22">
        <v>104</v>
      </c>
      <c r="R163" s="37">
        <f t="shared" si="6"/>
        <v>191.20000000000002</v>
      </c>
      <c r="S163" s="168">
        <v>239</v>
      </c>
      <c r="T163" s="33" t="s">
        <v>672</v>
      </c>
      <c r="U163" s="33"/>
      <c r="V163" s="99">
        <v>0.4</v>
      </c>
      <c r="W163" s="142">
        <v>5.0000000000000001E-3</v>
      </c>
      <c r="X163" s="99">
        <f t="shared" si="5"/>
        <v>0.40500000000000003</v>
      </c>
      <c r="Y163" s="8">
        <v>10</v>
      </c>
      <c r="Z163" s="8">
        <v>250</v>
      </c>
      <c r="AA163" s="8">
        <v>190</v>
      </c>
      <c r="AY163" s="320" t="s">
        <v>3859</v>
      </c>
      <c r="AZ163" s="158"/>
      <c r="BA163" t="s">
        <v>5213</v>
      </c>
      <c r="BB163" s="302" t="s">
        <v>5197</v>
      </c>
      <c r="BC163" s="309" t="s">
        <v>5198</v>
      </c>
    </row>
    <row r="164" spans="1:55" ht="15.75" x14ac:dyDescent="0.25">
      <c r="A164" s="23" t="s">
        <v>508</v>
      </c>
      <c r="B164" s="24" t="s">
        <v>609</v>
      </c>
      <c r="C164" s="24" t="s">
        <v>648</v>
      </c>
      <c r="D164" s="3" t="s">
        <v>2153</v>
      </c>
      <c r="E164" s="24" t="s">
        <v>673</v>
      </c>
      <c r="F164" s="24" t="s">
        <v>2367</v>
      </c>
      <c r="G164" s="3"/>
      <c r="H164" s="24" t="s">
        <v>313</v>
      </c>
      <c r="I164" s="33">
        <v>42010000</v>
      </c>
      <c r="K164" s="1" t="s">
        <v>2008</v>
      </c>
      <c r="L164" s="1" t="s">
        <v>2008</v>
      </c>
      <c r="N164" s="23" t="s">
        <v>452</v>
      </c>
      <c r="O164" s="23"/>
      <c r="P164" s="22" t="s">
        <v>1995</v>
      </c>
      <c r="Q164" s="22">
        <v>104</v>
      </c>
      <c r="R164" s="37">
        <f t="shared" si="6"/>
        <v>191.20000000000002</v>
      </c>
      <c r="S164" s="168">
        <v>239</v>
      </c>
      <c r="T164" s="33" t="s">
        <v>674</v>
      </c>
      <c r="U164" s="33"/>
      <c r="V164" s="99">
        <v>0.4</v>
      </c>
      <c r="W164" s="142">
        <v>5.0000000000000001E-3</v>
      </c>
      <c r="X164" s="99">
        <f t="shared" si="5"/>
        <v>0.40500000000000003</v>
      </c>
      <c r="Y164" s="8">
        <v>10</v>
      </c>
      <c r="Z164" s="8">
        <v>250</v>
      </c>
      <c r="AA164" s="8">
        <v>190</v>
      </c>
      <c r="AY164" s="320" t="s">
        <v>3859</v>
      </c>
      <c r="AZ164" s="158"/>
      <c r="BA164" t="s">
        <v>5213</v>
      </c>
      <c r="BB164" s="302" t="s">
        <v>5197</v>
      </c>
      <c r="BC164" s="309" t="s">
        <v>5198</v>
      </c>
    </row>
    <row r="165" spans="1:55" ht="15.75" x14ac:dyDescent="0.25">
      <c r="A165" s="23" t="s">
        <v>508</v>
      </c>
      <c r="B165" s="24" t="s">
        <v>609</v>
      </c>
      <c r="C165" s="24" t="s">
        <v>648</v>
      </c>
      <c r="D165" s="3" t="s">
        <v>2153</v>
      </c>
      <c r="E165" s="24" t="s">
        <v>675</v>
      </c>
      <c r="F165" s="24" t="s">
        <v>2367</v>
      </c>
      <c r="G165" s="3"/>
      <c r="H165" s="24" t="s">
        <v>313</v>
      </c>
      <c r="I165" s="33">
        <v>42010000</v>
      </c>
      <c r="K165" s="1" t="s">
        <v>2008</v>
      </c>
      <c r="L165" s="1" t="s">
        <v>2008</v>
      </c>
      <c r="N165" s="23" t="s">
        <v>454</v>
      </c>
      <c r="O165" s="23"/>
      <c r="P165" s="22" t="s">
        <v>1995</v>
      </c>
      <c r="Q165" s="22">
        <v>104</v>
      </c>
      <c r="R165" s="37">
        <f t="shared" si="6"/>
        <v>191.20000000000002</v>
      </c>
      <c r="S165" s="168">
        <v>239</v>
      </c>
      <c r="T165" s="33" t="s">
        <v>676</v>
      </c>
      <c r="U165" s="33"/>
      <c r="V165" s="99">
        <v>0.4</v>
      </c>
      <c r="W165" s="142">
        <v>5.0000000000000001E-3</v>
      </c>
      <c r="X165" s="99">
        <f t="shared" si="5"/>
        <v>0.40500000000000003</v>
      </c>
      <c r="Y165" s="8">
        <v>10</v>
      </c>
      <c r="Z165" s="8">
        <v>250</v>
      </c>
      <c r="AA165" s="8">
        <v>190</v>
      </c>
      <c r="AY165" s="320" t="s">
        <v>3859</v>
      </c>
      <c r="AZ165" s="158"/>
      <c r="BA165" t="s">
        <v>5213</v>
      </c>
      <c r="BB165" s="302" t="s">
        <v>5197</v>
      </c>
      <c r="BC165" s="309" t="s">
        <v>5198</v>
      </c>
    </row>
    <row r="166" spans="1:55" ht="15.75" x14ac:dyDescent="0.25">
      <c r="A166" s="23" t="s">
        <v>508</v>
      </c>
      <c r="B166" s="24" t="s">
        <v>609</v>
      </c>
      <c r="C166" s="24" t="s">
        <v>648</v>
      </c>
      <c r="D166" s="3" t="s">
        <v>2153</v>
      </c>
      <c r="E166" s="24" t="s">
        <v>677</v>
      </c>
      <c r="F166" s="24" t="s">
        <v>2367</v>
      </c>
      <c r="G166" s="3"/>
      <c r="H166" s="24" t="s">
        <v>313</v>
      </c>
      <c r="I166" s="33">
        <v>42010000</v>
      </c>
      <c r="K166" s="1" t="s">
        <v>2008</v>
      </c>
      <c r="L166" s="1" t="s">
        <v>2008</v>
      </c>
      <c r="N166" s="23" t="s">
        <v>456</v>
      </c>
      <c r="O166" s="23"/>
      <c r="P166" s="22" t="s">
        <v>1995</v>
      </c>
      <c r="Q166" s="22">
        <v>104</v>
      </c>
      <c r="R166" s="37">
        <f t="shared" si="6"/>
        <v>191.20000000000002</v>
      </c>
      <c r="S166" s="168">
        <v>239</v>
      </c>
      <c r="T166" s="33" t="s">
        <v>678</v>
      </c>
      <c r="U166" s="33"/>
      <c r="V166" s="99">
        <v>0.4</v>
      </c>
      <c r="W166" s="142">
        <v>5.0000000000000001E-3</v>
      </c>
      <c r="X166" s="99">
        <f t="shared" si="5"/>
        <v>0.40500000000000003</v>
      </c>
      <c r="Y166" s="8">
        <v>10</v>
      </c>
      <c r="Z166" s="8">
        <v>250</v>
      </c>
      <c r="AA166" s="8">
        <v>190</v>
      </c>
      <c r="AY166" s="320" t="s">
        <v>3859</v>
      </c>
      <c r="AZ166" s="158"/>
      <c r="BA166" t="s">
        <v>5213</v>
      </c>
      <c r="BB166" s="302" t="s">
        <v>5197</v>
      </c>
      <c r="BC166" s="309" t="s">
        <v>5198</v>
      </c>
    </row>
    <row r="167" spans="1:55" ht="15.75" x14ac:dyDescent="0.25">
      <c r="A167" s="23" t="s">
        <v>508</v>
      </c>
      <c r="B167" s="24" t="s">
        <v>609</v>
      </c>
      <c r="C167" s="24" t="s">
        <v>648</v>
      </c>
      <c r="D167" s="3" t="s">
        <v>2153</v>
      </c>
      <c r="E167" s="24" t="s">
        <v>679</v>
      </c>
      <c r="F167" s="24" t="s">
        <v>2367</v>
      </c>
      <c r="G167" s="3"/>
      <c r="H167" s="24" t="s">
        <v>313</v>
      </c>
      <c r="I167" s="33">
        <v>42010000</v>
      </c>
      <c r="K167" s="1" t="s">
        <v>2008</v>
      </c>
      <c r="L167" s="1" t="s">
        <v>2008</v>
      </c>
      <c r="N167" s="23" t="s">
        <v>460</v>
      </c>
      <c r="O167" s="23"/>
      <c r="P167" s="22" t="s">
        <v>1995</v>
      </c>
      <c r="Q167" s="22">
        <v>104</v>
      </c>
      <c r="R167" s="37">
        <f t="shared" si="6"/>
        <v>191.20000000000002</v>
      </c>
      <c r="S167" s="168">
        <v>239</v>
      </c>
      <c r="T167" s="33" t="s">
        <v>680</v>
      </c>
      <c r="U167" s="33"/>
      <c r="V167" s="99">
        <v>0.4</v>
      </c>
      <c r="W167" s="142">
        <v>5.0000000000000001E-3</v>
      </c>
      <c r="X167" s="99">
        <f t="shared" si="5"/>
        <v>0.40500000000000003</v>
      </c>
      <c r="Y167" s="8">
        <v>10</v>
      </c>
      <c r="Z167" s="8">
        <v>250</v>
      </c>
      <c r="AA167" s="8">
        <v>190</v>
      </c>
      <c r="AY167" s="320" t="s">
        <v>3859</v>
      </c>
      <c r="AZ167" s="158"/>
      <c r="BA167" t="s">
        <v>5213</v>
      </c>
      <c r="BB167" s="302" t="s">
        <v>5197</v>
      </c>
      <c r="BC167" s="309" t="s">
        <v>5198</v>
      </c>
    </row>
    <row r="168" spans="1:55" ht="15.75" x14ac:dyDescent="0.25">
      <c r="A168" s="23" t="s">
        <v>508</v>
      </c>
      <c r="B168" s="24" t="s">
        <v>609</v>
      </c>
      <c r="C168" s="24" t="s">
        <v>648</v>
      </c>
      <c r="D168" s="3" t="s">
        <v>2153</v>
      </c>
      <c r="E168" s="24" t="s">
        <v>681</v>
      </c>
      <c r="F168" s="24" t="s">
        <v>2367</v>
      </c>
      <c r="G168" s="3"/>
      <c r="H168" s="24" t="s">
        <v>406</v>
      </c>
      <c r="I168" s="33">
        <v>42010000</v>
      </c>
      <c r="K168" s="1" t="s">
        <v>2008</v>
      </c>
      <c r="L168" s="1" t="s">
        <v>2008</v>
      </c>
      <c r="N168" s="23" t="s">
        <v>452</v>
      </c>
      <c r="O168" s="23"/>
      <c r="P168" s="22" t="s">
        <v>1995</v>
      </c>
      <c r="Q168" s="22">
        <v>104</v>
      </c>
      <c r="R168" s="37">
        <f t="shared" si="6"/>
        <v>191.20000000000002</v>
      </c>
      <c r="S168" s="168">
        <v>239</v>
      </c>
      <c r="T168" s="33" t="s">
        <v>682</v>
      </c>
      <c r="U168" s="33"/>
      <c r="V168" s="99">
        <v>0.4</v>
      </c>
      <c r="W168" s="142">
        <v>5.0000000000000001E-3</v>
      </c>
      <c r="X168" s="99">
        <f t="shared" si="5"/>
        <v>0.40500000000000003</v>
      </c>
      <c r="Y168" s="8">
        <v>10</v>
      </c>
      <c r="Z168" s="8">
        <v>250</v>
      </c>
      <c r="AA168" s="8">
        <v>190</v>
      </c>
      <c r="AY168" s="320" t="s">
        <v>3859</v>
      </c>
      <c r="AZ168" s="158"/>
      <c r="BA168" t="s">
        <v>5213</v>
      </c>
      <c r="BB168" s="302" t="s">
        <v>5197</v>
      </c>
      <c r="BC168" s="309" t="s">
        <v>5198</v>
      </c>
    </row>
    <row r="169" spans="1:55" ht="15.75" x14ac:dyDescent="0.25">
      <c r="A169" s="23" t="s">
        <v>508</v>
      </c>
      <c r="B169" s="24" t="s">
        <v>609</v>
      </c>
      <c r="C169" s="24" t="s">
        <v>648</v>
      </c>
      <c r="D169" s="3" t="s">
        <v>2153</v>
      </c>
      <c r="E169" s="24" t="s">
        <v>683</v>
      </c>
      <c r="F169" s="24" t="s">
        <v>2367</v>
      </c>
      <c r="G169" s="3"/>
      <c r="H169" s="24" t="s">
        <v>406</v>
      </c>
      <c r="I169" s="33">
        <v>42010000</v>
      </c>
      <c r="K169" s="1" t="s">
        <v>2008</v>
      </c>
      <c r="L169" s="1" t="s">
        <v>2008</v>
      </c>
      <c r="N169" s="23" t="s">
        <v>454</v>
      </c>
      <c r="O169" s="23"/>
      <c r="P169" s="22" t="s">
        <v>1995</v>
      </c>
      <c r="Q169" s="22">
        <v>104</v>
      </c>
      <c r="R169" s="37">
        <f t="shared" si="6"/>
        <v>191.20000000000002</v>
      </c>
      <c r="S169" s="168">
        <v>239</v>
      </c>
      <c r="T169" s="33" t="s">
        <v>684</v>
      </c>
      <c r="U169" s="33"/>
      <c r="V169" s="99">
        <v>0.4</v>
      </c>
      <c r="W169" s="142">
        <v>5.0000000000000001E-3</v>
      </c>
      <c r="X169" s="99">
        <f t="shared" ref="X169:X187" si="7">V169+W169</f>
        <v>0.40500000000000003</v>
      </c>
      <c r="Y169" s="8">
        <v>10</v>
      </c>
      <c r="Z169" s="8">
        <v>250</v>
      </c>
      <c r="AA169" s="8">
        <v>190</v>
      </c>
      <c r="AY169" s="320" t="s">
        <v>3859</v>
      </c>
      <c r="AZ169" s="158"/>
      <c r="BA169" t="s">
        <v>5213</v>
      </c>
      <c r="BB169" s="302" t="s">
        <v>5197</v>
      </c>
      <c r="BC169" s="309" t="s">
        <v>5198</v>
      </c>
    </row>
    <row r="170" spans="1:55" ht="15.75" x14ac:dyDescent="0.25">
      <c r="A170" s="23" t="s">
        <v>508</v>
      </c>
      <c r="B170" s="24" t="s">
        <v>609</v>
      </c>
      <c r="C170" s="24" t="s">
        <v>648</v>
      </c>
      <c r="D170" s="3" t="s">
        <v>2153</v>
      </c>
      <c r="E170" s="24" t="s">
        <v>685</v>
      </c>
      <c r="F170" s="24" t="s">
        <v>2367</v>
      </c>
      <c r="G170" s="3"/>
      <c r="H170" s="24" t="s">
        <v>406</v>
      </c>
      <c r="I170" s="33">
        <v>42010000</v>
      </c>
      <c r="K170" s="1" t="s">
        <v>2008</v>
      </c>
      <c r="L170" s="1" t="s">
        <v>2008</v>
      </c>
      <c r="N170" s="23" t="s">
        <v>456</v>
      </c>
      <c r="O170" s="23"/>
      <c r="P170" s="22" t="s">
        <v>1995</v>
      </c>
      <c r="Q170" s="22">
        <v>104</v>
      </c>
      <c r="R170" s="37">
        <f t="shared" si="6"/>
        <v>191.20000000000002</v>
      </c>
      <c r="S170" s="168">
        <v>239</v>
      </c>
      <c r="T170" s="33" t="s">
        <v>686</v>
      </c>
      <c r="U170" s="33"/>
      <c r="V170" s="99">
        <v>0.4</v>
      </c>
      <c r="W170" s="142">
        <v>5.0000000000000001E-3</v>
      </c>
      <c r="X170" s="99">
        <f t="shared" si="7"/>
        <v>0.40500000000000003</v>
      </c>
      <c r="Y170" s="8">
        <v>10</v>
      </c>
      <c r="Z170" s="8">
        <v>250</v>
      </c>
      <c r="AA170" s="8">
        <v>190</v>
      </c>
      <c r="AY170" s="320" t="s">
        <v>3859</v>
      </c>
      <c r="AZ170" s="158"/>
      <c r="BA170" t="s">
        <v>5213</v>
      </c>
      <c r="BB170" s="302" t="s">
        <v>5197</v>
      </c>
      <c r="BC170" s="309" t="s">
        <v>5198</v>
      </c>
    </row>
    <row r="171" spans="1:55" ht="15.75" x14ac:dyDescent="0.25">
      <c r="A171" s="23" t="s">
        <v>508</v>
      </c>
      <c r="B171" s="24" t="s">
        <v>609</v>
      </c>
      <c r="C171" s="24" t="s">
        <v>648</v>
      </c>
      <c r="D171" s="3" t="s">
        <v>2153</v>
      </c>
      <c r="E171" s="24" t="s">
        <v>687</v>
      </c>
      <c r="F171" s="24" t="s">
        <v>2367</v>
      </c>
      <c r="G171" s="3"/>
      <c r="H171" s="24" t="s">
        <v>406</v>
      </c>
      <c r="I171" s="33">
        <v>42010000</v>
      </c>
      <c r="K171" s="1" t="s">
        <v>2008</v>
      </c>
      <c r="L171" s="1" t="s">
        <v>2008</v>
      </c>
      <c r="N171" s="23" t="s">
        <v>460</v>
      </c>
      <c r="O171" s="23"/>
      <c r="P171" s="22" t="s">
        <v>1995</v>
      </c>
      <c r="Q171" s="22">
        <v>104</v>
      </c>
      <c r="R171" s="37">
        <f t="shared" si="6"/>
        <v>191.20000000000002</v>
      </c>
      <c r="S171" s="168">
        <v>239</v>
      </c>
      <c r="T171" s="33" t="s">
        <v>688</v>
      </c>
      <c r="U171" s="33"/>
      <c r="V171" s="99">
        <v>0.4</v>
      </c>
      <c r="W171" s="142">
        <v>5.0000000000000001E-3</v>
      </c>
      <c r="X171" s="99">
        <f t="shared" si="7"/>
        <v>0.40500000000000003</v>
      </c>
      <c r="Y171" s="8">
        <v>10</v>
      </c>
      <c r="Z171" s="8">
        <v>250</v>
      </c>
      <c r="AA171" s="8">
        <v>190</v>
      </c>
      <c r="AY171" s="320" t="s">
        <v>3859</v>
      </c>
      <c r="AZ171" s="158"/>
      <c r="BA171" t="s">
        <v>5213</v>
      </c>
      <c r="BB171" s="302" t="s">
        <v>5197</v>
      </c>
      <c r="BC171" s="309" t="s">
        <v>5198</v>
      </c>
    </row>
    <row r="172" spans="1:55" ht="15.75" x14ac:dyDescent="0.25">
      <c r="A172" s="23" t="s">
        <v>508</v>
      </c>
      <c r="B172" s="24" t="s">
        <v>609</v>
      </c>
      <c r="C172" s="24" t="s">
        <v>648</v>
      </c>
      <c r="D172" s="3" t="s">
        <v>2153</v>
      </c>
      <c r="E172" s="24" t="s">
        <v>689</v>
      </c>
      <c r="F172" s="24" t="s">
        <v>2367</v>
      </c>
      <c r="G172" s="3"/>
      <c r="H172" s="24" t="s">
        <v>308</v>
      </c>
      <c r="I172" s="33">
        <v>42010000</v>
      </c>
      <c r="K172" s="1" t="s">
        <v>2008</v>
      </c>
      <c r="L172" s="1" t="s">
        <v>2008</v>
      </c>
      <c r="N172" s="23" t="s">
        <v>452</v>
      </c>
      <c r="O172" s="23"/>
      <c r="P172" s="22" t="s">
        <v>1995</v>
      </c>
      <c r="Q172" s="22">
        <v>104</v>
      </c>
      <c r="R172" s="37">
        <f t="shared" si="6"/>
        <v>191.20000000000002</v>
      </c>
      <c r="S172" s="168">
        <v>239</v>
      </c>
      <c r="T172" s="33" t="s">
        <v>690</v>
      </c>
      <c r="U172" s="33"/>
      <c r="V172" s="99">
        <v>0.4</v>
      </c>
      <c r="W172" s="142">
        <v>5.0000000000000001E-3</v>
      </c>
      <c r="X172" s="99">
        <f t="shared" si="7"/>
        <v>0.40500000000000003</v>
      </c>
      <c r="Y172" s="8">
        <v>10</v>
      </c>
      <c r="Z172" s="8">
        <v>250</v>
      </c>
      <c r="AA172" s="8">
        <v>190</v>
      </c>
      <c r="AY172" s="320" t="s">
        <v>3859</v>
      </c>
      <c r="AZ172" s="158"/>
      <c r="BA172" t="s">
        <v>5213</v>
      </c>
      <c r="BB172" s="302" t="s">
        <v>5197</v>
      </c>
      <c r="BC172" s="309" t="s">
        <v>5198</v>
      </c>
    </row>
    <row r="173" spans="1:55" ht="15.75" x14ac:dyDescent="0.25">
      <c r="A173" s="23" t="s">
        <v>508</v>
      </c>
      <c r="B173" s="24" t="s">
        <v>609</v>
      </c>
      <c r="C173" s="24" t="s">
        <v>648</v>
      </c>
      <c r="D173" s="3" t="s">
        <v>2153</v>
      </c>
      <c r="E173" s="24" t="s">
        <v>691</v>
      </c>
      <c r="F173" s="24" t="s">
        <v>2367</v>
      </c>
      <c r="G173" s="3"/>
      <c r="H173" s="24" t="s">
        <v>308</v>
      </c>
      <c r="I173" s="33">
        <v>42010000</v>
      </c>
      <c r="K173" s="1" t="s">
        <v>2008</v>
      </c>
      <c r="L173" s="1" t="s">
        <v>2008</v>
      </c>
      <c r="N173" s="23" t="s">
        <v>454</v>
      </c>
      <c r="O173" s="23"/>
      <c r="P173" s="22" t="s">
        <v>1995</v>
      </c>
      <c r="Q173" s="22">
        <v>104</v>
      </c>
      <c r="R173" s="37">
        <f t="shared" si="6"/>
        <v>191.20000000000002</v>
      </c>
      <c r="S173" s="168">
        <v>239</v>
      </c>
      <c r="T173" s="33" t="s">
        <v>692</v>
      </c>
      <c r="U173" s="33"/>
      <c r="V173" s="99">
        <v>0.4</v>
      </c>
      <c r="W173" s="142">
        <v>5.0000000000000001E-3</v>
      </c>
      <c r="X173" s="99">
        <f t="shared" si="7"/>
        <v>0.40500000000000003</v>
      </c>
      <c r="Y173" s="8">
        <v>10</v>
      </c>
      <c r="Z173" s="8">
        <v>250</v>
      </c>
      <c r="AA173" s="8">
        <v>190</v>
      </c>
      <c r="AY173" s="320" t="s">
        <v>3859</v>
      </c>
      <c r="AZ173" s="158"/>
      <c r="BA173" t="s">
        <v>5213</v>
      </c>
      <c r="BB173" s="302" t="s">
        <v>5197</v>
      </c>
      <c r="BC173" s="309" t="s">
        <v>5198</v>
      </c>
    </row>
    <row r="174" spans="1:55" ht="15.75" x14ac:dyDescent="0.25">
      <c r="A174" s="23" t="s">
        <v>508</v>
      </c>
      <c r="B174" s="24" t="s">
        <v>609</v>
      </c>
      <c r="C174" s="24" t="s">
        <v>648</v>
      </c>
      <c r="D174" s="3" t="s">
        <v>2153</v>
      </c>
      <c r="E174" s="24" t="s">
        <v>693</v>
      </c>
      <c r="F174" s="24" t="s">
        <v>2367</v>
      </c>
      <c r="G174" s="3"/>
      <c r="H174" s="24" t="s">
        <v>308</v>
      </c>
      <c r="I174" s="33">
        <v>42010000</v>
      </c>
      <c r="K174" s="1" t="s">
        <v>2008</v>
      </c>
      <c r="L174" s="1" t="s">
        <v>2008</v>
      </c>
      <c r="N174" s="23" t="s">
        <v>456</v>
      </c>
      <c r="O174" s="23"/>
      <c r="P174" s="22" t="s">
        <v>1995</v>
      </c>
      <c r="Q174" s="22">
        <v>104</v>
      </c>
      <c r="R174" s="37">
        <f t="shared" si="6"/>
        <v>191.20000000000002</v>
      </c>
      <c r="S174" s="168">
        <v>239</v>
      </c>
      <c r="T174" s="33" t="s">
        <v>694</v>
      </c>
      <c r="U174" s="33"/>
      <c r="V174" s="99">
        <v>0.4</v>
      </c>
      <c r="W174" s="142">
        <v>5.0000000000000001E-3</v>
      </c>
      <c r="X174" s="99">
        <f t="shared" si="7"/>
        <v>0.40500000000000003</v>
      </c>
      <c r="Y174" s="8">
        <v>10</v>
      </c>
      <c r="Z174" s="8">
        <v>250</v>
      </c>
      <c r="AA174" s="8">
        <v>190</v>
      </c>
      <c r="AY174" s="320" t="s">
        <v>3859</v>
      </c>
      <c r="AZ174" s="158"/>
      <c r="BA174" t="s">
        <v>5213</v>
      </c>
      <c r="BB174" s="302" t="s">
        <v>5197</v>
      </c>
      <c r="BC174" s="309" t="s">
        <v>5198</v>
      </c>
    </row>
    <row r="175" spans="1:55" ht="15.75" x14ac:dyDescent="0.25">
      <c r="A175" s="23" t="s">
        <v>508</v>
      </c>
      <c r="B175" s="24" t="s">
        <v>609</v>
      </c>
      <c r="C175" s="24" t="s">
        <v>648</v>
      </c>
      <c r="D175" s="3" t="s">
        <v>2153</v>
      </c>
      <c r="E175" s="24" t="s">
        <v>695</v>
      </c>
      <c r="F175" s="24" t="s">
        <v>2367</v>
      </c>
      <c r="G175" s="3"/>
      <c r="H175" s="24" t="s">
        <v>308</v>
      </c>
      <c r="I175" s="33">
        <v>42010000</v>
      </c>
      <c r="K175" s="1" t="s">
        <v>2008</v>
      </c>
      <c r="L175" s="1" t="s">
        <v>2008</v>
      </c>
      <c r="N175" s="23" t="s">
        <v>460</v>
      </c>
      <c r="O175" s="23"/>
      <c r="P175" s="22" t="s">
        <v>1995</v>
      </c>
      <c r="Q175" s="22">
        <v>104</v>
      </c>
      <c r="R175" s="37">
        <f t="shared" si="6"/>
        <v>191.20000000000002</v>
      </c>
      <c r="S175" s="168">
        <v>239</v>
      </c>
      <c r="T175" s="33" t="s">
        <v>696</v>
      </c>
      <c r="U175" s="33"/>
      <c r="V175" s="99">
        <v>0.4</v>
      </c>
      <c r="W175" s="142">
        <v>5.0000000000000001E-3</v>
      </c>
      <c r="X175" s="99">
        <f t="shared" si="7"/>
        <v>0.40500000000000003</v>
      </c>
      <c r="Y175" s="8">
        <v>10</v>
      </c>
      <c r="Z175" s="8">
        <v>250</v>
      </c>
      <c r="AA175" s="8">
        <v>190</v>
      </c>
      <c r="AY175" s="320" t="s">
        <v>3859</v>
      </c>
      <c r="AZ175" s="158"/>
      <c r="BA175" t="s">
        <v>5213</v>
      </c>
      <c r="BB175" s="302" t="s">
        <v>5197</v>
      </c>
      <c r="BC175" s="309" t="s">
        <v>5198</v>
      </c>
    </row>
    <row r="176" spans="1:55" ht="15.75" x14ac:dyDescent="0.25">
      <c r="A176" s="23" t="s">
        <v>508</v>
      </c>
      <c r="B176" s="24" t="s">
        <v>609</v>
      </c>
      <c r="C176" s="24" t="s">
        <v>648</v>
      </c>
      <c r="D176" s="3" t="s">
        <v>2153</v>
      </c>
      <c r="E176" s="24" t="s">
        <v>697</v>
      </c>
      <c r="F176" s="24" t="s">
        <v>2367</v>
      </c>
      <c r="G176" s="3"/>
      <c r="H176" s="24" t="s">
        <v>306</v>
      </c>
      <c r="I176" s="33">
        <v>42010000</v>
      </c>
      <c r="K176" s="1" t="s">
        <v>2008</v>
      </c>
      <c r="L176" s="1" t="s">
        <v>2008</v>
      </c>
      <c r="N176" s="23" t="s">
        <v>452</v>
      </c>
      <c r="O176" s="23"/>
      <c r="P176" s="22" t="s">
        <v>1995</v>
      </c>
      <c r="Q176" s="22">
        <v>104</v>
      </c>
      <c r="R176" s="37">
        <f t="shared" si="6"/>
        <v>191.20000000000002</v>
      </c>
      <c r="S176" s="168">
        <v>239</v>
      </c>
      <c r="T176" s="33">
        <v>5051771170725</v>
      </c>
      <c r="U176" s="33"/>
      <c r="V176" s="99">
        <v>0.4</v>
      </c>
      <c r="W176" s="142">
        <v>5.0000000000000001E-3</v>
      </c>
      <c r="X176" s="99">
        <f t="shared" si="7"/>
        <v>0.40500000000000003</v>
      </c>
      <c r="Y176" s="8">
        <v>10</v>
      </c>
      <c r="Z176" s="8">
        <v>250</v>
      </c>
      <c r="AA176" s="8">
        <v>190</v>
      </c>
      <c r="AY176" s="320" t="s">
        <v>3859</v>
      </c>
      <c r="AZ176" s="158"/>
      <c r="BA176" t="s">
        <v>5213</v>
      </c>
      <c r="BB176" s="302" t="s">
        <v>5197</v>
      </c>
      <c r="BC176" s="309" t="s">
        <v>5198</v>
      </c>
    </row>
    <row r="177" spans="1:55" ht="15.75" x14ac:dyDescent="0.25">
      <c r="A177" s="23" t="s">
        <v>508</v>
      </c>
      <c r="B177" s="24" t="s">
        <v>609</v>
      </c>
      <c r="C177" s="24" t="s">
        <v>648</v>
      </c>
      <c r="D177" s="3" t="s">
        <v>2153</v>
      </c>
      <c r="E177" s="24" t="s">
        <v>698</v>
      </c>
      <c r="F177" s="24" t="s">
        <v>2367</v>
      </c>
      <c r="G177" s="3"/>
      <c r="H177" s="24" t="s">
        <v>306</v>
      </c>
      <c r="I177" s="33">
        <v>42010000</v>
      </c>
      <c r="K177" s="1" t="s">
        <v>2008</v>
      </c>
      <c r="L177" s="1" t="s">
        <v>2008</v>
      </c>
      <c r="N177" s="23" t="s">
        <v>454</v>
      </c>
      <c r="O177" s="23"/>
      <c r="P177" s="22" t="s">
        <v>1995</v>
      </c>
      <c r="Q177" s="22">
        <v>104</v>
      </c>
      <c r="R177" s="37">
        <f t="shared" si="6"/>
        <v>191.20000000000002</v>
      </c>
      <c r="S177" s="168">
        <v>239</v>
      </c>
      <c r="T177" s="33" t="s">
        <v>699</v>
      </c>
      <c r="U177" s="33"/>
      <c r="V177" s="99">
        <v>0.4</v>
      </c>
      <c r="W177" s="142">
        <v>5.0000000000000001E-3</v>
      </c>
      <c r="X177" s="99">
        <f t="shared" si="7"/>
        <v>0.40500000000000003</v>
      </c>
      <c r="Y177" s="8">
        <v>10</v>
      </c>
      <c r="Z177" s="8">
        <v>250</v>
      </c>
      <c r="AA177" s="8">
        <v>190</v>
      </c>
      <c r="AY177" s="320" t="s">
        <v>3859</v>
      </c>
      <c r="AZ177" s="158"/>
      <c r="BA177" t="s">
        <v>5213</v>
      </c>
      <c r="BB177" s="302" t="s">
        <v>5197</v>
      </c>
      <c r="BC177" s="309" t="s">
        <v>5198</v>
      </c>
    </row>
    <row r="178" spans="1:55" ht="15.75" x14ac:dyDescent="0.25">
      <c r="A178" s="23" t="s">
        <v>508</v>
      </c>
      <c r="B178" s="24" t="s">
        <v>609</v>
      </c>
      <c r="C178" s="24" t="s">
        <v>648</v>
      </c>
      <c r="D178" s="3" t="s">
        <v>2153</v>
      </c>
      <c r="E178" s="24" t="s">
        <v>700</v>
      </c>
      <c r="F178" s="24" t="s">
        <v>2367</v>
      </c>
      <c r="G178" s="3"/>
      <c r="H178" s="24" t="s">
        <v>306</v>
      </c>
      <c r="I178" s="33">
        <v>42010000</v>
      </c>
      <c r="K178" s="1" t="s">
        <v>2008</v>
      </c>
      <c r="L178" s="1" t="s">
        <v>2008</v>
      </c>
      <c r="N178" s="23" t="s">
        <v>456</v>
      </c>
      <c r="O178" s="23"/>
      <c r="P178" s="22" t="s">
        <v>1995</v>
      </c>
      <c r="Q178" s="22">
        <v>104</v>
      </c>
      <c r="R178" s="37">
        <f t="shared" si="6"/>
        <v>191.20000000000002</v>
      </c>
      <c r="S178" s="168">
        <v>239</v>
      </c>
      <c r="T178" s="33">
        <v>5051771170732</v>
      </c>
      <c r="U178" s="33"/>
      <c r="V178" s="99">
        <v>0.4</v>
      </c>
      <c r="W178" s="142">
        <v>5.0000000000000001E-3</v>
      </c>
      <c r="X178" s="99">
        <f t="shared" si="7"/>
        <v>0.40500000000000003</v>
      </c>
      <c r="Y178" s="8">
        <v>10</v>
      </c>
      <c r="Z178" s="8">
        <v>250</v>
      </c>
      <c r="AA178" s="8">
        <v>190</v>
      </c>
      <c r="AY178" s="320" t="s">
        <v>3859</v>
      </c>
      <c r="AZ178" s="158"/>
      <c r="BA178" t="s">
        <v>5213</v>
      </c>
      <c r="BB178" s="302" t="s">
        <v>5197</v>
      </c>
      <c r="BC178" s="309" t="s">
        <v>5198</v>
      </c>
    </row>
    <row r="179" spans="1:55" ht="15.75" x14ac:dyDescent="0.25">
      <c r="A179" s="23" t="s">
        <v>508</v>
      </c>
      <c r="B179" s="24" t="s">
        <v>609</v>
      </c>
      <c r="C179" s="24" t="s">
        <v>648</v>
      </c>
      <c r="D179" s="3" t="s">
        <v>2153</v>
      </c>
      <c r="E179" s="24" t="s">
        <v>701</v>
      </c>
      <c r="F179" s="24" t="s">
        <v>2367</v>
      </c>
      <c r="G179" s="3"/>
      <c r="H179" s="24" t="s">
        <v>306</v>
      </c>
      <c r="I179" s="33">
        <v>42010000</v>
      </c>
      <c r="K179" s="1" t="s">
        <v>2008</v>
      </c>
      <c r="L179" s="1" t="s">
        <v>2008</v>
      </c>
      <c r="N179" s="23" t="s">
        <v>460</v>
      </c>
      <c r="O179" s="23"/>
      <c r="P179" s="22" t="s">
        <v>1995</v>
      </c>
      <c r="Q179" s="22">
        <v>104</v>
      </c>
      <c r="R179" s="37">
        <f t="shared" si="6"/>
        <v>191.20000000000002</v>
      </c>
      <c r="S179" s="168">
        <v>239</v>
      </c>
      <c r="T179" s="33">
        <v>5051771170701</v>
      </c>
      <c r="U179" s="33"/>
      <c r="V179" s="99">
        <v>0.4</v>
      </c>
      <c r="W179" s="142">
        <v>5.0000000000000001E-3</v>
      </c>
      <c r="X179" s="99">
        <f t="shared" si="7"/>
        <v>0.40500000000000003</v>
      </c>
      <c r="Y179" s="8">
        <v>10</v>
      </c>
      <c r="Z179" s="8">
        <v>250</v>
      </c>
      <c r="AA179" s="8">
        <v>190</v>
      </c>
      <c r="AY179" s="320" t="s">
        <v>3859</v>
      </c>
      <c r="AZ179" s="158"/>
      <c r="BA179" t="s">
        <v>5213</v>
      </c>
      <c r="BB179" s="302" t="s">
        <v>5197</v>
      </c>
      <c r="BC179" s="309" t="s">
        <v>5198</v>
      </c>
    </row>
    <row r="180" spans="1:55" ht="15.75" x14ac:dyDescent="0.25">
      <c r="A180" s="23" t="s">
        <v>508</v>
      </c>
      <c r="B180" s="24" t="s">
        <v>609</v>
      </c>
      <c r="C180" s="24" t="s">
        <v>648</v>
      </c>
      <c r="D180" s="3" t="s">
        <v>2153</v>
      </c>
      <c r="E180" s="24" t="s">
        <v>1835</v>
      </c>
      <c r="F180" s="24" t="s">
        <v>2367</v>
      </c>
      <c r="G180" s="3"/>
      <c r="H180" s="24" t="s">
        <v>303</v>
      </c>
      <c r="I180" s="33">
        <v>42010000</v>
      </c>
      <c r="K180" s="1" t="s">
        <v>2008</v>
      </c>
      <c r="L180" s="1" t="s">
        <v>2008</v>
      </c>
      <c r="N180" s="23" t="s">
        <v>452</v>
      </c>
      <c r="O180" s="23"/>
      <c r="P180" s="22" t="s">
        <v>1995</v>
      </c>
      <c r="Q180" s="22">
        <v>104</v>
      </c>
      <c r="R180" s="37">
        <f t="shared" si="6"/>
        <v>191.20000000000002</v>
      </c>
      <c r="S180" s="168">
        <v>239</v>
      </c>
      <c r="T180" s="33">
        <v>5051771664286</v>
      </c>
      <c r="U180" s="33"/>
      <c r="V180" s="99">
        <v>0.4</v>
      </c>
      <c r="W180" s="142">
        <v>5.0000000000000001E-3</v>
      </c>
      <c r="X180" s="99">
        <f t="shared" si="7"/>
        <v>0.40500000000000003</v>
      </c>
      <c r="Y180" s="8">
        <v>10</v>
      </c>
      <c r="Z180" s="8">
        <v>250</v>
      </c>
      <c r="AA180" s="8">
        <v>190</v>
      </c>
      <c r="AY180" s="320" t="s">
        <v>3859</v>
      </c>
      <c r="AZ180" s="158"/>
      <c r="BA180" t="s">
        <v>5213</v>
      </c>
      <c r="BB180" s="302" t="s">
        <v>5197</v>
      </c>
      <c r="BC180" s="309" t="s">
        <v>5198</v>
      </c>
    </row>
    <row r="181" spans="1:55" ht="15.75" x14ac:dyDescent="0.25">
      <c r="A181" s="23" t="s">
        <v>508</v>
      </c>
      <c r="B181" s="24" t="s">
        <v>609</v>
      </c>
      <c r="C181" s="24" t="s">
        <v>648</v>
      </c>
      <c r="D181" s="3" t="s">
        <v>2153</v>
      </c>
      <c r="E181" s="24" t="s">
        <v>1836</v>
      </c>
      <c r="F181" s="24" t="s">
        <v>2367</v>
      </c>
      <c r="G181" s="3"/>
      <c r="H181" s="24" t="s">
        <v>303</v>
      </c>
      <c r="I181" s="33">
        <v>42010000</v>
      </c>
      <c r="K181" s="1" t="s">
        <v>2008</v>
      </c>
      <c r="L181" s="1" t="s">
        <v>2008</v>
      </c>
      <c r="N181" s="23" t="s">
        <v>454</v>
      </c>
      <c r="O181" s="23"/>
      <c r="P181" s="22" t="s">
        <v>1995</v>
      </c>
      <c r="Q181" s="22">
        <v>104</v>
      </c>
      <c r="R181" s="37">
        <f t="shared" si="6"/>
        <v>191.20000000000002</v>
      </c>
      <c r="S181" s="168">
        <v>239</v>
      </c>
      <c r="T181" s="33">
        <v>5051771664316</v>
      </c>
      <c r="U181" s="33"/>
      <c r="V181" s="99">
        <v>0.4</v>
      </c>
      <c r="W181" s="142">
        <v>5.0000000000000001E-3</v>
      </c>
      <c r="X181" s="99">
        <f t="shared" si="7"/>
        <v>0.40500000000000003</v>
      </c>
      <c r="Y181" s="8">
        <v>10</v>
      </c>
      <c r="Z181" s="8">
        <v>250</v>
      </c>
      <c r="AA181" s="8">
        <v>190</v>
      </c>
      <c r="AY181" s="320" t="s">
        <v>3859</v>
      </c>
      <c r="AZ181" s="158"/>
      <c r="BA181" t="s">
        <v>5213</v>
      </c>
      <c r="BB181" s="302" t="s">
        <v>5197</v>
      </c>
      <c r="BC181" s="309" t="s">
        <v>5198</v>
      </c>
    </row>
    <row r="182" spans="1:55" ht="15.75" x14ac:dyDescent="0.25">
      <c r="A182" s="23" t="s">
        <v>508</v>
      </c>
      <c r="B182" s="24" t="s">
        <v>609</v>
      </c>
      <c r="C182" s="24" t="s">
        <v>648</v>
      </c>
      <c r="D182" s="3" t="s">
        <v>2153</v>
      </c>
      <c r="E182" s="24" t="s">
        <v>1837</v>
      </c>
      <c r="F182" s="24" t="s">
        <v>2367</v>
      </c>
      <c r="G182" s="3"/>
      <c r="H182" s="24" t="s">
        <v>303</v>
      </c>
      <c r="I182" s="33">
        <v>42010000</v>
      </c>
      <c r="K182" s="1" t="s">
        <v>2008</v>
      </c>
      <c r="L182" s="1" t="s">
        <v>2008</v>
      </c>
      <c r="N182" s="23" t="s">
        <v>456</v>
      </c>
      <c r="O182" s="23"/>
      <c r="P182" s="22" t="s">
        <v>1995</v>
      </c>
      <c r="Q182" s="22">
        <v>104</v>
      </c>
      <c r="R182" s="37">
        <f t="shared" si="6"/>
        <v>191.20000000000002</v>
      </c>
      <c r="S182" s="168">
        <v>239</v>
      </c>
      <c r="T182" s="33">
        <v>5051771664347</v>
      </c>
      <c r="U182" s="33"/>
      <c r="V182" s="99">
        <v>0.4</v>
      </c>
      <c r="W182" s="142">
        <v>5.0000000000000001E-3</v>
      </c>
      <c r="X182" s="99">
        <f t="shared" si="7"/>
        <v>0.40500000000000003</v>
      </c>
      <c r="Y182" s="8">
        <v>10</v>
      </c>
      <c r="Z182" s="8">
        <v>250</v>
      </c>
      <c r="AA182" s="8">
        <v>190</v>
      </c>
      <c r="AY182" s="320" t="s">
        <v>3859</v>
      </c>
      <c r="AZ182" s="158"/>
      <c r="BA182" t="s">
        <v>5213</v>
      </c>
      <c r="BB182" s="302" t="s">
        <v>5197</v>
      </c>
      <c r="BC182" s="309" t="s">
        <v>5198</v>
      </c>
    </row>
    <row r="183" spans="1:55" ht="15.75" x14ac:dyDescent="0.25">
      <c r="A183" s="23" t="s">
        <v>508</v>
      </c>
      <c r="B183" s="24" t="s">
        <v>609</v>
      </c>
      <c r="C183" s="24" t="s">
        <v>648</v>
      </c>
      <c r="D183" s="3" t="s">
        <v>2153</v>
      </c>
      <c r="E183" s="24" t="s">
        <v>1838</v>
      </c>
      <c r="F183" s="24" t="s">
        <v>2367</v>
      </c>
      <c r="G183" s="3"/>
      <c r="H183" s="24" t="s">
        <v>303</v>
      </c>
      <c r="I183" s="33">
        <v>42010000</v>
      </c>
      <c r="K183" s="1" t="s">
        <v>2008</v>
      </c>
      <c r="L183" s="1" t="s">
        <v>2008</v>
      </c>
      <c r="N183" s="23" t="s">
        <v>460</v>
      </c>
      <c r="O183" s="23"/>
      <c r="P183" s="22" t="s">
        <v>1995</v>
      </c>
      <c r="Q183" s="22">
        <v>104</v>
      </c>
      <c r="R183" s="37">
        <f t="shared" si="6"/>
        <v>191.20000000000002</v>
      </c>
      <c r="S183" s="168">
        <v>239</v>
      </c>
      <c r="T183" s="33">
        <v>5051771664361</v>
      </c>
      <c r="U183" s="33"/>
      <c r="V183" s="99">
        <v>0.4</v>
      </c>
      <c r="W183" s="142">
        <v>5.0000000000000001E-3</v>
      </c>
      <c r="X183" s="99">
        <f t="shared" si="7"/>
        <v>0.40500000000000003</v>
      </c>
      <c r="Y183" s="8">
        <v>10</v>
      </c>
      <c r="Z183" s="8">
        <v>250</v>
      </c>
      <c r="AA183" s="8">
        <v>190</v>
      </c>
      <c r="AY183" s="320" t="s">
        <v>3859</v>
      </c>
      <c r="AZ183" s="158"/>
      <c r="BA183" t="s">
        <v>5213</v>
      </c>
      <c r="BB183" s="302" t="s">
        <v>5197</v>
      </c>
      <c r="BC183" s="309" t="s">
        <v>5198</v>
      </c>
    </row>
    <row r="184" spans="1:55" ht="15.75" x14ac:dyDescent="0.25">
      <c r="A184" s="23" t="s">
        <v>508</v>
      </c>
      <c r="B184" s="24" t="s">
        <v>609</v>
      </c>
      <c r="C184" s="24" t="s">
        <v>648</v>
      </c>
      <c r="D184" s="3" t="s">
        <v>2153</v>
      </c>
      <c r="E184" s="24" t="s">
        <v>1831</v>
      </c>
      <c r="F184" s="24" t="s">
        <v>2367</v>
      </c>
      <c r="G184" s="3"/>
      <c r="H184" s="24" t="s">
        <v>429</v>
      </c>
      <c r="I184" s="33">
        <v>42010000</v>
      </c>
      <c r="K184" s="1" t="s">
        <v>2008</v>
      </c>
      <c r="L184" s="1" t="s">
        <v>2008</v>
      </c>
      <c r="N184" s="23" t="s">
        <v>452</v>
      </c>
      <c r="O184" s="23"/>
      <c r="P184" s="22" t="s">
        <v>1995</v>
      </c>
      <c r="Q184" s="22">
        <v>104</v>
      </c>
      <c r="R184" s="37">
        <f t="shared" si="6"/>
        <v>191.20000000000002</v>
      </c>
      <c r="S184" s="168">
        <v>239</v>
      </c>
      <c r="T184" s="33">
        <v>5051771664491</v>
      </c>
      <c r="U184" s="33"/>
      <c r="V184" s="99">
        <v>0.4</v>
      </c>
      <c r="W184" s="142">
        <v>5.0000000000000001E-3</v>
      </c>
      <c r="X184" s="99">
        <f t="shared" si="7"/>
        <v>0.40500000000000003</v>
      </c>
      <c r="Y184" s="8">
        <v>10</v>
      </c>
      <c r="Z184" s="8">
        <v>250</v>
      </c>
      <c r="AA184" s="8">
        <v>190</v>
      </c>
      <c r="AY184" s="320" t="s">
        <v>3859</v>
      </c>
      <c r="AZ184" s="158"/>
      <c r="BA184" t="s">
        <v>5213</v>
      </c>
      <c r="BB184" s="302" t="s">
        <v>5197</v>
      </c>
      <c r="BC184" s="309" t="s">
        <v>5198</v>
      </c>
    </row>
    <row r="185" spans="1:55" ht="15.75" x14ac:dyDescent="0.25">
      <c r="A185" s="23" t="s">
        <v>508</v>
      </c>
      <c r="B185" s="24" t="s">
        <v>609</v>
      </c>
      <c r="C185" s="24" t="s">
        <v>648</v>
      </c>
      <c r="D185" s="3" t="s">
        <v>2153</v>
      </c>
      <c r="E185" s="24" t="s">
        <v>1832</v>
      </c>
      <c r="F185" s="24" t="s">
        <v>2367</v>
      </c>
      <c r="G185" s="3"/>
      <c r="H185" s="24" t="s">
        <v>429</v>
      </c>
      <c r="I185" s="33">
        <v>42010000</v>
      </c>
      <c r="K185" s="1" t="s">
        <v>2008</v>
      </c>
      <c r="L185" s="1" t="s">
        <v>2008</v>
      </c>
      <c r="N185" s="23" t="s">
        <v>454</v>
      </c>
      <c r="O185" s="23"/>
      <c r="P185" s="22" t="s">
        <v>1995</v>
      </c>
      <c r="Q185" s="22">
        <v>104</v>
      </c>
      <c r="R185" s="37">
        <f t="shared" si="6"/>
        <v>191.20000000000002</v>
      </c>
      <c r="S185" s="168">
        <v>239</v>
      </c>
      <c r="T185" s="33">
        <v>5051771664521</v>
      </c>
      <c r="U185" s="33"/>
      <c r="V185" s="99">
        <v>0.4</v>
      </c>
      <c r="W185" s="142">
        <v>5.0000000000000001E-3</v>
      </c>
      <c r="X185" s="99">
        <f t="shared" si="7"/>
        <v>0.40500000000000003</v>
      </c>
      <c r="Y185" s="8">
        <v>10</v>
      </c>
      <c r="Z185" s="8">
        <v>250</v>
      </c>
      <c r="AA185" s="8">
        <v>190</v>
      </c>
      <c r="AY185" s="320" t="s">
        <v>3859</v>
      </c>
      <c r="AZ185" s="158"/>
      <c r="BA185" t="s">
        <v>5213</v>
      </c>
      <c r="BB185" s="302" t="s">
        <v>5197</v>
      </c>
      <c r="BC185" s="309" t="s">
        <v>5198</v>
      </c>
    </row>
    <row r="186" spans="1:55" ht="15.75" x14ac:dyDescent="0.25">
      <c r="A186" s="23" t="s">
        <v>508</v>
      </c>
      <c r="B186" s="24" t="s">
        <v>609</v>
      </c>
      <c r="C186" s="24" t="s">
        <v>648</v>
      </c>
      <c r="D186" s="3" t="s">
        <v>2153</v>
      </c>
      <c r="E186" s="24" t="s">
        <v>1833</v>
      </c>
      <c r="F186" s="24" t="s">
        <v>2367</v>
      </c>
      <c r="G186" s="3"/>
      <c r="H186" s="24" t="s">
        <v>429</v>
      </c>
      <c r="I186" s="33">
        <v>42010000</v>
      </c>
      <c r="K186" s="1" t="s">
        <v>2008</v>
      </c>
      <c r="L186" s="1" t="s">
        <v>2008</v>
      </c>
      <c r="N186" s="23" t="s">
        <v>456</v>
      </c>
      <c r="O186" s="23"/>
      <c r="P186" s="22" t="s">
        <v>1995</v>
      </c>
      <c r="Q186" s="22">
        <v>104</v>
      </c>
      <c r="R186" s="37">
        <f t="shared" si="6"/>
        <v>191.20000000000002</v>
      </c>
      <c r="S186" s="168">
        <v>239</v>
      </c>
      <c r="T186" s="33">
        <v>5051771664552</v>
      </c>
      <c r="U186" s="33"/>
      <c r="V186" s="99">
        <v>0.4</v>
      </c>
      <c r="W186" s="142">
        <v>5.0000000000000001E-3</v>
      </c>
      <c r="X186" s="99">
        <f t="shared" si="7"/>
        <v>0.40500000000000003</v>
      </c>
      <c r="Y186" s="8">
        <v>10</v>
      </c>
      <c r="Z186" s="8">
        <v>250</v>
      </c>
      <c r="AA186" s="8">
        <v>190</v>
      </c>
      <c r="AY186" s="320" t="s">
        <v>3859</v>
      </c>
      <c r="AZ186" s="158"/>
      <c r="BA186" t="s">
        <v>5213</v>
      </c>
      <c r="BB186" s="302" t="s">
        <v>5197</v>
      </c>
      <c r="BC186" s="309" t="s">
        <v>5198</v>
      </c>
    </row>
    <row r="187" spans="1:55" ht="15.75" x14ac:dyDescent="0.25">
      <c r="A187" s="23" t="s">
        <v>508</v>
      </c>
      <c r="B187" s="24" t="s">
        <v>609</v>
      </c>
      <c r="C187" s="24" t="s">
        <v>648</v>
      </c>
      <c r="D187" s="3" t="s">
        <v>2153</v>
      </c>
      <c r="E187" s="24" t="s">
        <v>1834</v>
      </c>
      <c r="F187" s="24" t="s">
        <v>2367</v>
      </c>
      <c r="G187" s="3"/>
      <c r="H187" s="24" t="s">
        <v>429</v>
      </c>
      <c r="I187" s="33">
        <v>42010000</v>
      </c>
      <c r="K187" s="1" t="s">
        <v>2008</v>
      </c>
      <c r="L187" s="1" t="s">
        <v>2008</v>
      </c>
      <c r="N187" s="23" t="s">
        <v>460</v>
      </c>
      <c r="O187" s="23"/>
      <c r="P187" s="22" t="s">
        <v>1995</v>
      </c>
      <c r="Q187" s="22">
        <v>104</v>
      </c>
      <c r="R187" s="37">
        <f t="shared" si="6"/>
        <v>191.20000000000002</v>
      </c>
      <c r="S187" s="168">
        <v>239</v>
      </c>
      <c r="T187" s="33">
        <v>5051771664576</v>
      </c>
      <c r="U187" s="33"/>
      <c r="V187" s="99">
        <v>0.4</v>
      </c>
      <c r="W187" s="142">
        <v>5.0000000000000001E-3</v>
      </c>
      <c r="X187" s="99">
        <f t="shared" si="7"/>
        <v>0.40500000000000003</v>
      </c>
      <c r="Y187" s="8">
        <v>10</v>
      </c>
      <c r="Z187" s="8">
        <v>250</v>
      </c>
      <c r="AA187" s="8">
        <v>190</v>
      </c>
      <c r="AY187" s="320" t="s">
        <v>3859</v>
      </c>
      <c r="AZ187" s="158"/>
      <c r="BA187" t="s">
        <v>5213</v>
      </c>
      <c r="BB187" s="302" t="s">
        <v>5197</v>
      </c>
      <c r="BC187" s="309" t="s">
        <v>5198</v>
      </c>
    </row>
    <row r="188" spans="1:55" ht="15.75" x14ac:dyDescent="0.25">
      <c r="A188" t="s">
        <v>448</v>
      </c>
      <c r="B188" s="24" t="s">
        <v>609</v>
      </c>
      <c r="C188" s="24" t="s">
        <v>648</v>
      </c>
      <c r="D188" t="s">
        <v>4771</v>
      </c>
      <c r="E188" s="20" t="s">
        <v>4736</v>
      </c>
      <c r="F188" t="s">
        <v>4737</v>
      </c>
      <c r="H188" t="s">
        <v>1609</v>
      </c>
      <c r="I188" s="33">
        <v>42010000</v>
      </c>
      <c r="K188" s="1" t="s">
        <v>2008</v>
      </c>
      <c r="L188" s="1" t="s">
        <v>2008</v>
      </c>
      <c r="M188" s="254"/>
      <c r="N188" s="13" t="s">
        <v>484</v>
      </c>
      <c r="O188"/>
      <c r="P188" s="22" t="s">
        <v>1995</v>
      </c>
      <c r="Q188" s="22">
        <v>52</v>
      </c>
      <c r="R188" s="37">
        <f t="shared" si="6"/>
        <v>95.2</v>
      </c>
      <c r="S188" s="168">
        <v>119</v>
      </c>
      <c r="T188" s="143">
        <v>5051771929354</v>
      </c>
      <c r="U188"/>
      <c r="V188" s="99">
        <v>0.4</v>
      </c>
      <c r="W188" s="142">
        <v>5.0000000000000001E-3</v>
      </c>
      <c r="X188" s="99">
        <f>V188+W188</f>
        <v>0.40500000000000003</v>
      </c>
      <c r="Y188" s="8">
        <v>10</v>
      </c>
      <c r="Z188" s="8">
        <v>250</v>
      </c>
      <c r="AA188" s="8">
        <v>190</v>
      </c>
      <c r="AY188" s="320" t="s">
        <v>4738</v>
      </c>
      <c r="BA188" t="s">
        <v>5213</v>
      </c>
      <c r="BB188" s="302" t="s">
        <v>5197</v>
      </c>
      <c r="BC188" s="309" t="s">
        <v>5198</v>
      </c>
    </row>
    <row r="189" spans="1:55" ht="15.75" x14ac:dyDescent="0.25">
      <c r="A189" t="s">
        <v>448</v>
      </c>
      <c r="B189" s="24" t="s">
        <v>609</v>
      </c>
      <c r="C189" s="24" t="s">
        <v>648</v>
      </c>
      <c r="D189" t="s">
        <v>4771</v>
      </c>
      <c r="E189" s="20" t="s">
        <v>4739</v>
      </c>
      <c r="F189" t="s">
        <v>4737</v>
      </c>
      <c r="H189" t="s">
        <v>1609</v>
      </c>
      <c r="I189" s="33">
        <v>42010000</v>
      </c>
      <c r="K189" s="1" t="s">
        <v>2008</v>
      </c>
      <c r="L189" s="1" t="s">
        <v>2008</v>
      </c>
      <c r="M189" s="254"/>
      <c r="N189" s="13" t="s">
        <v>487</v>
      </c>
      <c r="O189"/>
      <c r="P189" s="22" t="s">
        <v>1995</v>
      </c>
      <c r="Q189" s="22">
        <v>52</v>
      </c>
      <c r="R189" s="37">
        <f t="shared" si="6"/>
        <v>95.2</v>
      </c>
      <c r="S189" s="168">
        <v>119</v>
      </c>
      <c r="T189" s="143">
        <v>5051771929316</v>
      </c>
      <c r="U189"/>
      <c r="V189" s="99">
        <v>0.4</v>
      </c>
      <c r="W189" s="142">
        <v>5.0000000000000001E-3</v>
      </c>
      <c r="X189" s="99">
        <f>V189+W189</f>
        <v>0.40500000000000003</v>
      </c>
      <c r="Y189" s="8">
        <v>10</v>
      </c>
      <c r="Z189" s="8">
        <v>250</v>
      </c>
      <c r="AA189" s="8">
        <v>190</v>
      </c>
      <c r="AY189" s="320" t="s">
        <v>4738</v>
      </c>
      <c r="BA189" t="s">
        <v>5213</v>
      </c>
      <c r="BB189" s="302" t="s">
        <v>5197</v>
      </c>
      <c r="BC189" s="309" t="s">
        <v>5198</v>
      </c>
    </row>
    <row r="190" spans="1:55" ht="15.75" x14ac:dyDescent="0.25">
      <c r="A190" t="s">
        <v>448</v>
      </c>
      <c r="B190" s="24" t="s">
        <v>609</v>
      </c>
      <c r="C190" s="24" t="s">
        <v>648</v>
      </c>
      <c r="D190" t="s">
        <v>4771</v>
      </c>
      <c r="E190" s="20" t="s">
        <v>4740</v>
      </c>
      <c r="F190" t="s">
        <v>4737</v>
      </c>
      <c r="H190" t="s">
        <v>1609</v>
      </c>
      <c r="I190" s="33">
        <v>42010000</v>
      </c>
      <c r="K190" s="1" t="s">
        <v>2008</v>
      </c>
      <c r="L190" s="1" t="s">
        <v>2008</v>
      </c>
      <c r="M190" s="254"/>
      <c r="N190" s="13" t="s">
        <v>490</v>
      </c>
      <c r="O190"/>
      <c r="P190" s="22" t="s">
        <v>1995</v>
      </c>
      <c r="Q190" s="22">
        <v>52</v>
      </c>
      <c r="R190" s="37">
        <f t="shared" si="6"/>
        <v>95.2</v>
      </c>
      <c r="S190" s="168">
        <v>119</v>
      </c>
      <c r="T190" s="143">
        <v>5051771929347</v>
      </c>
      <c r="U190"/>
      <c r="V190" s="99">
        <v>0.4</v>
      </c>
      <c r="W190" s="142">
        <v>5.0000000000000001E-3</v>
      </c>
      <c r="X190" s="99">
        <f>V190+W190</f>
        <v>0.40500000000000003</v>
      </c>
      <c r="Y190" s="8">
        <v>10</v>
      </c>
      <c r="Z190" s="8">
        <v>250</v>
      </c>
      <c r="AA190" s="8">
        <v>190</v>
      </c>
      <c r="AY190" s="320" t="s">
        <v>4738</v>
      </c>
      <c r="BA190" t="s">
        <v>5213</v>
      </c>
      <c r="BB190" s="302" t="s">
        <v>5197</v>
      </c>
      <c r="BC190" s="309" t="s">
        <v>5198</v>
      </c>
    </row>
    <row r="191" spans="1:55" ht="15.75" x14ac:dyDescent="0.25">
      <c r="A191" t="s">
        <v>448</v>
      </c>
      <c r="B191" s="24" t="s">
        <v>609</v>
      </c>
      <c r="C191" s="24" t="s">
        <v>648</v>
      </c>
      <c r="D191" t="s">
        <v>4771</v>
      </c>
      <c r="E191" s="20" t="s">
        <v>4741</v>
      </c>
      <c r="F191" t="s">
        <v>4737</v>
      </c>
      <c r="H191" t="s">
        <v>1609</v>
      </c>
      <c r="I191" s="33">
        <v>42010000</v>
      </c>
      <c r="K191" s="1" t="s">
        <v>2008</v>
      </c>
      <c r="L191" s="1" t="s">
        <v>2008</v>
      </c>
      <c r="M191" s="254"/>
      <c r="N191" s="13" t="s">
        <v>493</v>
      </c>
      <c r="O191"/>
      <c r="P191" s="22" t="s">
        <v>1995</v>
      </c>
      <c r="Q191" s="22">
        <v>52</v>
      </c>
      <c r="R191" s="37">
        <f t="shared" si="6"/>
        <v>95.2</v>
      </c>
      <c r="S191" s="168">
        <v>119</v>
      </c>
      <c r="T191" s="143">
        <v>5051771929330</v>
      </c>
      <c r="U191"/>
      <c r="V191" s="99">
        <v>0.4</v>
      </c>
      <c r="W191" s="142">
        <v>5.0000000000000001E-3</v>
      </c>
      <c r="X191" s="99">
        <f t="shared" ref="X191:X219" si="8">V191+W191</f>
        <v>0.40500000000000003</v>
      </c>
      <c r="Y191" s="8">
        <v>10</v>
      </c>
      <c r="Z191" s="8">
        <v>250</v>
      </c>
      <c r="AA191" s="8">
        <v>190</v>
      </c>
      <c r="AY191" s="320" t="s">
        <v>4738</v>
      </c>
      <c r="BA191" t="s">
        <v>5213</v>
      </c>
      <c r="BB191" s="302" t="s">
        <v>5197</v>
      </c>
      <c r="BC191" s="309" t="s">
        <v>5198</v>
      </c>
    </row>
    <row r="192" spans="1:55" ht="15.75" x14ac:dyDescent="0.25">
      <c r="A192" t="s">
        <v>448</v>
      </c>
      <c r="B192" s="24" t="s">
        <v>609</v>
      </c>
      <c r="C192" s="24" t="s">
        <v>648</v>
      </c>
      <c r="D192" t="s">
        <v>4771</v>
      </c>
      <c r="E192" s="20" t="s">
        <v>4742</v>
      </c>
      <c r="F192" t="s">
        <v>4737</v>
      </c>
      <c r="H192" t="s">
        <v>1654</v>
      </c>
      <c r="I192" s="33">
        <v>42010000</v>
      </c>
      <c r="K192" s="1" t="s">
        <v>2008</v>
      </c>
      <c r="L192" s="1" t="s">
        <v>2008</v>
      </c>
      <c r="M192" s="254"/>
      <c r="N192" s="13" t="s">
        <v>484</v>
      </c>
      <c r="O192"/>
      <c r="P192" s="22" t="s">
        <v>1995</v>
      </c>
      <c r="Q192" s="22">
        <v>52</v>
      </c>
      <c r="R192" s="37">
        <f t="shared" si="6"/>
        <v>95.2</v>
      </c>
      <c r="S192" s="168">
        <v>119</v>
      </c>
      <c r="T192" s="143">
        <v>5051771929453</v>
      </c>
      <c r="U192"/>
      <c r="V192" s="99">
        <v>0.4</v>
      </c>
      <c r="W192" s="142">
        <v>5.0000000000000001E-3</v>
      </c>
      <c r="X192" s="99">
        <f t="shared" si="8"/>
        <v>0.40500000000000003</v>
      </c>
      <c r="Y192" s="8">
        <v>10</v>
      </c>
      <c r="Z192" s="8">
        <v>250</v>
      </c>
      <c r="AA192" s="8">
        <v>190</v>
      </c>
      <c r="AY192" s="320" t="s">
        <v>4738</v>
      </c>
      <c r="BA192" t="s">
        <v>5213</v>
      </c>
      <c r="BB192" s="302" t="s">
        <v>5197</v>
      </c>
      <c r="BC192" s="309" t="s">
        <v>5198</v>
      </c>
    </row>
    <row r="193" spans="1:55" ht="15.75" x14ac:dyDescent="0.25">
      <c r="A193" t="s">
        <v>448</v>
      </c>
      <c r="B193" s="24" t="s">
        <v>609</v>
      </c>
      <c r="C193" s="24" t="s">
        <v>648</v>
      </c>
      <c r="D193" t="s">
        <v>4771</v>
      </c>
      <c r="E193" s="20" t="s">
        <v>4743</v>
      </c>
      <c r="F193" t="s">
        <v>4737</v>
      </c>
      <c r="H193" t="s">
        <v>1654</v>
      </c>
      <c r="I193" s="33">
        <v>42010000</v>
      </c>
      <c r="K193" s="1" t="s">
        <v>2008</v>
      </c>
      <c r="L193" s="1" t="s">
        <v>2008</v>
      </c>
      <c r="M193" s="254"/>
      <c r="N193" s="13" t="s">
        <v>487</v>
      </c>
      <c r="O193"/>
      <c r="P193" s="22" t="s">
        <v>1995</v>
      </c>
      <c r="Q193" s="22">
        <v>52</v>
      </c>
      <c r="R193" s="37">
        <f t="shared" si="6"/>
        <v>95.2</v>
      </c>
      <c r="S193" s="168">
        <v>119</v>
      </c>
      <c r="T193" s="143">
        <v>5051771929415</v>
      </c>
      <c r="U193"/>
      <c r="V193" s="99">
        <v>0.4</v>
      </c>
      <c r="W193" s="142">
        <v>5.0000000000000001E-3</v>
      </c>
      <c r="X193" s="99">
        <f t="shared" si="8"/>
        <v>0.40500000000000003</v>
      </c>
      <c r="Y193" s="8">
        <v>10</v>
      </c>
      <c r="Z193" s="8">
        <v>250</v>
      </c>
      <c r="AA193" s="8">
        <v>190</v>
      </c>
      <c r="AY193" s="320" t="s">
        <v>4738</v>
      </c>
      <c r="BA193" t="s">
        <v>5213</v>
      </c>
      <c r="BB193" s="302" t="s">
        <v>5197</v>
      </c>
      <c r="BC193" s="309" t="s">
        <v>5198</v>
      </c>
    </row>
    <row r="194" spans="1:55" ht="15.75" x14ac:dyDescent="0.25">
      <c r="A194" t="s">
        <v>448</v>
      </c>
      <c r="B194" s="24" t="s">
        <v>609</v>
      </c>
      <c r="C194" s="24" t="s">
        <v>648</v>
      </c>
      <c r="D194" t="s">
        <v>4771</v>
      </c>
      <c r="E194" s="20" t="s">
        <v>4744</v>
      </c>
      <c r="F194" t="s">
        <v>4737</v>
      </c>
      <c r="H194" t="s">
        <v>1654</v>
      </c>
      <c r="I194" s="33">
        <v>42010000</v>
      </c>
      <c r="K194" s="1" t="s">
        <v>2008</v>
      </c>
      <c r="L194" s="1" t="s">
        <v>2008</v>
      </c>
      <c r="M194" s="254"/>
      <c r="N194" s="13" t="s">
        <v>490</v>
      </c>
      <c r="O194"/>
      <c r="P194" s="22" t="s">
        <v>1995</v>
      </c>
      <c r="Q194" s="22">
        <v>52</v>
      </c>
      <c r="R194" s="37">
        <f t="shared" si="6"/>
        <v>95.2</v>
      </c>
      <c r="S194" s="168">
        <v>119</v>
      </c>
      <c r="T194" s="143">
        <v>5051771929446</v>
      </c>
      <c r="U194"/>
      <c r="V194" s="99">
        <v>0.4</v>
      </c>
      <c r="W194" s="142">
        <v>5.0000000000000001E-3</v>
      </c>
      <c r="X194" s="99">
        <f t="shared" si="8"/>
        <v>0.40500000000000003</v>
      </c>
      <c r="Y194" s="8">
        <v>10</v>
      </c>
      <c r="Z194" s="8">
        <v>250</v>
      </c>
      <c r="AA194" s="8">
        <v>190</v>
      </c>
      <c r="AY194" s="320" t="s">
        <v>4738</v>
      </c>
      <c r="BA194" t="s">
        <v>5213</v>
      </c>
      <c r="BB194" s="302" t="s">
        <v>5197</v>
      </c>
      <c r="BC194" s="309" t="s">
        <v>5198</v>
      </c>
    </row>
    <row r="195" spans="1:55" ht="15.75" x14ac:dyDescent="0.25">
      <c r="A195" t="s">
        <v>448</v>
      </c>
      <c r="B195" s="24" t="s">
        <v>609</v>
      </c>
      <c r="C195" s="24" t="s">
        <v>648</v>
      </c>
      <c r="D195" t="s">
        <v>4771</v>
      </c>
      <c r="E195" s="20" t="s">
        <v>4745</v>
      </c>
      <c r="F195" t="s">
        <v>4737</v>
      </c>
      <c r="H195" t="s">
        <v>1654</v>
      </c>
      <c r="I195" s="33">
        <v>42010000</v>
      </c>
      <c r="K195" s="1" t="s">
        <v>2008</v>
      </c>
      <c r="L195" s="1" t="s">
        <v>2008</v>
      </c>
      <c r="M195" s="254"/>
      <c r="N195" s="13" t="s">
        <v>493</v>
      </c>
      <c r="O195"/>
      <c r="P195" s="22" t="s">
        <v>1995</v>
      </c>
      <c r="Q195" s="22">
        <v>52</v>
      </c>
      <c r="R195" s="37">
        <f t="shared" si="6"/>
        <v>95.2</v>
      </c>
      <c r="S195" s="168">
        <v>119</v>
      </c>
      <c r="T195" s="143">
        <v>5051771929439</v>
      </c>
      <c r="U195"/>
      <c r="V195" s="99">
        <v>0.4</v>
      </c>
      <c r="W195" s="142">
        <v>5.0000000000000001E-3</v>
      </c>
      <c r="X195" s="99">
        <f t="shared" si="8"/>
        <v>0.40500000000000003</v>
      </c>
      <c r="Y195" s="8">
        <v>10</v>
      </c>
      <c r="Z195" s="8">
        <v>250</v>
      </c>
      <c r="AA195" s="8">
        <v>190</v>
      </c>
      <c r="AY195" s="320" t="s">
        <v>4738</v>
      </c>
      <c r="BA195" t="s">
        <v>5213</v>
      </c>
      <c r="BB195" s="302" t="s">
        <v>5197</v>
      </c>
      <c r="BC195" s="309" t="s">
        <v>5198</v>
      </c>
    </row>
    <row r="196" spans="1:55" ht="15.75" x14ac:dyDescent="0.25">
      <c r="A196" t="s">
        <v>448</v>
      </c>
      <c r="B196" s="24" t="s">
        <v>609</v>
      </c>
      <c r="C196" s="24" t="s">
        <v>648</v>
      </c>
      <c r="D196" t="s">
        <v>4771</v>
      </c>
      <c r="E196" s="20" t="s">
        <v>4746</v>
      </c>
      <c r="F196" t="s">
        <v>4737</v>
      </c>
      <c r="H196" t="s">
        <v>1164</v>
      </c>
      <c r="I196" s="33">
        <v>42010000</v>
      </c>
      <c r="K196" s="1" t="s">
        <v>2008</v>
      </c>
      <c r="L196" s="1" t="s">
        <v>2008</v>
      </c>
      <c r="M196" s="254"/>
      <c r="N196" s="13" t="s">
        <v>484</v>
      </c>
      <c r="O196"/>
      <c r="P196" s="22" t="s">
        <v>1995</v>
      </c>
      <c r="Q196" s="22">
        <v>52</v>
      </c>
      <c r="R196" s="37">
        <f t="shared" si="6"/>
        <v>95.2</v>
      </c>
      <c r="S196" s="168">
        <v>119</v>
      </c>
      <c r="T196" s="143">
        <v>5051771929408</v>
      </c>
      <c r="U196"/>
      <c r="V196" s="99">
        <v>0.4</v>
      </c>
      <c r="W196" s="142">
        <v>5.0000000000000001E-3</v>
      </c>
      <c r="X196" s="99">
        <f t="shared" si="8"/>
        <v>0.40500000000000003</v>
      </c>
      <c r="Y196" s="8">
        <v>10</v>
      </c>
      <c r="Z196" s="8">
        <v>250</v>
      </c>
      <c r="AA196" s="8">
        <v>190</v>
      </c>
      <c r="AY196" s="320" t="s">
        <v>4738</v>
      </c>
      <c r="BA196" t="s">
        <v>5213</v>
      </c>
      <c r="BB196" s="302" t="s">
        <v>5197</v>
      </c>
      <c r="BC196" s="309" t="s">
        <v>5198</v>
      </c>
    </row>
    <row r="197" spans="1:55" ht="15.75" x14ac:dyDescent="0.25">
      <c r="A197" t="s">
        <v>448</v>
      </c>
      <c r="B197" s="24" t="s">
        <v>609</v>
      </c>
      <c r="C197" s="24" t="s">
        <v>648</v>
      </c>
      <c r="D197" t="s">
        <v>4771</v>
      </c>
      <c r="E197" s="20" t="s">
        <v>4747</v>
      </c>
      <c r="F197" t="s">
        <v>4737</v>
      </c>
      <c r="H197" t="s">
        <v>1164</v>
      </c>
      <c r="I197" s="33">
        <v>42010000</v>
      </c>
      <c r="K197" s="1" t="s">
        <v>2008</v>
      </c>
      <c r="L197" s="1" t="s">
        <v>2008</v>
      </c>
      <c r="M197" s="254"/>
      <c r="N197" s="13" t="s">
        <v>487</v>
      </c>
      <c r="O197"/>
      <c r="P197" s="22" t="s">
        <v>1995</v>
      </c>
      <c r="Q197" s="22">
        <v>52</v>
      </c>
      <c r="R197" s="37">
        <f t="shared" si="6"/>
        <v>95.2</v>
      </c>
      <c r="S197" s="168">
        <v>119</v>
      </c>
      <c r="T197" s="143">
        <v>5051771929361</v>
      </c>
      <c r="U197"/>
      <c r="V197" s="99">
        <v>0.4</v>
      </c>
      <c r="W197" s="142">
        <v>5.0000000000000001E-3</v>
      </c>
      <c r="X197" s="99">
        <f t="shared" si="8"/>
        <v>0.40500000000000003</v>
      </c>
      <c r="Y197" s="8">
        <v>10</v>
      </c>
      <c r="Z197" s="8">
        <v>250</v>
      </c>
      <c r="AA197" s="8">
        <v>190</v>
      </c>
      <c r="AY197" s="320" t="s">
        <v>4738</v>
      </c>
      <c r="BA197" t="s">
        <v>5213</v>
      </c>
      <c r="BB197" s="302" t="s">
        <v>5197</v>
      </c>
      <c r="BC197" s="309" t="s">
        <v>5198</v>
      </c>
    </row>
    <row r="198" spans="1:55" ht="15.75" x14ac:dyDescent="0.25">
      <c r="A198" t="s">
        <v>448</v>
      </c>
      <c r="B198" s="24" t="s">
        <v>609</v>
      </c>
      <c r="C198" s="24" t="s">
        <v>648</v>
      </c>
      <c r="D198" t="s">
        <v>4771</v>
      </c>
      <c r="E198" s="20" t="s">
        <v>4748</v>
      </c>
      <c r="F198" t="s">
        <v>4737</v>
      </c>
      <c r="H198" t="s">
        <v>1164</v>
      </c>
      <c r="I198" s="33">
        <v>42010000</v>
      </c>
      <c r="K198" s="1" t="s">
        <v>2008</v>
      </c>
      <c r="L198" s="1" t="s">
        <v>2008</v>
      </c>
      <c r="M198" s="254"/>
      <c r="N198" s="13" t="s">
        <v>490</v>
      </c>
      <c r="O198"/>
      <c r="P198" s="22" t="s">
        <v>1995</v>
      </c>
      <c r="Q198" s="22">
        <v>52</v>
      </c>
      <c r="R198" s="37">
        <f t="shared" si="6"/>
        <v>95.2</v>
      </c>
      <c r="S198" s="168">
        <v>119</v>
      </c>
      <c r="T198" s="143">
        <v>5051771929392</v>
      </c>
      <c r="U198"/>
      <c r="V198" s="99">
        <v>0.4</v>
      </c>
      <c r="W198" s="142">
        <v>5.0000000000000001E-3</v>
      </c>
      <c r="X198" s="99">
        <f t="shared" si="8"/>
        <v>0.40500000000000003</v>
      </c>
      <c r="Y198" s="8">
        <v>10</v>
      </c>
      <c r="Z198" s="8">
        <v>250</v>
      </c>
      <c r="AA198" s="8">
        <v>190</v>
      </c>
      <c r="AY198" s="320" t="s">
        <v>4738</v>
      </c>
      <c r="BA198" t="s">
        <v>5213</v>
      </c>
      <c r="BB198" s="302" t="s">
        <v>5197</v>
      </c>
      <c r="BC198" s="309" t="s">
        <v>5198</v>
      </c>
    </row>
    <row r="199" spans="1:55" ht="15.75" x14ac:dyDescent="0.25">
      <c r="A199" t="s">
        <v>448</v>
      </c>
      <c r="B199" s="24" t="s">
        <v>609</v>
      </c>
      <c r="C199" s="24" t="s">
        <v>648</v>
      </c>
      <c r="D199" t="s">
        <v>4771</v>
      </c>
      <c r="E199" s="20" t="s">
        <v>4749</v>
      </c>
      <c r="F199" t="s">
        <v>4737</v>
      </c>
      <c r="H199" t="s">
        <v>1164</v>
      </c>
      <c r="I199" s="33">
        <v>42010000</v>
      </c>
      <c r="K199" s="1" t="s">
        <v>2008</v>
      </c>
      <c r="L199" s="1" t="s">
        <v>2008</v>
      </c>
      <c r="M199" s="254"/>
      <c r="N199" s="13" t="s">
        <v>493</v>
      </c>
      <c r="O199"/>
      <c r="P199" s="22" t="s">
        <v>1995</v>
      </c>
      <c r="Q199" s="22">
        <v>52</v>
      </c>
      <c r="R199" s="37">
        <f t="shared" si="6"/>
        <v>95.2</v>
      </c>
      <c r="S199" s="168">
        <v>119</v>
      </c>
      <c r="T199" s="143">
        <v>5051771929385</v>
      </c>
      <c r="U199"/>
      <c r="V199" s="99">
        <v>0.4</v>
      </c>
      <c r="W199" s="142">
        <v>5.0000000000000001E-3</v>
      </c>
      <c r="X199" s="99">
        <f t="shared" si="8"/>
        <v>0.40500000000000003</v>
      </c>
      <c r="Y199" s="8">
        <v>10</v>
      </c>
      <c r="Z199" s="8">
        <v>250</v>
      </c>
      <c r="AA199" s="8">
        <v>190</v>
      </c>
      <c r="AY199" s="320" t="s">
        <v>4738</v>
      </c>
      <c r="BA199" t="s">
        <v>5213</v>
      </c>
      <c r="BB199" s="302" t="s">
        <v>5197</v>
      </c>
      <c r="BC199" s="309" t="s">
        <v>5198</v>
      </c>
    </row>
    <row r="200" spans="1:55" ht="15.75" x14ac:dyDescent="0.25">
      <c r="A200" t="s">
        <v>448</v>
      </c>
      <c r="B200" s="24" t="s">
        <v>609</v>
      </c>
      <c r="C200" s="24" t="s">
        <v>648</v>
      </c>
      <c r="D200" t="s">
        <v>4771</v>
      </c>
      <c r="E200" s="20" t="s">
        <v>4750</v>
      </c>
      <c r="F200" t="s">
        <v>4737</v>
      </c>
      <c r="H200" t="s">
        <v>1679</v>
      </c>
      <c r="I200" s="33">
        <v>42010000</v>
      </c>
      <c r="K200" s="1" t="s">
        <v>2008</v>
      </c>
      <c r="L200" s="1" t="s">
        <v>2008</v>
      </c>
      <c r="N200" s="13" t="s">
        <v>484</v>
      </c>
      <c r="O200"/>
      <c r="P200" s="22" t="s">
        <v>1995</v>
      </c>
      <c r="Q200" s="22">
        <v>52</v>
      </c>
      <c r="R200" s="37">
        <f t="shared" si="6"/>
        <v>95.2</v>
      </c>
      <c r="S200" s="168">
        <v>119</v>
      </c>
      <c r="T200" s="143">
        <v>5051771929552</v>
      </c>
      <c r="U200"/>
      <c r="V200" s="99">
        <v>0.4</v>
      </c>
      <c r="W200" s="142">
        <v>5.0000000000000001E-3</v>
      </c>
      <c r="X200" s="99">
        <f t="shared" si="8"/>
        <v>0.40500000000000003</v>
      </c>
      <c r="Y200" s="8">
        <v>10</v>
      </c>
      <c r="Z200" s="8">
        <v>250</v>
      </c>
      <c r="AA200" s="8">
        <v>190</v>
      </c>
      <c r="AY200" s="320" t="s">
        <v>4738</v>
      </c>
      <c r="BA200" t="s">
        <v>5213</v>
      </c>
      <c r="BB200" s="302" t="s">
        <v>5197</v>
      </c>
      <c r="BC200" s="309" t="s">
        <v>5198</v>
      </c>
    </row>
    <row r="201" spans="1:55" ht="15.75" x14ac:dyDescent="0.25">
      <c r="A201" t="s">
        <v>448</v>
      </c>
      <c r="B201" s="24" t="s">
        <v>609</v>
      </c>
      <c r="C201" s="24" t="s">
        <v>648</v>
      </c>
      <c r="D201" t="s">
        <v>4771</v>
      </c>
      <c r="E201" s="20" t="s">
        <v>4751</v>
      </c>
      <c r="F201" t="s">
        <v>4737</v>
      </c>
      <c r="H201" t="s">
        <v>1679</v>
      </c>
      <c r="I201" s="33">
        <v>42010000</v>
      </c>
      <c r="K201" s="1" t="s">
        <v>2008</v>
      </c>
      <c r="L201" s="1" t="s">
        <v>2008</v>
      </c>
      <c r="N201" s="13" t="s">
        <v>487</v>
      </c>
      <c r="O201"/>
      <c r="P201" s="22" t="s">
        <v>1995</v>
      </c>
      <c r="Q201" s="22">
        <v>52</v>
      </c>
      <c r="R201" s="37">
        <f t="shared" si="6"/>
        <v>95.2</v>
      </c>
      <c r="S201" s="168">
        <v>119</v>
      </c>
      <c r="T201" s="143">
        <v>5051771929514</v>
      </c>
      <c r="U201"/>
      <c r="V201" s="99">
        <v>0.4</v>
      </c>
      <c r="W201" s="142">
        <v>5.0000000000000001E-3</v>
      </c>
      <c r="X201" s="99">
        <f t="shared" si="8"/>
        <v>0.40500000000000003</v>
      </c>
      <c r="Y201" s="8">
        <v>10</v>
      </c>
      <c r="Z201" s="8">
        <v>250</v>
      </c>
      <c r="AA201" s="8">
        <v>190</v>
      </c>
      <c r="AY201" s="320" t="s">
        <v>4738</v>
      </c>
      <c r="BA201" t="s">
        <v>5213</v>
      </c>
      <c r="BB201" s="302" t="s">
        <v>5197</v>
      </c>
      <c r="BC201" s="309" t="s">
        <v>5198</v>
      </c>
    </row>
    <row r="202" spans="1:55" ht="15.75" x14ac:dyDescent="0.25">
      <c r="A202" t="s">
        <v>448</v>
      </c>
      <c r="B202" s="24" t="s">
        <v>609</v>
      </c>
      <c r="C202" s="24" t="s">
        <v>648</v>
      </c>
      <c r="D202" t="s">
        <v>4771</v>
      </c>
      <c r="E202" s="20" t="s">
        <v>4752</v>
      </c>
      <c r="F202" t="s">
        <v>4737</v>
      </c>
      <c r="H202" t="s">
        <v>1679</v>
      </c>
      <c r="I202" s="33">
        <v>42010000</v>
      </c>
      <c r="K202" s="1" t="s">
        <v>2008</v>
      </c>
      <c r="L202" s="1" t="s">
        <v>2008</v>
      </c>
      <c r="N202" s="13" t="s">
        <v>490</v>
      </c>
      <c r="O202"/>
      <c r="P202" s="22" t="s">
        <v>1995</v>
      </c>
      <c r="Q202" s="22">
        <v>52</v>
      </c>
      <c r="R202" s="37">
        <f t="shared" ref="R202:R265" si="9">S202*0.8</f>
        <v>95.2</v>
      </c>
      <c r="S202" s="168">
        <v>119</v>
      </c>
      <c r="T202" s="143">
        <v>5051771929545</v>
      </c>
      <c r="U202"/>
      <c r="V202" s="99">
        <v>0.4</v>
      </c>
      <c r="W202" s="142">
        <v>5.0000000000000001E-3</v>
      </c>
      <c r="X202" s="99">
        <f t="shared" si="8"/>
        <v>0.40500000000000003</v>
      </c>
      <c r="Y202" s="8">
        <v>10</v>
      </c>
      <c r="Z202" s="8">
        <v>250</v>
      </c>
      <c r="AA202" s="8">
        <v>190</v>
      </c>
      <c r="AY202" s="320" t="s">
        <v>4738</v>
      </c>
      <c r="BA202" t="s">
        <v>5213</v>
      </c>
      <c r="BB202" s="302" t="s">
        <v>5197</v>
      </c>
      <c r="BC202" s="309" t="s">
        <v>5198</v>
      </c>
    </row>
    <row r="203" spans="1:55" ht="15.75" x14ac:dyDescent="0.25">
      <c r="A203" t="s">
        <v>448</v>
      </c>
      <c r="B203" s="24" t="s">
        <v>609</v>
      </c>
      <c r="C203" s="24" t="s">
        <v>648</v>
      </c>
      <c r="D203" t="s">
        <v>4771</v>
      </c>
      <c r="E203" s="20" t="s">
        <v>4753</v>
      </c>
      <c r="F203" t="s">
        <v>4737</v>
      </c>
      <c r="H203" t="s">
        <v>1679</v>
      </c>
      <c r="I203" s="33">
        <v>42010000</v>
      </c>
      <c r="K203" s="1" t="s">
        <v>2008</v>
      </c>
      <c r="L203" s="1" t="s">
        <v>2008</v>
      </c>
      <c r="N203" s="13" t="s">
        <v>493</v>
      </c>
      <c r="O203"/>
      <c r="P203" s="22" t="s">
        <v>1995</v>
      </c>
      <c r="Q203" s="22">
        <v>52</v>
      </c>
      <c r="R203" s="37">
        <f t="shared" si="9"/>
        <v>95.2</v>
      </c>
      <c r="S203" s="168">
        <v>119</v>
      </c>
      <c r="T203" s="143">
        <v>5051771929538</v>
      </c>
      <c r="U203"/>
      <c r="V203" s="99">
        <v>0.4</v>
      </c>
      <c r="W203" s="142">
        <v>5.0000000000000001E-3</v>
      </c>
      <c r="X203" s="99">
        <f t="shared" si="8"/>
        <v>0.40500000000000003</v>
      </c>
      <c r="Y203" s="8">
        <v>10</v>
      </c>
      <c r="Z203" s="8">
        <v>250</v>
      </c>
      <c r="AA203" s="8">
        <v>190</v>
      </c>
      <c r="AY203" s="320" t="s">
        <v>4738</v>
      </c>
      <c r="BA203" t="s">
        <v>5213</v>
      </c>
      <c r="BB203" s="302" t="s">
        <v>5197</v>
      </c>
      <c r="BC203" s="309" t="s">
        <v>5198</v>
      </c>
    </row>
    <row r="204" spans="1:55" ht="16.5" customHeight="1" x14ac:dyDescent="0.25">
      <c r="A204" t="s">
        <v>448</v>
      </c>
      <c r="B204" s="24" t="s">
        <v>609</v>
      </c>
      <c r="C204" s="24" t="s">
        <v>648</v>
      </c>
      <c r="D204" t="s">
        <v>4771</v>
      </c>
      <c r="E204" s="20" t="s">
        <v>4754</v>
      </c>
      <c r="F204" t="s">
        <v>4737</v>
      </c>
      <c r="H204" t="s">
        <v>898</v>
      </c>
      <c r="I204" s="33">
        <v>42010000</v>
      </c>
      <c r="K204" s="1" t="s">
        <v>2008</v>
      </c>
      <c r="L204" s="1" t="s">
        <v>2008</v>
      </c>
      <c r="M204" s="254"/>
      <c r="N204" s="13" t="s">
        <v>484</v>
      </c>
      <c r="O204"/>
      <c r="P204" s="22" t="s">
        <v>1995</v>
      </c>
      <c r="Q204" s="22">
        <v>52</v>
      </c>
      <c r="R204" s="37">
        <f t="shared" si="9"/>
        <v>95.2</v>
      </c>
      <c r="S204" s="168">
        <v>119</v>
      </c>
      <c r="T204" s="143">
        <v>5051771929651</v>
      </c>
      <c r="U204"/>
      <c r="V204" s="99">
        <v>0.4</v>
      </c>
      <c r="W204" s="142">
        <v>5.0000000000000001E-3</v>
      </c>
      <c r="X204" s="99">
        <f t="shared" si="8"/>
        <v>0.40500000000000003</v>
      </c>
      <c r="Y204" s="8">
        <v>10</v>
      </c>
      <c r="Z204" s="8">
        <v>250</v>
      </c>
      <c r="AA204" s="8">
        <v>190</v>
      </c>
      <c r="AY204" s="320" t="s">
        <v>4738</v>
      </c>
      <c r="BA204" t="s">
        <v>5213</v>
      </c>
      <c r="BB204" s="302" t="s">
        <v>5197</v>
      </c>
      <c r="BC204" s="309" t="s">
        <v>5198</v>
      </c>
    </row>
    <row r="205" spans="1:55" ht="16.5" customHeight="1" x14ac:dyDescent="0.25">
      <c r="A205" t="s">
        <v>448</v>
      </c>
      <c r="B205" s="24" t="s">
        <v>609</v>
      </c>
      <c r="C205" s="24" t="s">
        <v>648</v>
      </c>
      <c r="D205" t="s">
        <v>4771</v>
      </c>
      <c r="E205" s="20" t="s">
        <v>4755</v>
      </c>
      <c r="F205" t="s">
        <v>4737</v>
      </c>
      <c r="H205" t="s">
        <v>898</v>
      </c>
      <c r="I205" s="33">
        <v>42010000</v>
      </c>
      <c r="K205" s="1" t="s">
        <v>2008</v>
      </c>
      <c r="L205" s="1" t="s">
        <v>2008</v>
      </c>
      <c r="M205" s="254"/>
      <c r="N205" s="13" t="s">
        <v>487</v>
      </c>
      <c r="O205"/>
      <c r="P205" s="22" t="s">
        <v>1995</v>
      </c>
      <c r="Q205" s="22">
        <v>52</v>
      </c>
      <c r="R205" s="37">
        <f t="shared" si="9"/>
        <v>95.2</v>
      </c>
      <c r="S205" s="168">
        <v>119</v>
      </c>
      <c r="T205" s="143">
        <v>5051771929613</v>
      </c>
      <c r="U205"/>
      <c r="V205" s="99">
        <v>0.4</v>
      </c>
      <c r="W205" s="142">
        <v>5.0000000000000001E-3</v>
      </c>
      <c r="X205" s="99">
        <f t="shared" si="8"/>
        <v>0.40500000000000003</v>
      </c>
      <c r="Y205" s="8">
        <v>10</v>
      </c>
      <c r="Z205" s="8">
        <v>250</v>
      </c>
      <c r="AA205" s="8">
        <v>190</v>
      </c>
      <c r="AY205" s="320" t="s">
        <v>4738</v>
      </c>
      <c r="BA205" t="s">
        <v>5213</v>
      </c>
      <c r="BB205" s="302" t="s">
        <v>5197</v>
      </c>
      <c r="BC205" s="309" t="s">
        <v>5198</v>
      </c>
    </row>
    <row r="206" spans="1:55" ht="16.5" customHeight="1" x14ac:dyDescent="0.25">
      <c r="A206" t="s">
        <v>448</v>
      </c>
      <c r="B206" s="24" t="s">
        <v>609</v>
      </c>
      <c r="C206" s="24" t="s">
        <v>648</v>
      </c>
      <c r="D206" t="s">
        <v>4771</v>
      </c>
      <c r="E206" s="20" t="s">
        <v>4756</v>
      </c>
      <c r="F206" t="s">
        <v>4737</v>
      </c>
      <c r="H206" t="s">
        <v>898</v>
      </c>
      <c r="I206" s="33">
        <v>42010000</v>
      </c>
      <c r="K206" s="1" t="s">
        <v>2008</v>
      </c>
      <c r="L206" s="1" t="s">
        <v>2008</v>
      </c>
      <c r="M206" s="254"/>
      <c r="N206" s="13" t="s">
        <v>490</v>
      </c>
      <c r="O206"/>
      <c r="P206" s="22" t="s">
        <v>1995</v>
      </c>
      <c r="Q206" s="22">
        <v>52</v>
      </c>
      <c r="R206" s="37">
        <f t="shared" si="9"/>
        <v>95.2</v>
      </c>
      <c r="S206" s="168">
        <v>119</v>
      </c>
      <c r="T206" s="143">
        <v>5051771929644</v>
      </c>
      <c r="U206"/>
      <c r="V206" s="99">
        <v>0.4</v>
      </c>
      <c r="W206" s="142">
        <v>5.0000000000000001E-3</v>
      </c>
      <c r="X206" s="99">
        <f t="shared" si="8"/>
        <v>0.40500000000000003</v>
      </c>
      <c r="Y206" s="8">
        <v>10</v>
      </c>
      <c r="Z206" s="8">
        <v>250</v>
      </c>
      <c r="AA206" s="8">
        <v>190</v>
      </c>
      <c r="AY206" s="320" t="s">
        <v>4738</v>
      </c>
      <c r="BA206" t="s">
        <v>5213</v>
      </c>
      <c r="BB206" s="302" t="s">
        <v>5197</v>
      </c>
      <c r="BC206" s="309" t="s">
        <v>5198</v>
      </c>
    </row>
    <row r="207" spans="1:55" ht="15.75" x14ac:dyDescent="0.25">
      <c r="A207" t="s">
        <v>448</v>
      </c>
      <c r="B207" s="24" t="s">
        <v>609</v>
      </c>
      <c r="C207" s="24" t="s">
        <v>648</v>
      </c>
      <c r="D207" t="s">
        <v>4771</v>
      </c>
      <c r="E207" s="20" t="s">
        <v>4757</v>
      </c>
      <c r="F207" t="s">
        <v>4737</v>
      </c>
      <c r="H207" t="s">
        <v>898</v>
      </c>
      <c r="I207" s="33">
        <v>42010000</v>
      </c>
      <c r="K207" s="1" t="s">
        <v>2008</v>
      </c>
      <c r="L207" s="1" t="s">
        <v>2008</v>
      </c>
      <c r="M207" s="254"/>
      <c r="N207" s="13" t="s">
        <v>493</v>
      </c>
      <c r="O207"/>
      <c r="P207" s="22" t="s">
        <v>1995</v>
      </c>
      <c r="Q207" s="22">
        <v>52</v>
      </c>
      <c r="R207" s="37">
        <f t="shared" si="9"/>
        <v>95.2</v>
      </c>
      <c r="S207" s="168">
        <v>119</v>
      </c>
      <c r="T207" s="143">
        <v>5051771929637</v>
      </c>
      <c r="U207"/>
      <c r="V207" s="99">
        <v>0.4</v>
      </c>
      <c r="W207" s="142">
        <v>5.0000000000000001E-3</v>
      </c>
      <c r="X207" s="99">
        <f t="shared" si="8"/>
        <v>0.40500000000000003</v>
      </c>
      <c r="Y207" s="8">
        <v>10</v>
      </c>
      <c r="Z207" s="8">
        <v>250</v>
      </c>
      <c r="AA207" s="8">
        <v>190</v>
      </c>
      <c r="AY207" s="320" t="s">
        <v>4738</v>
      </c>
      <c r="BA207" t="s">
        <v>5213</v>
      </c>
      <c r="BB207" s="302" t="s">
        <v>5197</v>
      </c>
      <c r="BC207" s="309" t="s">
        <v>5198</v>
      </c>
    </row>
    <row r="208" spans="1:55" ht="15.75" x14ac:dyDescent="0.25">
      <c r="A208" t="s">
        <v>448</v>
      </c>
      <c r="B208" s="24" t="s">
        <v>609</v>
      </c>
      <c r="C208" s="24" t="s">
        <v>648</v>
      </c>
      <c r="D208" t="s">
        <v>4771</v>
      </c>
      <c r="E208" s="20" t="s">
        <v>4758</v>
      </c>
      <c r="F208" t="s">
        <v>4737</v>
      </c>
      <c r="H208" t="s">
        <v>304</v>
      </c>
      <c r="I208" s="33">
        <v>42010000</v>
      </c>
      <c r="K208" s="1" t="s">
        <v>2008</v>
      </c>
      <c r="L208" s="1" t="s">
        <v>2008</v>
      </c>
      <c r="M208" s="254"/>
      <c r="N208" s="13" t="s">
        <v>484</v>
      </c>
      <c r="O208"/>
      <c r="P208" s="22" t="s">
        <v>1995</v>
      </c>
      <c r="Q208" s="22">
        <v>52</v>
      </c>
      <c r="R208" s="37">
        <f t="shared" si="9"/>
        <v>95.2</v>
      </c>
      <c r="S208" s="168">
        <v>119</v>
      </c>
      <c r="T208" s="143">
        <v>5051771929705</v>
      </c>
      <c r="U208"/>
      <c r="V208" s="99">
        <v>0.4</v>
      </c>
      <c r="W208" s="142">
        <v>5.0000000000000001E-3</v>
      </c>
      <c r="X208" s="99">
        <f t="shared" si="8"/>
        <v>0.40500000000000003</v>
      </c>
      <c r="Y208" s="8">
        <v>10</v>
      </c>
      <c r="Z208" s="8">
        <v>250</v>
      </c>
      <c r="AA208" s="8">
        <v>190</v>
      </c>
      <c r="AY208" s="320" t="s">
        <v>4738</v>
      </c>
      <c r="BA208" t="s">
        <v>5213</v>
      </c>
      <c r="BB208" s="302" t="s">
        <v>5197</v>
      </c>
      <c r="BC208" s="309" t="s">
        <v>5198</v>
      </c>
    </row>
    <row r="209" spans="1:55" ht="15.75" x14ac:dyDescent="0.25">
      <c r="A209" t="s">
        <v>448</v>
      </c>
      <c r="B209" s="24" t="s">
        <v>609</v>
      </c>
      <c r="C209" s="24" t="s">
        <v>648</v>
      </c>
      <c r="D209" t="s">
        <v>4771</v>
      </c>
      <c r="E209" s="20" t="s">
        <v>4759</v>
      </c>
      <c r="F209" t="s">
        <v>4737</v>
      </c>
      <c r="H209" t="s">
        <v>304</v>
      </c>
      <c r="I209" s="33">
        <v>42010000</v>
      </c>
      <c r="K209" s="1" t="s">
        <v>2008</v>
      </c>
      <c r="L209" s="1" t="s">
        <v>2008</v>
      </c>
      <c r="M209" s="254"/>
      <c r="N209" s="13" t="s">
        <v>487</v>
      </c>
      <c r="O209"/>
      <c r="P209" s="22" t="s">
        <v>1995</v>
      </c>
      <c r="Q209" s="22">
        <v>52</v>
      </c>
      <c r="R209" s="37">
        <f t="shared" si="9"/>
        <v>95.2</v>
      </c>
      <c r="S209" s="168">
        <v>119</v>
      </c>
      <c r="T209" s="143">
        <v>5051771929668</v>
      </c>
      <c r="U209"/>
      <c r="V209" s="99">
        <v>0.4</v>
      </c>
      <c r="W209" s="142">
        <v>5.0000000000000001E-3</v>
      </c>
      <c r="X209" s="99">
        <f t="shared" si="8"/>
        <v>0.40500000000000003</v>
      </c>
      <c r="Y209" s="8">
        <v>10</v>
      </c>
      <c r="Z209" s="8">
        <v>250</v>
      </c>
      <c r="AA209" s="8">
        <v>190</v>
      </c>
      <c r="AY209" s="320" t="s">
        <v>4738</v>
      </c>
      <c r="BA209" t="s">
        <v>5213</v>
      </c>
      <c r="BB209" s="302" t="s">
        <v>5197</v>
      </c>
      <c r="BC209" s="309" t="s">
        <v>5198</v>
      </c>
    </row>
    <row r="210" spans="1:55" ht="15.75" x14ac:dyDescent="0.25">
      <c r="A210" t="s">
        <v>448</v>
      </c>
      <c r="B210" s="24" t="s">
        <v>609</v>
      </c>
      <c r="C210" s="24" t="s">
        <v>648</v>
      </c>
      <c r="D210" t="s">
        <v>4771</v>
      </c>
      <c r="E210" s="20" t="s">
        <v>4760</v>
      </c>
      <c r="F210" t="s">
        <v>4737</v>
      </c>
      <c r="H210" t="s">
        <v>304</v>
      </c>
      <c r="I210" s="33">
        <v>42010000</v>
      </c>
      <c r="K210" s="1" t="s">
        <v>2008</v>
      </c>
      <c r="L210" s="1" t="s">
        <v>2008</v>
      </c>
      <c r="M210" s="254"/>
      <c r="N210" s="13" t="s">
        <v>490</v>
      </c>
      <c r="O210"/>
      <c r="P210" s="22" t="s">
        <v>1995</v>
      </c>
      <c r="Q210" s="22">
        <v>52</v>
      </c>
      <c r="R210" s="37">
        <f t="shared" si="9"/>
        <v>95.2</v>
      </c>
      <c r="S210" s="168">
        <v>119</v>
      </c>
      <c r="T210" s="143">
        <v>5051771929699</v>
      </c>
      <c r="U210"/>
      <c r="V210" s="99">
        <v>0.4</v>
      </c>
      <c r="W210" s="142">
        <v>5.0000000000000001E-3</v>
      </c>
      <c r="X210" s="99">
        <f t="shared" si="8"/>
        <v>0.40500000000000003</v>
      </c>
      <c r="Y210" s="8">
        <v>10</v>
      </c>
      <c r="Z210" s="8">
        <v>250</v>
      </c>
      <c r="AA210" s="8">
        <v>190</v>
      </c>
      <c r="AY210" s="320" t="s">
        <v>4738</v>
      </c>
      <c r="BA210" t="s">
        <v>5213</v>
      </c>
      <c r="BB210" s="302" t="s">
        <v>5197</v>
      </c>
      <c r="BC210" s="309" t="s">
        <v>5198</v>
      </c>
    </row>
    <row r="211" spans="1:55" ht="15.75" x14ac:dyDescent="0.25">
      <c r="A211" t="s">
        <v>448</v>
      </c>
      <c r="B211" s="24" t="s">
        <v>609</v>
      </c>
      <c r="C211" s="24" t="s">
        <v>648</v>
      </c>
      <c r="D211" t="s">
        <v>4771</v>
      </c>
      <c r="E211" s="20" t="s">
        <v>4761</v>
      </c>
      <c r="F211" t="s">
        <v>4737</v>
      </c>
      <c r="H211" t="s">
        <v>304</v>
      </c>
      <c r="I211" s="33">
        <v>42010000</v>
      </c>
      <c r="K211" s="1" t="s">
        <v>2008</v>
      </c>
      <c r="L211" s="1" t="s">
        <v>2008</v>
      </c>
      <c r="M211" s="254"/>
      <c r="N211" s="13" t="s">
        <v>493</v>
      </c>
      <c r="O211"/>
      <c r="P211" s="22" t="s">
        <v>1995</v>
      </c>
      <c r="Q211" s="22">
        <v>52</v>
      </c>
      <c r="R211" s="37">
        <f t="shared" si="9"/>
        <v>95.2</v>
      </c>
      <c r="S211" s="168">
        <v>119</v>
      </c>
      <c r="T211" s="143">
        <v>5051771929682</v>
      </c>
      <c r="U211"/>
      <c r="V211" s="99">
        <v>0.4</v>
      </c>
      <c r="W211" s="142">
        <v>5.0000000000000001E-3</v>
      </c>
      <c r="X211" s="99">
        <f t="shared" si="8"/>
        <v>0.40500000000000003</v>
      </c>
      <c r="Y211" s="8">
        <v>10</v>
      </c>
      <c r="Z211" s="8">
        <v>250</v>
      </c>
      <c r="AA211" s="8">
        <v>190</v>
      </c>
      <c r="AY211" s="320" t="s">
        <v>4738</v>
      </c>
      <c r="BA211" t="s">
        <v>5213</v>
      </c>
      <c r="BB211" s="302" t="s">
        <v>5197</v>
      </c>
      <c r="BC211" s="309" t="s">
        <v>5198</v>
      </c>
    </row>
    <row r="212" spans="1:55" ht="15.75" x14ac:dyDescent="0.25">
      <c r="A212" t="s">
        <v>448</v>
      </c>
      <c r="B212" s="24" t="s">
        <v>609</v>
      </c>
      <c r="C212" s="24" t="s">
        <v>648</v>
      </c>
      <c r="D212" t="s">
        <v>4771</v>
      </c>
      <c r="E212" s="20" t="s">
        <v>4762</v>
      </c>
      <c r="F212" t="s">
        <v>4737</v>
      </c>
      <c r="H212" t="s">
        <v>4763</v>
      </c>
      <c r="I212" s="33">
        <v>42010000</v>
      </c>
      <c r="K212" s="1" t="s">
        <v>2008</v>
      </c>
      <c r="L212" s="1" t="s">
        <v>2008</v>
      </c>
      <c r="N212" s="13" t="s">
        <v>484</v>
      </c>
      <c r="O212"/>
      <c r="P212" s="22" t="s">
        <v>1995</v>
      </c>
      <c r="Q212" s="22">
        <v>52</v>
      </c>
      <c r="R212" s="37">
        <f t="shared" si="9"/>
        <v>95.2</v>
      </c>
      <c r="S212" s="168">
        <v>119</v>
      </c>
      <c r="T212" s="143">
        <v>5051771929507</v>
      </c>
      <c r="U212"/>
      <c r="V212" s="99">
        <v>0.4</v>
      </c>
      <c r="W212" s="142">
        <v>5.0000000000000001E-3</v>
      </c>
      <c r="X212" s="99">
        <f t="shared" si="8"/>
        <v>0.40500000000000003</v>
      </c>
      <c r="Y212" s="8">
        <v>10</v>
      </c>
      <c r="Z212" s="8">
        <v>250</v>
      </c>
      <c r="AA212" s="8">
        <v>190</v>
      </c>
      <c r="AY212" s="320" t="s">
        <v>4738</v>
      </c>
      <c r="BA212" t="s">
        <v>5213</v>
      </c>
      <c r="BB212" s="302" t="s">
        <v>5197</v>
      </c>
      <c r="BC212" s="309" t="s">
        <v>5198</v>
      </c>
    </row>
    <row r="213" spans="1:55" ht="15.75" x14ac:dyDescent="0.25">
      <c r="A213" t="s">
        <v>448</v>
      </c>
      <c r="B213" s="24" t="s">
        <v>609</v>
      </c>
      <c r="C213" s="24" t="s">
        <v>648</v>
      </c>
      <c r="D213" t="s">
        <v>4771</v>
      </c>
      <c r="E213" s="20" t="s">
        <v>4764</v>
      </c>
      <c r="F213" t="s">
        <v>4737</v>
      </c>
      <c r="H213" t="s">
        <v>4763</v>
      </c>
      <c r="I213" s="33">
        <v>42010000</v>
      </c>
      <c r="K213" s="1" t="s">
        <v>2008</v>
      </c>
      <c r="L213" s="1" t="s">
        <v>2008</v>
      </c>
      <c r="N213" s="13" t="s">
        <v>487</v>
      </c>
      <c r="O213"/>
      <c r="P213" s="22" t="s">
        <v>1995</v>
      </c>
      <c r="Q213" s="22">
        <v>52</v>
      </c>
      <c r="R213" s="37">
        <f t="shared" si="9"/>
        <v>95.2</v>
      </c>
      <c r="S213" s="168">
        <v>119</v>
      </c>
      <c r="T213" s="143">
        <v>5051771929460</v>
      </c>
      <c r="U213"/>
      <c r="V213" s="99">
        <v>0.4</v>
      </c>
      <c r="W213" s="142">
        <v>5.0000000000000001E-3</v>
      </c>
      <c r="X213" s="99">
        <f t="shared" si="8"/>
        <v>0.40500000000000003</v>
      </c>
      <c r="Y213" s="8">
        <v>10</v>
      </c>
      <c r="Z213" s="8">
        <v>250</v>
      </c>
      <c r="AA213" s="8">
        <v>190</v>
      </c>
      <c r="AY213" s="320" t="s">
        <v>4738</v>
      </c>
      <c r="BA213" t="s">
        <v>5213</v>
      </c>
      <c r="BB213" s="302" t="s">
        <v>5197</v>
      </c>
      <c r="BC213" s="309" t="s">
        <v>5198</v>
      </c>
    </row>
    <row r="214" spans="1:55" ht="15.75" x14ac:dyDescent="0.25">
      <c r="A214" t="s">
        <v>448</v>
      </c>
      <c r="B214" s="24" t="s">
        <v>609</v>
      </c>
      <c r="C214" s="24" t="s">
        <v>648</v>
      </c>
      <c r="D214" t="s">
        <v>4771</v>
      </c>
      <c r="E214" s="20" t="s">
        <v>4765</v>
      </c>
      <c r="F214" t="s">
        <v>4737</v>
      </c>
      <c r="H214" t="s">
        <v>4763</v>
      </c>
      <c r="I214" s="33">
        <v>42010000</v>
      </c>
      <c r="K214" s="1" t="s">
        <v>2008</v>
      </c>
      <c r="L214" s="1" t="s">
        <v>2008</v>
      </c>
      <c r="N214" s="13" t="s">
        <v>490</v>
      </c>
      <c r="O214"/>
      <c r="P214" s="22" t="s">
        <v>1995</v>
      </c>
      <c r="Q214" s="22">
        <v>52</v>
      </c>
      <c r="R214" s="37">
        <f t="shared" si="9"/>
        <v>95.2</v>
      </c>
      <c r="S214" s="168">
        <v>119</v>
      </c>
      <c r="T214" s="143">
        <v>5051771929491</v>
      </c>
      <c r="U214"/>
      <c r="V214" s="99">
        <v>0.4</v>
      </c>
      <c r="W214" s="142">
        <v>5.0000000000000001E-3</v>
      </c>
      <c r="X214" s="99">
        <f t="shared" si="8"/>
        <v>0.40500000000000003</v>
      </c>
      <c r="Y214" s="8">
        <v>10</v>
      </c>
      <c r="Z214" s="8">
        <v>250</v>
      </c>
      <c r="AA214" s="8">
        <v>190</v>
      </c>
      <c r="AY214" s="320" t="s">
        <v>4738</v>
      </c>
      <c r="BA214" t="s">
        <v>5213</v>
      </c>
      <c r="BB214" s="302" t="s">
        <v>5197</v>
      </c>
      <c r="BC214" s="309" t="s">
        <v>5198</v>
      </c>
    </row>
    <row r="215" spans="1:55" ht="15.75" x14ac:dyDescent="0.25">
      <c r="A215" t="s">
        <v>448</v>
      </c>
      <c r="B215" s="24" t="s">
        <v>609</v>
      </c>
      <c r="C215" s="24" t="s">
        <v>648</v>
      </c>
      <c r="D215" t="s">
        <v>4771</v>
      </c>
      <c r="E215" s="20" t="s">
        <v>4766</v>
      </c>
      <c r="F215" t="s">
        <v>4737</v>
      </c>
      <c r="H215" t="s">
        <v>4763</v>
      </c>
      <c r="I215" s="33">
        <v>42010000</v>
      </c>
      <c r="K215" s="1" t="s">
        <v>2008</v>
      </c>
      <c r="L215" s="1" t="s">
        <v>2008</v>
      </c>
      <c r="N215" s="13" t="s">
        <v>493</v>
      </c>
      <c r="O215"/>
      <c r="P215" s="22" t="s">
        <v>1995</v>
      </c>
      <c r="Q215" s="22">
        <v>52</v>
      </c>
      <c r="R215" s="37">
        <f t="shared" si="9"/>
        <v>95.2</v>
      </c>
      <c r="S215" s="168">
        <v>119</v>
      </c>
      <c r="T215" s="143">
        <v>5051771929484</v>
      </c>
      <c r="U215"/>
      <c r="V215" s="99">
        <v>0.4</v>
      </c>
      <c r="W215" s="142">
        <v>5.0000000000000001E-3</v>
      </c>
      <c r="X215" s="99">
        <f t="shared" si="8"/>
        <v>0.40500000000000003</v>
      </c>
      <c r="Y215" s="8">
        <v>10</v>
      </c>
      <c r="Z215" s="8">
        <v>250</v>
      </c>
      <c r="AA215" s="8">
        <v>190</v>
      </c>
      <c r="AY215" s="320" t="s">
        <v>4738</v>
      </c>
      <c r="BA215" t="s">
        <v>5213</v>
      </c>
      <c r="BB215" s="302" t="s">
        <v>5197</v>
      </c>
      <c r="BC215" s="309" t="s">
        <v>5198</v>
      </c>
    </row>
    <row r="216" spans="1:55" ht="15.75" x14ac:dyDescent="0.25">
      <c r="A216" t="s">
        <v>448</v>
      </c>
      <c r="B216" s="24" t="s">
        <v>609</v>
      </c>
      <c r="C216" s="24" t="s">
        <v>648</v>
      </c>
      <c r="D216" t="s">
        <v>4771</v>
      </c>
      <c r="E216" s="20" t="s">
        <v>4767</v>
      </c>
      <c r="F216" t="s">
        <v>4737</v>
      </c>
      <c r="H216" t="s">
        <v>896</v>
      </c>
      <c r="I216" s="33">
        <v>42010000</v>
      </c>
      <c r="K216" s="1" t="s">
        <v>2008</v>
      </c>
      <c r="L216" s="1" t="s">
        <v>2008</v>
      </c>
      <c r="N216" s="13" t="s">
        <v>484</v>
      </c>
      <c r="O216"/>
      <c r="P216" s="22" t="s">
        <v>1995</v>
      </c>
      <c r="Q216" s="22">
        <v>52</v>
      </c>
      <c r="R216" s="37">
        <f t="shared" si="9"/>
        <v>95.2</v>
      </c>
      <c r="S216" s="168">
        <v>119</v>
      </c>
      <c r="T216" s="143">
        <v>5051771929606</v>
      </c>
      <c r="U216"/>
      <c r="V216" s="99">
        <v>0.4</v>
      </c>
      <c r="W216" s="142">
        <v>5.0000000000000001E-3</v>
      </c>
      <c r="X216" s="99">
        <f t="shared" si="8"/>
        <v>0.40500000000000003</v>
      </c>
      <c r="Y216" s="8">
        <v>10</v>
      </c>
      <c r="Z216" s="8">
        <v>250</v>
      </c>
      <c r="AA216" s="8">
        <v>190</v>
      </c>
      <c r="AY216" s="320" t="s">
        <v>4738</v>
      </c>
      <c r="BA216" t="s">
        <v>5213</v>
      </c>
      <c r="BB216" s="302" t="s">
        <v>5197</v>
      </c>
      <c r="BC216" s="309" t="s">
        <v>5198</v>
      </c>
    </row>
    <row r="217" spans="1:55" ht="15.75" x14ac:dyDescent="0.25">
      <c r="A217" t="s">
        <v>448</v>
      </c>
      <c r="B217" s="24" t="s">
        <v>609</v>
      </c>
      <c r="C217" s="24" t="s">
        <v>648</v>
      </c>
      <c r="D217" t="s">
        <v>4771</v>
      </c>
      <c r="E217" s="20" t="s">
        <v>4768</v>
      </c>
      <c r="F217" t="s">
        <v>4737</v>
      </c>
      <c r="H217" t="s">
        <v>896</v>
      </c>
      <c r="I217" s="33">
        <v>42010000</v>
      </c>
      <c r="K217" s="1" t="s">
        <v>2008</v>
      </c>
      <c r="L217" s="1" t="s">
        <v>2008</v>
      </c>
      <c r="N217" s="13" t="s">
        <v>487</v>
      </c>
      <c r="O217"/>
      <c r="P217" s="22" t="s">
        <v>1995</v>
      </c>
      <c r="Q217" s="22">
        <v>52</v>
      </c>
      <c r="R217" s="37">
        <f t="shared" si="9"/>
        <v>95.2</v>
      </c>
      <c r="S217" s="168">
        <v>119</v>
      </c>
      <c r="T217" s="143">
        <v>5051771929569</v>
      </c>
      <c r="U217"/>
      <c r="V217" s="99">
        <v>0.4</v>
      </c>
      <c r="W217" s="142">
        <v>5.0000000000000001E-3</v>
      </c>
      <c r="X217" s="99">
        <f t="shared" si="8"/>
        <v>0.40500000000000003</v>
      </c>
      <c r="Y217" s="8">
        <v>10</v>
      </c>
      <c r="Z217" s="8">
        <v>250</v>
      </c>
      <c r="AA217" s="8">
        <v>190</v>
      </c>
      <c r="AY217" s="320" t="s">
        <v>4738</v>
      </c>
      <c r="BA217" t="s">
        <v>5213</v>
      </c>
      <c r="BB217" s="302" t="s">
        <v>5197</v>
      </c>
      <c r="BC217" s="309" t="s">
        <v>5198</v>
      </c>
    </row>
    <row r="218" spans="1:55" ht="15.75" x14ac:dyDescent="0.25">
      <c r="A218" t="s">
        <v>448</v>
      </c>
      <c r="B218" s="24" t="s">
        <v>609</v>
      </c>
      <c r="C218" s="24" t="s">
        <v>648</v>
      </c>
      <c r="D218" t="s">
        <v>4771</v>
      </c>
      <c r="E218" s="20" t="s">
        <v>4769</v>
      </c>
      <c r="F218" t="s">
        <v>4737</v>
      </c>
      <c r="H218" t="s">
        <v>896</v>
      </c>
      <c r="I218" s="33">
        <v>42010000</v>
      </c>
      <c r="K218" s="1" t="s">
        <v>2008</v>
      </c>
      <c r="L218" s="1" t="s">
        <v>2008</v>
      </c>
      <c r="N218" s="13" t="s">
        <v>490</v>
      </c>
      <c r="O218"/>
      <c r="P218" s="22" t="s">
        <v>1995</v>
      </c>
      <c r="Q218" s="22">
        <v>52</v>
      </c>
      <c r="R218" s="37">
        <f t="shared" si="9"/>
        <v>95.2</v>
      </c>
      <c r="S218" s="168">
        <v>119</v>
      </c>
      <c r="T218" s="143">
        <v>5051771929590</v>
      </c>
      <c r="U218"/>
      <c r="V218" s="99">
        <v>0.4</v>
      </c>
      <c r="W218" s="142">
        <v>5.0000000000000001E-3</v>
      </c>
      <c r="X218" s="99">
        <f t="shared" si="8"/>
        <v>0.40500000000000003</v>
      </c>
      <c r="Y218" s="8">
        <v>10</v>
      </c>
      <c r="Z218" s="8">
        <v>250</v>
      </c>
      <c r="AA218" s="8">
        <v>190</v>
      </c>
      <c r="AY218" s="320" t="s">
        <v>4738</v>
      </c>
      <c r="BA218" t="s">
        <v>5213</v>
      </c>
      <c r="BB218" s="302" t="s">
        <v>5197</v>
      </c>
      <c r="BC218" s="309" t="s">
        <v>5198</v>
      </c>
    </row>
    <row r="219" spans="1:55" ht="15.75" x14ac:dyDescent="0.25">
      <c r="A219" t="s">
        <v>448</v>
      </c>
      <c r="B219" s="24" t="s">
        <v>609</v>
      </c>
      <c r="C219" s="24" t="s">
        <v>648</v>
      </c>
      <c r="D219" t="s">
        <v>4771</v>
      </c>
      <c r="E219" s="20" t="s">
        <v>4770</v>
      </c>
      <c r="F219" t="s">
        <v>4737</v>
      </c>
      <c r="H219" t="s">
        <v>896</v>
      </c>
      <c r="I219" s="33">
        <v>42010000</v>
      </c>
      <c r="K219" s="1" t="s">
        <v>2008</v>
      </c>
      <c r="L219" s="1" t="s">
        <v>2008</v>
      </c>
      <c r="N219" s="13" t="s">
        <v>493</v>
      </c>
      <c r="O219"/>
      <c r="P219" s="22" t="s">
        <v>1995</v>
      </c>
      <c r="Q219" s="22">
        <v>52</v>
      </c>
      <c r="R219" s="37">
        <f t="shared" si="9"/>
        <v>95.2</v>
      </c>
      <c r="S219" s="168">
        <v>119</v>
      </c>
      <c r="T219" s="143">
        <v>5051771929583</v>
      </c>
      <c r="U219"/>
      <c r="V219" s="99">
        <v>0.4</v>
      </c>
      <c r="W219" s="142">
        <v>5.0000000000000001E-3</v>
      </c>
      <c r="X219" s="99">
        <f t="shared" si="8"/>
        <v>0.40500000000000003</v>
      </c>
      <c r="Y219" s="8">
        <v>10</v>
      </c>
      <c r="Z219" s="8">
        <v>250</v>
      </c>
      <c r="AA219" s="8">
        <v>190</v>
      </c>
      <c r="AY219" s="320" t="s">
        <v>4738</v>
      </c>
      <c r="BA219" t="s">
        <v>5213</v>
      </c>
      <c r="BB219" s="302" t="s">
        <v>5197</v>
      </c>
      <c r="BC219" s="309" t="s">
        <v>5198</v>
      </c>
    </row>
    <row r="220" spans="1:55" ht="15.75" x14ac:dyDescent="0.25">
      <c r="A220" s="23" t="s">
        <v>508</v>
      </c>
      <c r="B220" s="24" t="s">
        <v>609</v>
      </c>
      <c r="C220" s="24" t="s">
        <v>648</v>
      </c>
      <c r="D220" s="3" t="s">
        <v>2155</v>
      </c>
      <c r="E220" s="24" t="s">
        <v>759</v>
      </c>
      <c r="F220" s="24" t="s">
        <v>2360</v>
      </c>
      <c r="G220" s="24"/>
      <c r="H220" s="24" t="s">
        <v>290</v>
      </c>
      <c r="I220" s="33">
        <v>42010000</v>
      </c>
      <c r="K220" s="1" t="s">
        <v>2008</v>
      </c>
      <c r="L220" s="1" t="s">
        <v>2008</v>
      </c>
      <c r="N220" s="23" t="s">
        <v>452</v>
      </c>
      <c r="O220" s="23"/>
      <c r="P220" s="22" t="s">
        <v>1995</v>
      </c>
      <c r="Q220" s="22">
        <v>94</v>
      </c>
      <c r="R220" s="37">
        <f t="shared" si="9"/>
        <v>196</v>
      </c>
      <c r="S220" s="168">
        <v>245</v>
      </c>
      <c r="T220" s="33" t="s">
        <v>760</v>
      </c>
      <c r="U220" s="33"/>
      <c r="V220" s="99">
        <v>0.14000000000000001</v>
      </c>
      <c r="W220" s="142">
        <v>5.0000000000000001E-3</v>
      </c>
      <c r="X220" s="99">
        <f>V223+W220</f>
        <v>0.14500000000000002</v>
      </c>
      <c r="Y220" s="8">
        <v>50</v>
      </c>
      <c r="Z220" s="8">
        <v>340</v>
      </c>
      <c r="AA220" s="8">
        <v>250</v>
      </c>
      <c r="AY220" s="320" t="s">
        <v>3860</v>
      </c>
      <c r="AZ220" s="157"/>
      <c r="BA220" s="330" t="s">
        <v>5211</v>
      </c>
      <c r="BB220" s="302" t="s">
        <v>5197</v>
      </c>
      <c r="BC220" s="309" t="s">
        <v>5198</v>
      </c>
    </row>
    <row r="221" spans="1:55" ht="15.75" x14ac:dyDescent="0.25">
      <c r="A221" s="23" t="s">
        <v>508</v>
      </c>
      <c r="B221" s="24" t="s">
        <v>609</v>
      </c>
      <c r="C221" s="24" t="s">
        <v>648</v>
      </c>
      <c r="D221" s="3" t="s">
        <v>2155</v>
      </c>
      <c r="E221" s="24" t="s">
        <v>761</v>
      </c>
      <c r="F221" s="24" t="s">
        <v>2360</v>
      </c>
      <c r="G221" s="24"/>
      <c r="H221" s="24" t="s">
        <v>290</v>
      </c>
      <c r="I221" s="33">
        <v>42010000</v>
      </c>
      <c r="K221" s="1" t="s">
        <v>2008</v>
      </c>
      <c r="L221" s="1" t="s">
        <v>2008</v>
      </c>
      <c r="N221" s="23" t="s">
        <v>454</v>
      </c>
      <c r="O221" s="23"/>
      <c r="P221" s="22" t="s">
        <v>1995</v>
      </c>
      <c r="Q221" s="22">
        <v>94</v>
      </c>
      <c r="R221" s="37">
        <f t="shared" si="9"/>
        <v>196</v>
      </c>
      <c r="S221" s="168">
        <v>245</v>
      </c>
      <c r="T221" s="33" t="s">
        <v>762</v>
      </c>
      <c r="U221" s="33"/>
      <c r="V221" s="99">
        <v>0.14000000000000001</v>
      </c>
      <c r="W221" s="142">
        <v>5.0000000000000001E-3</v>
      </c>
      <c r="X221" s="99">
        <f t="shared" ref="X221:X236" si="10">V221+W221</f>
        <v>0.14500000000000002</v>
      </c>
      <c r="Y221" s="8">
        <v>50</v>
      </c>
      <c r="Z221" s="8">
        <v>340</v>
      </c>
      <c r="AA221" s="8">
        <v>250</v>
      </c>
      <c r="AY221" s="320" t="s">
        <v>3860</v>
      </c>
      <c r="AZ221" s="157"/>
      <c r="BA221" s="330" t="s">
        <v>5211</v>
      </c>
      <c r="BB221" s="302" t="s">
        <v>5197</v>
      </c>
      <c r="BC221" s="309" t="s">
        <v>5198</v>
      </c>
    </row>
    <row r="222" spans="1:55" ht="15.75" x14ac:dyDescent="0.25">
      <c r="A222" s="23" t="s">
        <v>508</v>
      </c>
      <c r="B222" s="24" t="s">
        <v>609</v>
      </c>
      <c r="C222" s="24" t="s">
        <v>648</v>
      </c>
      <c r="D222" s="3" t="s">
        <v>2155</v>
      </c>
      <c r="E222" s="24" t="s">
        <v>763</v>
      </c>
      <c r="F222" s="24" t="s">
        <v>2360</v>
      </c>
      <c r="G222" s="24"/>
      <c r="H222" s="24" t="s">
        <v>290</v>
      </c>
      <c r="I222" s="33">
        <v>42010000</v>
      </c>
      <c r="K222" s="1" t="s">
        <v>2008</v>
      </c>
      <c r="L222" s="1" t="s">
        <v>2008</v>
      </c>
      <c r="N222" s="23" t="s">
        <v>456</v>
      </c>
      <c r="O222" s="23"/>
      <c r="P222" s="22" t="s">
        <v>1995</v>
      </c>
      <c r="Q222" s="22">
        <v>94</v>
      </c>
      <c r="R222" s="37">
        <f t="shared" si="9"/>
        <v>196</v>
      </c>
      <c r="S222" s="168">
        <v>245</v>
      </c>
      <c r="T222" s="33" t="s">
        <v>764</v>
      </c>
      <c r="U222" s="33"/>
      <c r="V222" s="99">
        <v>0.14000000000000001</v>
      </c>
      <c r="W222" s="142">
        <v>5.0000000000000001E-3</v>
      </c>
      <c r="X222" s="99">
        <f t="shared" si="10"/>
        <v>0.14500000000000002</v>
      </c>
      <c r="Y222" s="8">
        <v>50</v>
      </c>
      <c r="Z222" s="8">
        <v>340</v>
      </c>
      <c r="AA222" s="8">
        <v>250</v>
      </c>
      <c r="AY222" s="320" t="s">
        <v>3860</v>
      </c>
      <c r="AZ222" s="157"/>
      <c r="BA222" s="330" t="s">
        <v>5211</v>
      </c>
      <c r="BB222" s="302" t="s">
        <v>5197</v>
      </c>
      <c r="BC222" s="309" t="s">
        <v>5198</v>
      </c>
    </row>
    <row r="223" spans="1:55" ht="16.5" customHeight="1" x14ac:dyDescent="0.25">
      <c r="A223" s="23" t="s">
        <v>508</v>
      </c>
      <c r="B223" s="24" t="s">
        <v>609</v>
      </c>
      <c r="C223" s="24" t="s">
        <v>648</v>
      </c>
      <c r="D223" s="3" t="s">
        <v>2155</v>
      </c>
      <c r="E223" s="24" t="s">
        <v>765</v>
      </c>
      <c r="F223" s="24" t="s">
        <v>2360</v>
      </c>
      <c r="G223" s="24"/>
      <c r="H223" s="24" t="s">
        <v>290</v>
      </c>
      <c r="I223" s="33">
        <v>42010000</v>
      </c>
      <c r="K223" s="1" t="s">
        <v>2008</v>
      </c>
      <c r="L223" s="1" t="s">
        <v>2008</v>
      </c>
      <c r="N223" s="23" t="s">
        <v>460</v>
      </c>
      <c r="O223" s="23"/>
      <c r="P223" s="22" t="s">
        <v>1995</v>
      </c>
      <c r="Q223" s="22">
        <v>94</v>
      </c>
      <c r="R223" s="37">
        <f t="shared" si="9"/>
        <v>196</v>
      </c>
      <c r="S223" s="168">
        <v>245</v>
      </c>
      <c r="T223" s="33" t="s">
        <v>766</v>
      </c>
      <c r="U223" s="33"/>
      <c r="V223" s="99">
        <v>0.14000000000000001</v>
      </c>
      <c r="W223" s="142">
        <v>5.0000000000000001E-3</v>
      </c>
      <c r="X223" s="99">
        <f t="shared" si="10"/>
        <v>0.14500000000000002</v>
      </c>
      <c r="Y223" s="8">
        <v>50</v>
      </c>
      <c r="Z223" s="8">
        <v>340</v>
      </c>
      <c r="AA223" s="8">
        <v>250</v>
      </c>
      <c r="AY223" s="320" t="s">
        <v>3860</v>
      </c>
      <c r="AZ223" s="157"/>
      <c r="BA223" s="330" t="s">
        <v>5211</v>
      </c>
      <c r="BB223" s="302" t="s">
        <v>5197</v>
      </c>
      <c r="BC223" s="309" t="s">
        <v>5198</v>
      </c>
    </row>
    <row r="224" spans="1:55" ht="16.5" customHeight="1" x14ac:dyDescent="0.25">
      <c r="A224" s="23" t="s">
        <v>508</v>
      </c>
      <c r="B224" s="24" t="s">
        <v>609</v>
      </c>
      <c r="C224" s="24" t="s">
        <v>648</v>
      </c>
      <c r="D224" s="3" t="s">
        <v>2155</v>
      </c>
      <c r="E224" s="24" t="s">
        <v>2361</v>
      </c>
      <c r="F224" s="24" t="s">
        <v>2360</v>
      </c>
      <c r="G224" s="24"/>
      <c r="H224" s="24" t="s">
        <v>306</v>
      </c>
      <c r="I224" s="33">
        <v>42010000</v>
      </c>
      <c r="K224" s="1" t="s">
        <v>2008</v>
      </c>
      <c r="L224" s="1" t="s">
        <v>2008</v>
      </c>
      <c r="N224" s="23" t="s">
        <v>452</v>
      </c>
      <c r="O224" s="23"/>
      <c r="P224" s="22" t="s">
        <v>1995</v>
      </c>
      <c r="Q224" s="22">
        <v>94</v>
      </c>
      <c r="R224" s="37">
        <f t="shared" si="9"/>
        <v>196</v>
      </c>
      <c r="S224" s="168">
        <v>245</v>
      </c>
      <c r="T224" s="33">
        <v>5051771519043</v>
      </c>
      <c r="U224" s="33"/>
      <c r="V224" s="99">
        <v>0.14000000000000001</v>
      </c>
      <c r="W224" s="142">
        <v>5.0000000000000001E-3</v>
      </c>
      <c r="X224" s="99">
        <f t="shared" si="10"/>
        <v>0.14500000000000002</v>
      </c>
      <c r="Y224" s="8">
        <v>50</v>
      </c>
      <c r="Z224" s="8">
        <v>340</v>
      </c>
      <c r="AA224" s="8">
        <v>250</v>
      </c>
      <c r="AY224" s="320" t="s">
        <v>3860</v>
      </c>
      <c r="AZ224" s="157"/>
      <c r="BA224" s="330" t="s">
        <v>5211</v>
      </c>
      <c r="BB224" s="302" t="s">
        <v>5197</v>
      </c>
      <c r="BC224" s="309" t="s">
        <v>5198</v>
      </c>
    </row>
    <row r="225" spans="1:55" ht="16.5" customHeight="1" x14ac:dyDescent="0.25">
      <c r="A225" s="23" t="s">
        <v>508</v>
      </c>
      <c r="B225" s="24" t="s">
        <v>609</v>
      </c>
      <c r="C225" s="24" t="s">
        <v>648</v>
      </c>
      <c r="D225" s="3" t="s">
        <v>2155</v>
      </c>
      <c r="E225" s="24" t="s">
        <v>2362</v>
      </c>
      <c r="F225" s="24" t="s">
        <v>2360</v>
      </c>
      <c r="G225" s="24"/>
      <c r="H225" s="24" t="s">
        <v>306</v>
      </c>
      <c r="I225" s="33">
        <v>42010000</v>
      </c>
      <c r="K225" s="1" t="s">
        <v>2008</v>
      </c>
      <c r="L225" s="1" t="s">
        <v>2008</v>
      </c>
      <c r="N225" s="23" t="s">
        <v>454</v>
      </c>
      <c r="O225" s="23"/>
      <c r="P225" s="22" t="s">
        <v>1995</v>
      </c>
      <c r="Q225" s="22">
        <v>94</v>
      </c>
      <c r="R225" s="37">
        <f t="shared" si="9"/>
        <v>196</v>
      </c>
      <c r="S225" s="168">
        <v>245</v>
      </c>
      <c r="T225" s="33">
        <v>5051771519050</v>
      </c>
      <c r="U225" s="33"/>
      <c r="V225" s="99">
        <v>0.14000000000000001</v>
      </c>
      <c r="W225" s="142">
        <v>5.0000000000000001E-3</v>
      </c>
      <c r="X225" s="99">
        <f t="shared" si="10"/>
        <v>0.14500000000000002</v>
      </c>
      <c r="Y225" s="8">
        <v>50</v>
      </c>
      <c r="Z225" s="8">
        <v>340</v>
      </c>
      <c r="AA225" s="8">
        <v>250</v>
      </c>
      <c r="AY225" s="320" t="s">
        <v>3860</v>
      </c>
      <c r="AZ225" s="157"/>
      <c r="BA225" s="330" t="s">
        <v>5211</v>
      </c>
      <c r="BB225" s="302" t="s">
        <v>5197</v>
      </c>
      <c r="BC225" s="309" t="s">
        <v>5198</v>
      </c>
    </row>
    <row r="226" spans="1:55" ht="16.5" customHeight="1" x14ac:dyDescent="0.25">
      <c r="A226" s="23" t="s">
        <v>508</v>
      </c>
      <c r="B226" s="24" t="s">
        <v>609</v>
      </c>
      <c r="C226" s="24" t="s">
        <v>648</v>
      </c>
      <c r="D226" s="3" t="s">
        <v>2155</v>
      </c>
      <c r="E226" s="24" t="s">
        <v>2363</v>
      </c>
      <c r="F226" s="24" t="s">
        <v>2360</v>
      </c>
      <c r="G226" s="24"/>
      <c r="H226" s="24" t="s">
        <v>306</v>
      </c>
      <c r="I226" s="33">
        <v>42010000</v>
      </c>
      <c r="K226" s="1" t="s">
        <v>2008</v>
      </c>
      <c r="L226" s="1" t="s">
        <v>2008</v>
      </c>
      <c r="N226" s="23" t="s">
        <v>456</v>
      </c>
      <c r="O226" s="23"/>
      <c r="P226" s="22" t="s">
        <v>1995</v>
      </c>
      <c r="Q226" s="22">
        <v>94</v>
      </c>
      <c r="R226" s="37">
        <f t="shared" si="9"/>
        <v>196</v>
      </c>
      <c r="S226" s="168">
        <v>245</v>
      </c>
      <c r="T226" s="33">
        <v>5051771519067</v>
      </c>
      <c r="U226" s="33"/>
      <c r="V226" s="99">
        <v>0.14000000000000001</v>
      </c>
      <c r="W226" s="142">
        <v>5.0000000000000001E-3</v>
      </c>
      <c r="X226" s="99">
        <f t="shared" si="10"/>
        <v>0.14500000000000002</v>
      </c>
      <c r="Y226" s="8">
        <v>50</v>
      </c>
      <c r="Z226" s="8">
        <v>340</v>
      </c>
      <c r="AA226" s="8">
        <v>250</v>
      </c>
      <c r="AY226" s="320" t="s">
        <v>3860</v>
      </c>
      <c r="AZ226" s="157"/>
      <c r="BA226" s="330" t="s">
        <v>5211</v>
      </c>
      <c r="BB226" s="302" t="s">
        <v>5197</v>
      </c>
      <c r="BC226" s="309" t="s">
        <v>5198</v>
      </c>
    </row>
    <row r="227" spans="1:55" ht="16.5" customHeight="1" x14ac:dyDescent="0.25">
      <c r="A227" s="23" t="s">
        <v>508</v>
      </c>
      <c r="B227" s="24" t="s">
        <v>609</v>
      </c>
      <c r="C227" s="24" t="s">
        <v>648</v>
      </c>
      <c r="D227" s="3" t="s">
        <v>2155</v>
      </c>
      <c r="E227" s="24" t="s">
        <v>2364</v>
      </c>
      <c r="F227" s="24" t="s">
        <v>2360</v>
      </c>
      <c r="G227" s="24"/>
      <c r="H227" s="24" t="s">
        <v>306</v>
      </c>
      <c r="I227" s="33">
        <v>42010000</v>
      </c>
      <c r="K227" s="1" t="s">
        <v>2008</v>
      </c>
      <c r="L227" s="1" t="s">
        <v>2008</v>
      </c>
      <c r="N227" s="23" t="s">
        <v>460</v>
      </c>
      <c r="O227" s="23"/>
      <c r="P227" s="22" t="s">
        <v>1995</v>
      </c>
      <c r="Q227" s="22">
        <v>94</v>
      </c>
      <c r="R227" s="37">
        <f t="shared" si="9"/>
        <v>196</v>
      </c>
      <c r="S227" s="168">
        <v>245</v>
      </c>
      <c r="T227" s="33">
        <v>5051771520148</v>
      </c>
      <c r="U227" s="33"/>
      <c r="V227" s="99">
        <v>0.14000000000000001</v>
      </c>
      <c r="W227" s="142">
        <v>5.0000000000000001E-3</v>
      </c>
      <c r="X227" s="99">
        <f t="shared" si="10"/>
        <v>0.14500000000000002</v>
      </c>
      <c r="Y227" s="8">
        <v>50</v>
      </c>
      <c r="Z227" s="8">
        <v>340</v>
      </c>
      <c r="AA227" s="8">
        <v>250</v>
      </c>
      <c r="AY227" s="320" t="s">
        <v>3860</v>
      </c>
      <c r="AZ227" s="157"/>
      <c r="BA227" s="330" t="s">
        <v>5211</v>
      </c>
      <c r="BB227" s="302" t="s">
        <v>5197</v>
      </c>
      <c r="BC227" s="309" t="s">
        <v>5198</v>
      </c>
    </row>
    <row r="228" spans="1:55" ht="16.5" customHeight="1" x14ac:dyDescent="0.25">
      <c r="A228" s="23" t="s">
        <v>508</v>
      </c>
      <c r="B228" s="24" t="s">
        <v>609</v>
      </c>
      <c r="C228" s="24" t="s">
        <v>648</v>
      </c>
      <c r="D228" s="3" t="s">
        <v>2155</v>
      </c>
      <c r="E228" s="24" t="s">
        <v>3111</v>
      </c>
      <c r="F228" s="24" t="s">
        <v>2360</v>
      </c>
      <c r="G228" s="24"/>
      <c r="H228" s="24" t="s">
        <v>311</v>
      </c>
      <c r="I228" s="33">
        <v>42010000</v>
      </c>
      <c r="K228" s="1" t="s">
        <v>2008</v>
      </c>
      <c r="L228" s="1" t="s">
        <v>2008</v>
      </c>
      <c r="N228" s="23" t="s">
        <v>452</v>
      </c>
      <c r="O228" s="23"/>
      <c r="P228" s="22" t="s">
        <v>1995</v>
      </c>
      <c r="Q228" s="22">
        <v>94</v>
      </c>
      <c r="R228" s="37">
        <f t="shared" si="9"/>
        <v>196</v>
      </c>
      <c r="S228" s="168">
        <v>245</v>
      </c>
      <c r="T228" s="33">
        <v>5051771789507</v>
      </c>
      <c r="U228" s="33"/>
      <c r="V228" s="99">
        <v>0.14000000000000001</v>
      </c>
      <c r="W228" s="142">
        <v>5.0000000000000001E-3</v>
      </c>
      <c r="X228" s="99">
        <f t="shared" si="10"/>
        <v>0.14500000000000002</v>
      </c>
      <c r="Y228" s="8">
        <v>50</v>
      </c>
      <c r="Z228" s="8">
        <v>340</v>
      </c>
      <c r="AA228" s="8">
        <v>250</v>
      </c>
      <c r="AY228" s="320" t="s">
        <v>3860</v>
      </c>
      <c r="AZ228" s="157"/>
      <c r="BA228" s="330" t="s">
        <v>5211</v>
      </c>
      <c r="BB228" s="302" t="s">
        <v>5197</v>
      </c>
      <c r="BC228" s="309" t="s">
        <v>5198</v>
      </c>
    </row>
    <row r="229" spans="1:55" ht="16.5" customHeight="1" x14ac:dyDescent="0.25">
      <c r="A229" s="23" t="s">
        <v>508</v>
      </c>
      <c r="B229" s="24" t="s">
        <v>609</v>
      </c>
      <c r="C229" s="24" t="s">
        <v>648</v>
      </c>
      <c r="D229" s="3" t="s">
        <v>2155</v>
      </c>
      <c r="E229" s="24" t="s">
        <v>3112</v>
      </c>
      <c r="F229" s="24" t="s">
        <v>2360</v>
      </c>
      <c r="G229" s="24"/>
      <c r="H229" s="24" t="s">
        <v>311</v>
      </c>
      <c r="I229" s="33">
        <v>42010000</v>
      </c>
      <c r="K229" s="1" t="s">
        <v>2008</v>
      </c>
      <c r="L229" s="1" t="s">
        <v>2008</v>
      </c>
      <c r="N229" s="23" t="s">
        <v>454</v>
      </c>
      <c r="O229" s="23"/>
      <c r="P229" s="22" t="s">
        <v>1995</v>
      </c>
      <c r="Q229" s="22">
        <v>94</v>
      </c>
      <c r="R229" s="37">
        <f t="shared" si="9"/>
        <v>196</v>
      </c>
      <c r="S229" s="168">
        <v>245</v>
      </c>
      <c r="T229" s="33">
        <v>5051771789514</v>
      </c>
      <c r="U229" s="33"/>
      <c r="V229" s="99">
        <v>0.14000000000000001</v>
      </c>
      <c r="W229" s="142">
        <v>5.0000000000000001E-3</v>
      </c>
      <c r="X229" s="99">
        <f t="shared" si="10"/>
        <v>0.14500000000000002</v>
      </c>
      <c r="Y229" s="8">
        <v>50</v>
      </c>
      <c r="Z229" s="8">
        <v>340</v>
      </c>
      <c r="AA229" s="8">
        <v>250</v>
      </c>
      <c r="AY229" s="320" t="s">
        <v>3860</v>
      </c>
      <c r="AZ229" s="157"/>
      <c r="BA229" s="330" t="s">
        <v>5211</v>
      </c>
      <c r="BB229" s="302" t="s">
        <v>5197</v>
      </c>
      <c r="BC229" s="309" t="s">
        <v>5198</v>
      </c>
    </row>
    <row r="230" spans="1:55" ht="16.5" customHeight="1" x14ac:dyDescent="0.25">
      <c r="A230" s="23" t="s">
        <v>508</v>
      </c>
      <c r="B230" s="24" t="s">
        <v>609</v>
      </c>
      <c r="C230" s="24" t="s">
        <v>648</v>
      </c>
      <c r="D230" s="3" t="s">
        <v>2155</v>
      </c>
      <c r="E230" s="24" t="s">
        <v>3113</v>
      </c>
      <c r="F230" s="24" t="s">
        <v>2360</v>
      </c>
      <c r="G230" s="24"/>
      <c r="H230" s="24" t="s">
        <v>311</v>
      </c>
      <c r="I230" s="33">
        <v>42010000</v>
      </c>
      <c r="K230" s="1" t="s">
        <v>2008</v>
      </c>
      <c r="L230" s="1" t="s">
        <v>2008</v>
      </c>
      <c r="N230" s="23" t="s">
        <v>460</v>
      </c>
      <c r="O230" s="23"/>
      <c r="P230" s="22" t="s">
        <v>1995</v>
      </c>
      <c r="Q230" s="22">
        <v>94</v>
      </c>
      <c r="R230" s="37">
        <f t="shared" si="9"/>
        <v>196</v>
      </c>
      <c r="S230" s="168">
        <v>245</v>
      </c>
      <c r="T230" s="33">
        <v>5051771789538</v>
      </c>
      <c r="U230" s="33"/>
      <c r="V230" s="99">
        <v>0.14000000000000001</v>
      </c>
      <c r="W230" s="142">
        <v>5.0000000000000001E-3</v>
      </c>
      <c r="X230" s="99">
        <f t="shared" si="10"/>
        <v>0.14500000000000002</v>
      </c>
      <c r="Y230" s="8">
        <v>50</v>
      </c>
      <c r="Z230" s="8">
        <v>340</v>
      </c>
      <c r="AA230" s="8">
        <v>250</v>
      </c>
      <c r="AY230" s="320" t="s">
        <v>3860</v>
      </c>
      <c r="AZ230" s="157"/>
      <c r="BA230" s="330" t="s">
        <v>5211</v>
      </c>
      <c r="BB230" s="302" t="s">
        <v>5197</v>
      </c>
      <c r="BC230" s="309" t="s">
        <v>5198</v>
      </c>
    </row>
    <row r="231" spans="1:55" ht="16.5" customHeight="1" x14ac:dyDescent="0.25">
      <c r="A231" s="23" t="s">
        <v>508</v>
      </c>
      <c r="B231" s="24" t="s">
        <v>609</v>
      </c>
      <c r="C231" s="24" t="s">
        <v>648</v>
      </c>
      <c r="D231" s="3" t="s">
        <v>2155</v>
      </c>
      <c r="E231" s="24" t="s">
        <v>3114</v>
      </c>
      <c r="F231" s="24" t="s">
        <v>2360</v>
      </c>
      <c r="G231" s="24"/>
      <c r="H231" s="24" t="s">
        <v>311</v>
      </c>
      <c r="I231" s="33">
        <v>42010000</v>
      </c>
      <c r="K231" s="1" t="s">
        <v>2008</v>
      </c>
      <c r="L231" s="1" t="s">
        <v>2008</v>
      </c>
      <c r="N231" s="23" t="s">
        <v>456</v>
      </c>
      <c r="O231" s="23"/>
      <c r="P231" s="22" t="s">
        <v>1995</v>
      </c>
      <c r="Q231" s="22">
        <v>94</v>
      </c>
      <c r="R231" s="37">
        <f t="shared" si="9"/>
        <v>196</v>
      </c>
      <c r="S231" s="168">
        <v>245</v>
      </c>
      <c r="T231" s="33">
        <v>5051771789521</v>
      </c>
      <c r="U231" s="33"/>
      <c r="V231" s="99">
        <v>0.14000000000000001</v>
      </c>
      <c r="W231" s="142">
        <v>5.0000000000000001E-3</v>
      </c>
      <c r="X231" s="99">
        <f t="shared" si="10"/>
        <v>0.14500000000000002</v>
      </c>
      <c r="Y231" s="8">
        <v>50</v>
      </c>
      <c r="Z231" s="8">
        <v>340</v>
      </c>
      <c r="AA231" s="8">
        <v>250</v>
      </c>
      <c r="AY231" s="320" t="s">
        <v>3860</v>
      </c>
      <c r="AZ231" s="157"/>
      <c r="BA231" s="330" t="s">
        <v>5211</v>
      </c>
      <c r="BB231" s="302" t="s">
        <v>5197</v>
      </c>
      <c r="BC231" s="309" t="s">
        <v>5198</v>
      </c>
    </row>
    <row r="232" spans="1:55" s="32" customFormat="1" ht="15.75" x14ac:dyDescent="0.25">
      <c r="A232" s="3" t="s">
        <v>448</v>
      </c>
      <c r="B232" s="24" t="s">
        <v>609</v>
      </c>
      <c r="C232" s="24" t="s">
        <v>2358</v>
      </c>
      <c r="D232" s="3" t="s">
        <v>2164</v>
      </c>
      <c r="E232" s="3" t="s">
        <v>2030</v>
      </c>
      <c r="F232" s="3" t="s">
        <v>3980</v>
      </c>
      <c r="G232" s="3"/>
      <c r="H232" s="3" t="s">
        <v>1609</v>
      </c>
      <c r="I232" s="33">
        <v>42010000</v>
      </c>
      <c r="J232" s="143"/>
      <c r="K232" s="1" t="s">
        <v>2008</v>
      </c>
      <c r="L232" s="1" t="s">
        <v>2008</v>
      </c>
      <c r="M232"/>
      <c r="N232" s="35" t="s">
        <v>456</v>
      </c>
      <c r="O232" s="35"/>
      <c r="P232" s="22" t="s">
        <v>1995</v>
      </c>
      <c r="Q232" s="22">
        <v>347</v>
      </c>
      <c r="R232" s="37">
        <f t="shared" si="9"/>
        <v>639.20000000000005</v>
      </c>
      <c r="S232" s="168">
        <v>799</v>
      </c>
      <c r="T232" s="33">
        <v>5051771724829</v>
      </c>
      <c r="U232" s="33"/>
      <c r="V232" s="99">
        <v>0.28000000000000003</v>
      </c>
      <c r="W232" s="142">
        <v>5.0000000000000001E-3</v>
      </c>
      <c r="X232" s="99">
        <f t="shared" si="10"/>
        <v>0.28500000000000003</v>
      </c>
      <c r="Y232" s="8">
        <v>30</v>
      </c>
      <c r="Z232" s="8">
        <v>470</v>
      </c>
      <c r="AA232" s="8">
        <v>180</v>
      </c>
      <c r="AB232"/>
      <c r="AC232"/>
      <c r="AD232"/>
      <c r="AE232"/>
      <c r="AF232"/>
      <c r="AG232"/>
      <c r="AH232"/>
      <c r="AI232"/>
      <c r="AJ232"/>
      <c r="AK232"/>
      <c r="AL232"/>
      <c r="AM232"/>
      <c r="AN232"/>
      <c r="AO232"/>
      <c r="AP232"/>
      <c r="AQ232"/>
      <c r="AR232"/>
      <c r="AS232"/>
      <c r="AT232"/>
      <c r="AU232"/>
      <c r="AV232"/>
      <c r="AW232"/>
      <c r="AX232"/>
      <c r="AY232" s="320" t="s">
        <v>3863</v>
      </c>
      <c r="AZ232" s="12"/>
      <c r="BA232" s="330" t="s">
        <v>5211</v>
      </c>
      <c r="BB232" s="302" t="s">
        <v>5197</v>
      </c>
      <c r="BC232" s="309" t="s">
        <v>5198</v>
      </c>
    </row>
    <row r="233" spans="1:55" s="32" customFormat="1" ht="15.75" x14ac:dyDescent="0.25">
      <c r="A233" s="3" t="s">
        <v>448</v>
      </c>
      <c r="B233" s="24" t="s">
        <v>609</v>
      </c>
      <c r="C233" s="24" t="s">
        <v>2358</v>
      </c>
      <c r="D233" s="3" t="s">
        <v>2164</v>
      </c>
      <c r="E233" s="3" t="s">
        <v>2031</v>
      </c>
      <c r="F233" s="3" t="s">
        <v>3980</v>
      </c>
      <c r="G233" s="3"/>
      <c r="H233" s="3" t="s">
        <v>1609</v>
      </c>
      <c r="I233" s="33">
        <v>42010000</v>
      </c>
      <c r="J233" s="143"/>
      <c r="K233" s="1" t="s">
        <v>2008</v>
      </c>
      <c r="L233" s="1" t="s">
        <v>2008</v>
      </c>
      <c r="M233"/>
      <c r="N233" s="35" t="s">
        <v>452</v>
      </c>
      <c r="O233" s="35"/>
      <c r="P233" s="22" t="s">
        <v>1995</v>
      </c>
      <c r="Q233" s="22">
        <v>347</v>
      </c>
      <c r="R233" s="37">
        <f t="shared" si="9"/>
        <v>639.20000000000005</v>
      </c>
      <c r="S233" s="168">
        <v>799</v>
      </c>
      <c r="T233" s="33" t="s">
        <v>2555</v>
      </c>
      <c r="U233" s="33"/>
      <c r="V233" s="99">
        <v>0.33300000000000002</v>
      </c>
      <c r="W233" s="142">
        <v>5.0000000000000001E-3</v>
      </c>
      <c r="X233" s="99">
        <f t="shared" si="10"/>
        <v>0.33800000000000002</v>
      </c>
      <c r="Y233" s="8">
        <v>40</v>
      </c>
      <c r="Z233" s="8">
        <v>500</v>
      </c>
      <c r="AA233" s="8">
        <v>180</v>
      </c>
      <c r="AB233"/>
      <c r="AC233"/>
      <c r="AD233"/>
      <c r="AE233"/>
      <c r="AF233"/>
      <c r="AG233"/>
      <c r="AH233"/>
      <c r="AI233"/>
      <c r="AJ233"/>
      <c r="AK233"/>
      <c r="AL233"/>
      <c r="AM233"/>
      <c r="AN233"/>
      <c r="AO233"/>
      <c r="AP233"/>
      <c r="AQ233"/>
      <c r="AR233"/>
      <c r="AS233"/>
      <c r="AT233"/>
      <c r="AU233"/>
      <c r="AV233"/>
      <c r="AW233"/>
      <c r="AX233"/>
      <c r="AY233" s="320" t="s">
        <v>3863</v>
      </c>
      <c r="AZ233" s="12"/>
      <c r="BA233" s="330" t="s">
        <v>5211</v>
      </c>
      <c r="BB233" s="302" t="s">
        <v>5197</v>
      </c>
      <c r="BC233" s="309" t="s">
        <v>5198</v>
      </c>
    </row>
    <row r="234" spans="1:55" s="32" customFormat="1" ht="15.75" x14ac:dyDescent="0.25">
      <c r="A234" s="3" t="s">
        <v>448</v>
      </c>
      <c r="B234" s="24" t="s">
        <v>609</v>
      </c>
      <c r="C234" s="24" t="s">
        <v>2358</v>
      </c>
      <c r="D234" s="3" t="s">
        <v>2164</v>
      </c>
      <c r="E234" s="3" t="s">
        <v>2032</v>
      </c>
      <c r="F234" s="3" t="s">
        <v>3980</v>
      </c>
      <c r="G234" s="3"/>
      <c r="H234" s="3" t="s">
        <v>1609</v>
      </c>
      <c r="I234" s="33">
        <v>42010000</v>
      </c>
      <c r="J234" s="143"/>
      <c r="K234" s="1" t="s">
        <v>2008</v>
      </c>
      <c r="L234" s="1" t="s">
        <v>2008</v>
      </c>
      <c r="M234"/>
      <c r="N234" s="35" t="s">
        <v>454</v>
      </c>
      <c r="O234" s="35"/>
      <c r="P234" s="22" t="s">
        <v>1995</v>
      </c>
      <c r="Q234" s="22">
        <v>347</v>
      </c>
      <c r="R234" s="37">
        <f t="shared" si="9"/>
        <v>639.20000000000005</v>
      </c>
      <c r="S234" s="168">
        <v>799</v>
      </c>
      <c r="T234" s="33" t="s">
        <v>2556</v>
      </c>
      <c r="U234" s="33"/>
      <c r="V234" s="99"/>
      <c r="W234" s="142">
        <v>5.0000000000000001E-3</v>
      </c>
      <c r="X234" s="99">
        <f t="shared" si="10"/>
        <v>5.0000000000000001E-3</v>
      </c>
      <c r="Y234" s="8">
        <v>40</v>
      </c>
      <c r="Z234" s="8"/>
      <c r="AA234" s="8">
        <v>180</v>
      </c>
      <c r="AB234"/>
      <c r="AC234"/>
      <c r="AD234"/>
      <c r="AE234"/>
      <c r="AF234"/>
      <c r="AG234"/>
      <c r="AH234"/>
      <c r="AI234"/>
      <c r="AJ234"/>
      <c r="AK234"/>
      <c r="AL234"/>
      <c r="AM234"/>
      <c r="AN234"/>
      <c r="AO234"/>
      <c r="AP234"/>
      <c r="AQ234"/>
      <c r="AR234"/>
      <c r="AS234"/>
      <c r="AT234"/>
      <c r="AU234"/>
      <c r="AV234"/>
      <c r="AW234"/>
      <c r="AX234"/>
      <c r="AY234" s="320" t="s">
        <v>3863</v>
      </c>
      <c r="AZ234" s="12"/>
      <c r="BA234" s="330" t="s">
        <v>5211</v>
      </c>
      <c r="BB234" s="302" t="s">
        <v>5197</v>
      </c>
      <c r="BC234" s="309" t="s">
        <v>5198</v>
      </c>
    </row>
    <row r="235" spans="1:55" s="32" customFormat="1" ht="15.75" x14ac:dyDescent="0.25">
      <c r="A235" s="3" t="s">
        <v>448</v>
      </c>
      <c r="B235" s="3" t="s">
        <v>609</v>
      </c>
      <c r="C235" s="3" t="s">
        <v>767</v>
      </c>
      <c r="D235" s="3" t="s">
        <v>2165</v>
      </c>
      <c r="E235" s="3" t="s">
        <v>1701</v>
      </c>
      <c r="F235" s="3" t="s">
        <v>4296</v>
      </c>
      <c r="G235" s="3"/>
      <c r="H235" s="3" t="s">
        <v>1609</v>
      </c>
      <c r="I235" s="33">
        <v>42010000</v>
      </c>
      <c r="J235" s="143"/>
      <c r="K235" s="1" t="s">
        <v>2008</v>
      </c>
      <c r="L235" s="1" t="s">
        <v>2008</v>
      </c>
      <c r="M235"/>
      <c r="N235" s="35" t="s">
        <v>1664</v>
      </c>
      <c r="O235" s="35"/>
      <c r="P235" s="22" t="s">
        <v>1995</v>
      </c>
      <c r="Q235" s="22">
        <v>143</v>
      </c>
      <c r="R235" s="37">
        <f t="shared" si="9"/>
        <v>263.2</v>
      </c>
      <c r="S235" s="168">
        <v>329</v>
      </c>
      <c r="T235" s="33" t="s">
        <v>1709</v>
      </c>
      <c r="U235" s="33"/>
      <c r="V235" s="99">
        <v>0.6</v>
      </c>
      <c r="W235" s="142">
        <v>5.0000000000000001E-3</v>
      </c>
      <c r="X235" s="99">
        <f t="shared" si="10"/>
        <v>0.60499999999999998</v>
      </c>
      <c r="Y235" s="8">
        <v>210</v>
      </c>
      <c r="Z235" s="8">
        <v>125</v>
      </c>
      <c r="AA235" s="8">
        <v>150</v>
      </c>
      <c r="AB235"/>
      <c r="AC235"/>
      <c r="AD235"/>
      <c r="AE235"/>
      <c r="AF235"/>
      <c r="AG235"/>
      <c r="AH235"/>
      <c r="AI235"/>
      <c r="AJ235"/>
      <c r="AK235"/>
      <c r="AL235"/>
      <c r="AM235"/>
      <c r="AN235"/>
      <c r="AO235"/>
      <c r="AP235"/>
      <c r="AQ235"/>
      <c r="AR235"/>
      <c r="AS235"/>
      <c r="AT235"/>
      <c r="AU235"/>
      <c r="AV235"/>
      <c r="AW235"/>
      <c r="AX235"/>
      <c r="AY235" s="320" t="s">
        <v>1769</v>
      </c>
      <c r="BA235" t="s">
        <v>5213</v>
      </c>
      <c r="BB235" s="302" t="s">
        <v>5197</v>
      </c>
      <c r="BC235" s="309" t="s">
        <v>5198</v>
      </c>
    </row>
    <row r="236" spans="1:55" s="32" customFormat="1" ht="15.75" x14ac:dyDescent="0.25">
      <c r="A236" s="3" t="s">
        <v>448</v>
      </c>
      <c r="B236" s="3" t="s">
        <v>609</v>
      </c>
      <c r="C236" s="3" t="s">
        <v>767</v>
      </c>
      <c r="D236" s="3" t="s">
        <v>2165</v>
      </c>
      <c r="E236" s="3" t="s">
        <v>1702</v>
      </c>
      <c r="F236" s="3" t="s">
        <v>4296</v>
      </c>
      <c r="G236" s="3"/>
      <c r="H236" s="3" t="s">
        <v>1609</v>
      </c>
      <c r="I236" s="33">
        <v>42010000</v>
      </c>
      <c r="J236" s="143"/>
      <c r="K236" s="1" t="s">
        <v>2008</v>
      </c>
      <c r="L236" s="1" t="s">
        <v>2008</v>
      </c>
      <c r="M236"/>
      <c r="N236" s="35" t="s">
        <v>1665</v>
      </c>
      <c r="O236" s="35"/>
      <c r="P236" s="22" t="s">
        <v>1995</v>
      </c>
      <c r="Q236" s="22">
        <v>143</v>
      </c>
      <c r="R236" s="37">
        <f t="shared" si="9"/>
        <v>263.2</v>
      </c>
      <c r="S236" s="168">
        <v>329</v>
      </c>
      <c r="T236" s="33" t="s">
        <v>1710</v>
      </c>
      <c r="U236" s="33"/>
      <c r="V236" s="99">
        <v>0.6</v>
      </c>
      <c r="W236" s="142">
        <v>5.0000000000000001E-3</v>
      </c>
      <c r="X236" s="99">
        <f t="shared" si="10"/>
        <v>0.60499999999999998</v>
      </c>
      <c r="Y236" s="8">
        <v>220</v>
      </c>
      <c r="Z236" s="8">
        <v>130</v>
      </c>
      <c r="AA236" s="8">
        <v>155</v>
      </c>
      <c r="AB236"/>
      <c r="AC236"/>
      <c r="AD236"/>
      <c r="AE236"/>
      <c r="AF236"/>
      <c r="AG236"/>
      <c r="AH236"/>
      <c r="AI236"/>
      <c r="AJ236"/>
      <c r="AK236"/>
      <c r="AL236"/>
      <c r="AM236"/>
      <c r="AN236"/>
      <c r="AO236"/>
      <c r="AP236"/>
      <c r="AQ236"/>
      <c r="AR236"/>
      <c r="AS236"/>
      <c r="AT236"/>
      <c r="AU236"/>
      <c r="AV236"/>
      <c r="AW236"/>
      <c r="AX236"/>
      <c r="AY236" s="320" t="s">
        <v>1769</v>
      </c>
      <c r="BA236" t="s">
        <v>5213</v>
      </c>
      <c r="BB236" s="302" t="s">
        <v>5197</v>
      </c>
      <c r="BC236" s="309" t="s">
        <v>5198</v>
      </c>
    </row>
    <row r="237" spans="1:55" s="32" customFormat="1" ht="15.75" x14ac:dyDescent="0.25">
      <c r="A237" s="3" t="s">
        <v>448</v>
      </c>
      <c r="B237" s="3" t="s">
        <v>609</v>
      </c>
      <c r="C237" s="3" t="s">
        <v>767</v>
      </c>
      <c r="D237" s="3" t="s">
        <v>2165</v>
      </c>
      <c r="E237" s="3" t="s">
        <v>1703</v>
      </c>
      <c r="F237" s="3" t="s">
        <v>4296</v>
      </c>
      <c r="G237" s="3"/>
      <c r="H237" s="3" t="s">
        <v>1609</v>
      </c>
      <c r="I237" s="33">
        <v>42010000</v>
      </c>
      <c r="J237" s="143"/>
      <c r="K237" s="1" t="s">
        <v>2008</v>
      </c>
      <c r="L237" s="1" t="s">
        <v>2008</v>
      </c>
      <c r="M237"/>
      <c r="N237" s="35" t="s">
        <v>1666</v>
      </c>
      <c r="O237" s="35"/>
      <c r="P237" s="22" t="s">
        <v>1995</v>
      </c>
      <c r="Q237" s="22">
        <v>143</v>
      </c>
      <c r="R237" s="37">
        <f t="shared" si="9"/>
        <v>263.2</v>
      </c>
      <c r="S237" s="168">
        <v>329</v>
      </c>
      <c r="T237" s="33" t="s">
        <v>1711</v>
      </c>
      <c r="U237" s="33"/>
      <c r="V237" s="99">
        <v>0.6</v>
      </c>
      <c r="W237" s="142">
        <v>5.0000000000000001E-3</v>
      </c>
      <c r="X237" s="99">
        <f t="shared" ref="X237:X257" si="11">V237+W237</f>
        <v>0.60499999999999998</v>
      </c>
      <c r="Y237" s="8">
        <v>230</v>
      </c>
      <c r="Z237" s="8">
        <v>135</v>
      </c>
      <c r="AA237" s="8">
        <v>160</v>
      </c>
      <c r="AB237"/>
      <c r="AC237"/>
      <c r="AD237"/>
      <c r="AE237"/>
      <c r="AF237"/>
      <c r="AG237"/>
      <c r="AH237"/>
      <c r="AI237"/>
      <c r="AJ237"/>
      <c r="AK237"/>
      <c r="AL237"/>
      <c r="AM237"/>
      <c r="AN237"/>
      <c r="AO237"/>
      <c r="AP237"/>
      <c r="AQ237"/>
      <c r="AR237"/>
      <c r="AS237"/>
      <c r="AT237"/>
      <c r="AU237"/>
      <c r="AV237"/>
      <c r="AW237"/>
      <c r="AX237"/>
      <c r="AY237" s="320" t="s">
        <v>1769</v>
      </c>
      <c r="BA237" t="s">
        <v>5213</v>
      </c>
      <c r="BB237" s="302" t="s">
        <v>5197</v>
      </c>
      <c r="BC237" s="309" t="s">
        <v>5198</v>
      </c>
    </row>
    <row r="238" spans="1:55" s="32" customFormat="1" ht="15.75" x14ac:dyDescent="0.25">
      <c r="A238" s="3" t="s">
        <v>448</v>
      </c>
      <c r="B238" s="3" t="s">
        <v>609</v>
      </c>
      <c r="C238" s="3" t="s">
        <v>767</v>
      </c>
      <c r="D238" s="3" t="s">
        <v>2165</v>
      </c>
      <c r="E238" s="3" t="s">
        <v>1704</v>
      </c>
      <c r="F238" s="3" t="s">
        <v>4296</v>
      </c>
      <c r="G238" s="3"/>
      <c r="H238" s="3" t="s">
        <v>1609</v>
      </c>
      <c r="I238" s="33">
        <v>42010000</v>
      </c>
      <c r="J238" s="143"/>
      <c r="K238" s="1" t="s">
        <v>2008</v>
      </c>
      <c r="L238" s="1" t="s">
        <v>2008</v>
      </c>
      <c r="M238"/>
      <c r="N238" s="35" t="s">
        <v>1667</v>
      </c>
      <c r="O238" s="35"/>
      <c r="P238" s="22" t="s">
        <v>1995</v>
      </c>
      <c r="Q238" s="22">
        <v>143</v>
      </c>
      <c r="R238" s="37">
        <f t="shared" si="9"/>
        <v>263.2</v>
      </c>
      <c r="S238" s="168">
        <v>329</v>
      </c>
      <c r="T238" s="33" t="s">
        <v>1712</v>
      </c>
      <c r="U238" s="33"/>
      <c r="V238" s="99">
        <v>0.6</v>
      </c>
      <c r="W238" s="142">
        <v>5.0000000000000001E-3</v>
      </c>
      <c r="X238" s="99">
        <f t="shared" si="11"/>
        <v>0.60499999999999998</v>
      </c>
      <c r="Y238" s="8">
        <v>235</v>
      </c>
      <c r="Z238" s="8">
        <v>140</v>
      </c>
      <c r="AA238" s="8">
        <v>162</v>
      </c>
      <c r="AB238"/>
      <c r="AC238"/>
      <c r="AD238"/>
      <c r="AE238"/>
      <c r="AF238"/>
      <c r="AG238"/>
      <c r="AH238"/>
      <c r="AI238"/>
      <c r="AJ238"/>
      <c r="AK238"/>
      <c r="AL238"/>
      <c r="AM238"/>
      <c r="AN238"/>
      <c r="AO238"/>
      <c r="AP238"/>
      <c r="AQ238"/>
      <c r="AR238"/>
      <c r="AS238"/>
      <c r="AT238"/>
      <c r="AU238"/>
      <c r="AV238"/>
      <c r="AW238"/>
      <c r="AX238"/>
      <c r="AY238" s="320" t="s">
        <v>1769</v>
      </c>
      <c r="BA238" t="s">
        <v>5213</v>
      </c>
      <c r="BB238" s="302" t="s">
        <v>5197</v>
      </c>
      <c r="BC238" s="309" t="s">
        <v>5198</v>
      </c>
    </row>
    <row r="239" spans="1:55" ht="15.75" x14ac:dyDescent="0.25">
      <c r="A239" s="23" t="s">
        <v>508</v>
      </c>
      <c r="B239" s="24" t="s">
        <v>609</v>
      </c>
      <c r="C239" s="24" t="s">
        <v>767</v>
      </c>
      <c r="D239" s="3" t="s">
        <v>2231</v>
      </c>
      <c r="E239" s="24" t="s">
        <v>768</v>
      </c>
      <c r="F239" s="24" t="s">
        <v>2373</v>
      </c>
      <c r="G239" s="3"/>
      <c r="H239" s="24" t="s">
        <v>302</v>
      </c>
      <c r="I239" s="33">
        <v>42010000</v>
      </c>
      <c r="K239" s="1" t="s">
        <v>2008</v>
      </c>
      <c r="L239" s="1" t="s">
        <v>2008</v>
      </c>
      <c r="N239" s="23" t="s">
        <v>297</v>
      </c>
      <c r="O239" s="23"/>
      <c r="P239" s="22" t="s">
        <v>1995</v>
      </c>
      <c r="Q239" s="22">
        <v>243</v>
      </c>
      <c r="R239" s="37">
        <f t="shared" si="9"/>
        <v>447.20000000000005</v>
      </c>
      <c r="S239" s="168">
        <v>559</v>
      </c>
      <c r="T239" s="33">
        <v>5038083496637</v>
      </c>
      <c r="U239" s="33"/>
      <c r="V239" s="99">
        <v>0.45</v>
      </c>
      <c r="W239" s="142">
        <v>5.0000000000000001E-3</v>
      </c>
      <c r="X239" s="99">
        <f t="shared" si="11"/>
        <v>0.45500000000000002</v>
      </c>
      <c r="Y239" s="8">
        <v>320</v>
      </c>
      <c r="Z239" s="8">
        <v>160</v>
      </c>
      <c r="AA239" s="8">
        <v>160</v>
      </c>
      <c r="AY239" s="322" t="s">
        <v>769</v>
      </c>
      <c r="AZ239" s="32"/>
      <c r="BA239" s="330" t="s">
        <v>5211</v>
      </c>
      <c r="BB239" s="302" t="s">
        <v>5197</v>
      </c>
      <c r="BC239" s="309" t="s">
        <v>5198</v>
      </c>
    </row>
    <row r="240" spans="1:55" ht="15.75" x14ac:dyDescent="0.25">
      <c r="A240" s="23" t="s">
        <v>508</v>
      </c>
      <c r="B240" s="24" t="s">
        <v>609</v>
      </c>
      <c r="C240" s="24" t="s">
        <v>767</v>
      </c>
      <c r="D240" s="3" t="s">
        <v>2231</v>
      </c>
      <c r="E240" s="24" t="s">
        <v>770</v>
      </c>
      <c r="F240" s="24" t="s">
        <v>2373</v>
      </c>
      <c r="G240" s="3"/>
      <c r="H240" s="24" t="s">
        <v>302</v>
      </c>
      <c r="I240" s="33">
        <v>42010000</v>
      </c>
      <c r="K240" s="1" t="s">
        <v>2008</v>
      </c>
      <c r="L240" s="1" t="s">
        <v>2008</v>
      </c>
      <c r="N240" s="23" t="s">
        <v>299</v>
      </c>
      <c r="O240" s="23"/>
      <c r="P240" s="22" t="s">
        <v>1995</v>
      </c>
      <c r="Q240" s="22">
        <v>243</v>
      </c>
      <c r="R240" s="37">
        <f t="shared" si="9"/>
        <v>447.20000000000005</v>
      </c>
      <c r="S240" s="168">
        <v>559</v>
      </c>
      <c r="T240" s="33">
        <v>5038083496620</v>
      </c>
      <c r="U240" s="33"/>
      <c r="V240" s="99">
        <v>0.5</v>
      </c>
      <c r="W240" s="142">
        <v>5.0000000000000001E-3</v>
      </c>
      <c r="X240" s="99">
        <f t="shared" si="11"/>
        <v>0.505</v>
      </c>
      <c r="Y240" s="8">
        <v>280</v>
      </c>
      <c r="Z240" s="8">
        <v>150</v>
      </c>
      <c r="AA240" s="8">
        <v>150</v>
      </c>
      <c r="AY240" s="322" t="s">
        <v>769</v>
      </c>
      <c r="AZ240" s="32"/>
      <c r="BA240" s="330" t="s">
        <v>5211</v>
      </c>
      <c r="BB240" s="302" t="s">
        <v>5197</v>
      </c>
      <c r="BC240" s="309" t="s">
        <v>5198</v>
      </c>
    </row>
    <row r="241" spans="1:55" ht="15.75" x14ac:dyDescent="0.25">
      <c r="A241" s="23" t="s">
        <v>508</v>
      </c>
      <c r="B241" s="24" t="s">
        <v>609</v>
      </c>
      <c r="C241" s="24" t="s">
        <v>767</v>
      </c>
      <c r="D241" s="3" t="s">
        <v>2231</v>
      </c>
      <c r="E241" s="24" t="s">
        <v>771</v>
      </c>
      <c r="F241" s="24" t="s">
        <v>2373</v>
      </c>
      <c r="G241" s="3"/>
      <c r="H241" s="24" t="s">
        <v>302</v>
      </c>
      <c r="I241" s="33">
        <v>42010000</v>
      </c>
      <c r="K241" s="1" t="s">
        <v>2008</v>
      </c>
      <c r="L241" s="1" t="s">
        <v>2008</v>
      </c>
      <c r="N241" s="23" t="s">
        <v>301</v>
      </c>
      <c r="O241" s="23"/>
      <c r="P241" s="22" t="s">
        <v>1995</v>
      </c>
      <c r="Q241" s="22">
        <v>243</v>
      </c>
      <c r="R241" s="37">
        <f t="shared" si="9"/>
        <v>447.20000000000005</v>
      </c>
      <c r="S241" s="168">
        <v>559</v>
      </c>
      <c r="T241" s="33" t="s">
        <v>772</v>
      </c>
      <c r="U241" s="33"/>
      <c r="V241" s="99">
        <v>0.6</v>
      </c>
      <c r="W241" s="142">
        <v>5.0000000000000001E-3</v>
      </c>
      <c r="X241" s="99">
        <f t="shared" si="11"/>
        <v>0.60499999999999998</v>
      </c>
      <c r="Y241" s="8">
        <v>340</v>
      </c>
      <c r="Z241" s="8">
        <v>170</v>
      </c>
      <c r="AA241" s="8">
        <v>170</v>
      </c>
      <c r="AY241" s="322" t="s">
        <v>769</v>
      </c>
      <c r="AZ241" s="32"/>
      <c r="BA241" s="330" t="s">
        <v>5211</v>
      </c>
      <c r="BB241" s="302" t="s">
        <v>5197</v>
      </c>
      <c r="BC241" s="309" t="s">
        <v>5198</v>
      </c>
    </row>
    <row r="242" spans="1:55" ht="15.75" customHeight="1" x14ac:dyDescent="0.25">
      <c r="A242" s="23" t="s">
        <v>508</v>
      </c>
      <c r="B242" s="24" t="s">
        <v>609</v>
      </c>
      <c r="C242" s="24" t="s">
        <v>767</v>
      </c>
      <c r="D242" s="3" t="s">
        <v>2231</v>
      </c>
      <c r="E242" s="24" t="s">
        <v>773</v>
      </c>
      <c r="F242" s="24" t="s">
        <v>2373</v>
      </c>
      <c r="G242" s="3"/>
      <c r="H242" s="24" t="s">
        <v>302</v>
      </c>
      <c r="I242" s="33">
        <v>42010000</v>
      </c>
      <c r="K242" s="1" t="s">
        <v>2008</v>
      </c>
      <c r="L242" s="1" t="s">
        <v>2008</v>
      </c>
      <c r="N242" s="23" t="s">
        <v>293</v>
      </c>
      <c r="O242" s="23"/>
      <c r="P242" s="22" t="s">
        <v>1995</v>
      </c>
      <c r="Q242" s="22">
        <v>243</v>
      </c>
      <c r="R242" s="37">
        <f t="shared" si="9"/>
        <v>447.20000000000005</v>
      </c>
      <c r="S242" s="168">
        <v>559</v>
      </c>
      <c r="T242" s="33">
        <v>5038083496644</v>
      </c>
      <c r="U242" s="33"/>
      <c r="V242" s="99">
        <v>0.68</v>
      </c>
      <c r="W242" s="142">
        <v>5.0000000000000001E-3</v>
      </c>
      <c r="X242" s="99">
        <f t="shared" si="11"/>
        <v>0.68500000000000005</v>
      </c>
      <c r="Y242" s="8">
        <v>350</v>
      </c>
      <c r="Z242" s="8">
        <v>180</v>
      </c>
      <c r="AA242" s="8">
        <v>180</v>
      </c>
      <c r="AY242" s="322" t="s">
        <v>769</v>
      </c>
      <c r="AZ242" s="32"/>
      <c r="BA242" s="330" t="s">
        <v>5211</v>
      </c>
      <c r="BB242" s="302" t="s">
        <v>5197</v>
      </c>
      <c r="BC242" s="309" t="s">
        <v>5198</v>
      </c>
    </row>
    <row r="243" spans="1:55" ht="15.75" customHeight="1" x14ac:dyDescent="0.25">
      <c r="A243" s="23" t="s">
        <v>508</v>
      </c>
      <c r="B243" s="24" t="s">
        <v>609</v>
      </c>
      <c r="C243" s="24" t="s">
        <v>767</v>
      </c>
      <c r="D243" s="3" t="s">
        <v>2166</v>
      </c>
      <c r="E243" s="24" t="s">
        <v>774</v>
      </c>
      <c r="F243" s="24" t="s">
        <v>4297</v>
      </c>
      <c r="G243" s="24"/>
      <c r="H243" s="24" t="s">
        <v>775</v>
      </c>
      <c r="I243" s="33">
        <v>42010000</v>
      </c>
      <c r="K243" s="1" t="s">
        <v>2008</v>
      </c>
      <c r="L243" s="1" t="s">
        <v>2008</v>
      </c>
      <c r="N243" s="23" t="s">
        <v>297</v>
      </c>
      <c r="O243" s="23"/>
      <c r="P243" s="22" t="s">
        <v>1995</v>
      </c>
      <c r="Q243" s="22">
        <v>107</v>
      </c>
      <c r="R243" s="37">
        <f t="shared" si="9"/>
        <v>196</v>
      </c>
      <c r="S243" s="168">
        <v>245</v>
      </c>
      <c r="T243" s="33">
        <v>5051771314693</v>
      </c>
      <c r="U243" s="33"/>
      <c r="V243" s="99">
        <v>0.2</v>
      </c>
      <c r="W243" s="142">
        <v>5.0000000000000001E-3</v>
      </c>
      <c r="X243" s="99">
        <f t="shared" si="11"/>
        <v>0.20500000000000002</v>
      </c>
      <c r="Y243" s="8">
        <v>50</v>
      </c>
      <c r="Z243" s="8">
        <v>350</v>
      </c>
      <c r="AA243" s="8">
        <v>220</v>
      </c>
      <c r="AY243" s="322" t="s">
        <v>3864</v>
      </c>
      <c r="AZ243" s="32"/>
      <c r="BA243" s="330" t="s">
        <v>5211</v>
      </c>
      <c r="BB243" s="302" t="s">
        <v>5197</v>
      </c>
      <c r="BC243" s="309" t="s">
        <v>5198</v>
      </c>
    </row>
    <row r="244" spans="1:55" ht="15.75" customHeight="1" x14ac:dyDescent="0.25">
      <c r="A244" s="23" t="s">
        <v>508</v>
      </c>
      <c r="B244" s="24" t="s">
        <v>609</v>
      </c>
      <c r="C244" s="24" t="s">
        <v>767</v>
      </c>
      <c r="D244" s="3" t="s">
        <v>2166</v>
      </c>
      <c r="E244" s="24" t="s">
        <v>776</v>
      </c>
      <c r="F244" s="24" t="s">
        <v>4297</v>
      </c>
      <c r="G244" s="24"/>
      <c r="H244" s="24" t="s">
        <v>775</v>
      </c>
      <c r="I244" s="33">
        <v>42010000</v>
      </c>
      <c r="K244" s="1" t="s">
        <v>2008</v>
      </c>
      <c r="L244" s="1" t="s">
        <v>2008</v>
      </c>
      <c r="N244" s="23" t="s">
        <v>299</v>
      </c>
      <c r="O244" s="23"/>
      <c r="P244" s="22" t="s">
        <v>1995</v>
      </c>
      <c r="Q244" s="22">
        <v>107</v>
      </c>
      <c r="R244" s="37">
        <f t="shared" si="9"/>
        <v>196</v>
      </c>
      <c r="S244" s="168">
        <v>245</v>
      </c>
      <c r="T244" s="33">
        <v>5051771314709</v>
      </c>
      <c r="U244" s="33"/>
      <c r="V244" s="99">
        <v>0.2</v>
      </c>
      <c r="W244" s="142">
        <v>5.0000000000000001E-3</v>
      </c>
      <c r="X244" s="99">
        <f t="shared" si="11"/>
        <v>0.20500000000000002</v>
      </c>
      <c r="Y244" s="8">
        <v>50</v>
      </c>
      <c r="Z244" s="8">
        <v>350</v>
      </c>
      <c r="AA244" s="8">
        <v>220</v>
      </c>
      <c r="AY244" s="322" t="s">
        <v>3864</v>
      </c>
      <c r="AZ244" s="32"/>
      <c r="BA244" s="330" t="s">
        <v>5211</v>
      </c>
      <c r="BB244" s="302" t="s">
        <v>5197</v>
      </c>
      <c r="BC244" s="309" t="s">
        <v>5198</v>
      </c>
    </row>
    <row r="245" spans="1:55" ht="15.75" customHeight="1" x14ac:dyDescent="0.25">
      <c r="A245" s="23" t="s">
        <v>508</v>
      </c>
      <c r="B245" s="24" t="s">
        <v>609</v>
      </c>
      <c r="C245" s="24" t="s">
        <v>767</v>
      </c>
      <c r="D245" s="3" t="s">
        <v>2166</v>
      </c>
      <c r="E245" s="24" t="s">
        <v>777</v>
      </c>
      <c r="F245" s="24" t="s">
        <v>4297</v>
      </c>
      <c r="G245" s="24"/>
      <c r="H245" s="24" t="s">
        <v>775</v>
      </c>
      <c r="I245" s="33">
        <v>42010000</v>
      </c>
      <c r="K245" s="1" t="s">
        <v>2008</v>
      </c>
      <c r="L245" s="1" t="s">
        <v>2008</v>
      </c>
      <c r="N245" s="23" t="s">
        <v>301</v>
      </c>
      <c r="O245" s="23"/>
      <c r="P245" s="22" t="s">
        <v>1995</v>
      </c>
      <c r="Q245" s="22">
        <v>107</v>
      </c>
      <c r="R245" s="37">
        <f t="shared" si="9"/>
        <v>196</v>
      </c>
      <c r="S245" s="168">
        <v>245</v>
      </c>
      <c r="T245" s="33" t="s">
        <v>778</v>
      </c>
      <c r="U245" s="33"/>
      <c r="V245" s="99">
        <v>0.2</v>
      </c>
      <c r="W245" s="142">
        <v>5.0000000000000001E-3</v>
      </c>
      <c r="X245" s="99">
        <f t="shared" si="11"/>
        <v>0.20500000000000002</v>
      </c>
      <c r="Y245" s="8">
        <v>50</v>
      </c>
      <c r="Z245" s="8">
        <v>350</v>
      </c>
      <c r="AA245" s="8">
        <v>220</v>
      </c>
      <c r="AY245" s="322" t="s">
        <v>3864</v>
      </c>
      <c r="AZ245" s="32"/>
      <c r="BA245" s="330" t="s">
        <v>5211</v>
      </c>
      <c r="BB245" s="302" t="s">
        <v>5197</v>
      </c>
      <c r="BC245" s="309" t="s">
        <v>5198</v>
      </c>
    </row>
    <row r="246" spans="1:55" ht="15.75" customHeight="1" x14ac:dyDescent="0.25">
      <c r="A246" s="23" t="s">
        <v>508</v>
      </c>
      <c r="B246" s="24" t="s">
        <v>609</v>
      </c>
      <c r="C246" s="24" t="s">
        <v>767</v>
      </c>
      <c r="D246" s="3" t="s">
        <v>2166</v>
      </c>
      <c r="E246" s="24" t="s">
        <v>779</v>
      </c>
      <c r="F246" s="24" t="s">
        <v>4297</v>
      </c>
      <c r="G246" s="24"/>
      <c r="H246" s="24" t="s">
        <v>775</v>
      </c>
      <c r="I246" s="33">
        <v>42010000</v>
      </c>
      <c r="K246" s="1" t="s">
        <v>2008</v>
      </c>
      <c r="L246" s="1" t="s">
        <v>2008</v>
      </c>
      <c r="N246" s="23" t="s">
        <v>293</v>
      </c>
      <c r="O246" s="23"/>
      <c r="P246" s="22" t="s">
        <v>1995</v>
      </c>
      <c r="Q246" s="22">
        <v>107</v>
      </c>
      <c r="R246" s="37">
        <f t="shared" si="9"/>
        <v>196</v>
      </c>
      <c r="S246" s="168">
        <v>245</v>
      </c>
      <c r="T246" s="33">
        <v>5051771433875</v>
      </c>
      <c r="U246" s="33"/>
      <c r="V246" s="99">
        <v>0.2</v>
      </c>
      <c r="W246" s="142">
        <v>5.0000000000000001E-3</v>
      </c>
      <c r="X246" s="99">
        <f t="shared" si="11"/>
        <v>0.20500000000000002</v>
      </c>
      <c r="Y246" s="8">
        <v>50</v>
      </c>
      <c r="Z246" s="8">
        <v>350</v>
      </c>
      <c r="AA246" s="8">
        <v>220</v>
      </c>
      <c r="AY246" s="322" t="s">
        <v>3864</v>
      </c>
      <c r="AZ246" s="32"/>
      <c r="BA246" s="330" t="s">
        <v>5211</v>
      </c>
      <c r="BB246" s="302" t="s">
        <v>5197</v>
      </c>
      <c r="BC246" s="309" t="s">
        <v>5198</v>
      </c>
    </row>
    <row r="247" spans="1:55" ht="15.75" x14ac:dyDescent="0.25">
      <c r="A247" s="23" t="s">
        <v>508</v>
      </c>
      <c r="B247" s="24" t="s">
        <v>804</v>
      </c>
      <c r="C247" s="24"/>
      <c r="D247" s="3" t="s">
        <v>2167</v>
      </c>
      <c r="E247" s="24" t="s">
        <v>805</v>
      </c>
      <c r="F247" s="24" t="s">
        <v>2369</v>
      </c>
      <c r="G247" s="24"/>
      <c r="H247" s="24" t="s">
        <v>400</v>
      </c>
      <c r="I247" s="33">
        <v>42010000</v>
      </c>
      <c r="J247" s="33"/>
      <c r="K247" s="1" t="s">
        <v>2008</v>
      </c>
      <c r="L247" s="1" t="s">
        <v>2008</v>
      </c>
      <c r="M247" s="3"/>
      <c r="N247" s="23" t="s">
        <v>330</v>
      </c>
      <c r="O247" s="23"/>
      <c r="P247" s="22" t="s">
        <v>1995</v>
      </c>
      <c r="Q247" s="22">
        <v>113</v>
      </c>
      <c r="R247" s="37">
        <f t="shared" si="9"/>
        <v>207.20000000000002</v>
      </c>
      <c r="S247" s="168">
        <v>259</v>
      </c>
      <c r="T247" s="33" t="s">
        <v>807</v>
      </c>
      <c r="U247" s="33"/>
      <c r="V247" s="103">
        <v>0.6</v>
      </c>
      <c r="W247" s="142">
        <v>5.0000000000000001E-3</v>
      </c>
      <c r="X247" s="103">
        <f t="shared" si="11"/>
        <v>0.60499999999999998</v>
      </c>
      <c r="Y247" s="132">
        <v>50</v>
      </c>
      <c r="Z247" s="132">
        <v>560</v>
      </c>
      <c r="AA247" s="132">
        <v>140</v>
      </c>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22" t="s">
        <v>806</v>
      </c>
      <c r="AZ247" s="3"/>
      <c r="BA247" s="330" t="s">
        <v>5211</v>
      </c>
      <c r="BB247" s="302" t="s">
        <v>5197</v>
      </c>
      <c r="BC247" s="309" t="s">
        <v>5198</v>
      </c>
    </row>
    <row r="248" spans="1:55" ht="15.75" x14ac:dyDescent="0.25">
      <c r="A248" s="23" t="s">
        <v>508</v>
      </c>
      <c r="B248" s="24" t="s">
        <v>804</v>
      </c>
      <c r="C248" s="24"/>
      <c r="D248" s="3" t="s">
        <v>2167</v>
      </c>
      <c r="E248" s="24" t="s">
        <v>808</v>
      </c>
      <c r="F248" s="24" t="s">
        <v>2369</v>
      </c>
      <c r="G248" s="24"/>
      <c r="H248" s="24" t="s">
        <v>422</v>
      </c>
      <c r="I248" s="33">
        <v>42010000</v>
      </c>
      <c r="J248" s="33"/>
      <c r="K248" s="1" t="s">
        <v>2008</v>
      </c>
      <c r="L248" s="1" t="s">
        <v>2008</v>
      </c>
      <c r="M248" s="3"/>
      <c r="N248" s="23" t="s">
        <v>330</v>
      </c>
      <c r="O248" s="23"/>
      <c r="P248" s="22" t="s">
        <v>1995</v>
      </c>
      <c r="Q248" s="22">
        <v>113</v>
      </c>
      <c r="R248" s="37">
        <f t="shared" si="9"/>
        <v>207.20000000000002</v>
      </c>
      <c r="S248" s="168">
        <v>259</v>
      </c>
      <c r="T248" s="33" t="s">
        <v>809</v>
      </c>
      <c r="U248" s="33"/>
      <c r="V248" s="103">
        <v>0.6</v>
      </c>
      <c r="W248" s="142">
        <v>5.0000000000000001E-3</v>
      </c>
      <c r="X248" s="103">
        <f t="shared" si="11"/>
        <v>0.60499999999999998</v>
      </c>
      <c r="Y248" s="132">
        <v>50</v>
      </c>
      <c r="Z248" s="132">
        <v>560</v>
      </c>
      <c r="AA248" s="132">
        <v>140</v>
      </c>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22" t="s">
        <v>806</v>
      </c>
      <c r="AZ248" s="3"/>
      <c r="BA248" s="330" t="s">
        <v>5211</v>
      </c>
      <c r="BB248" s="302" t="s">
        <v>5197</v>
      </c>
      <c r="BC248" s="309" t="s">
        <v>5198</v>
      </c>
    </row>
    <row r="249" spans="1:55" ht="15.75" x14ac:dyDescent="0.25">
      <c r="A249" s="23" t="s">
        <v>508</v>
      </c>
      <c r="B249" s="24" t="s">
        <v>804</v>
      </c>
      <c r="C249" s="24"/>
      <c r="D249" s="3" t="s">
        <v>2167</v>
      </c>
      <c r="E249" s="24" t="s">
        <v>810</v>
      </c>
      <c r="F249" s="24" t="s">
        <v>2369</v>
      </c>
      <c r="G249" s="24"/>
      <c r="H249" s="24" t="s">
        <v>417</v>
      </c>
      <c r="I249" s="33">
        <v>42010000</v>
      </c>
      <c r="J249" s="33"/>
      <c r="K249" s="1" t="s">
        <v>2008</v>
      </c>
      <c r="L249" s="1" t="s">
        <v>2008</v>
      </c>
      <c r="M249" s="3"/>
      <c r="N249" s="23" t="s">
        <v>330</v>
      </c>
      <c r="O249" s="23"/>
      <c r="P249" s="22" t="s">
        <v>1995</v>
      </c>
      <c r="Q249" s="22">
        <v>113</v>
      </c>
      <c r="R249" s="37">
        <f t="shared" si="9"/>
        <v>207.20000000000002</v>
      </c>
      <c r="S249" s="168">
        <v>259</v>
      </c>
      <c r="T249" s="33" t="s">
        <v>811</v>
      </c>
      <c r="U249" s="33"/>
      <c r="V249" s="103">
        <v>0.6</v>
      </c>
      <c r="W249" s="142">
        <v>5.0000000000000001E-3</v>
      </c>
      <c r="X249" s="103">
        <f t="shared" si="11"/>
        <v>0.60499999999999998</v>
      </c>
      <c r="Y249" s="132">
        <v>50</v>
      </c>
      <c r="Z249" s="132">
        <v>560</v>
      </c>
      <c r="AA249" s="132">
        <v>140</v>
      </c>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22" t="s">
        <v>806</v>
      </c>
      <c r="AZ249" s="3"/>
      <c r="BA249" s="330" t="s">
        <v>5211</v>
      </c>
      <c r="BB249" s="302" t="s">
        <v>5197</v>
      </c>
      <c r="BC249" s="309" t="s">
        <v>5198</v>
      </c>
    </row>
    <row r="250" spans="1:55" ht="15.75" x14ac:dyDescent="0.25">
      <c r="A250" s="23" t="s">
        <v>508</v>
      </c>
      <c r="B250" s="24" t="s">
        <v>804</v>
      </c>
      <c r="C250" s="24"/>
      <c r="D250" s="3" t="s">
        <v>2167</v>
      </c>
      <c r="E250" s="24" t="s">
        <v>812</v>
      </c>
      <c r="F250" s="24" t="s">
        <v>2369</v>
      </c>
      <c r="G250" s="24"/>
      <c r="H250" s="24" t="s">
        <v>313</v>
      </c>
      <c r="I250" s="33">
        <v>42010000</v>
      </c>
      <c r="J250" s="33"/>
      <c r="K250" s="1" t="s">
        <v>2008</v>
      </c>
      <c r="L250" s="1" t="s">
        <v>2008</v>
      </c>
      <c r="M250" s="3"/>
      <c r="N250" s="23" t="s">
        <v>330</v>
      </c>
      <c r="O250" s="23"/>
      <c r="P250" s="22" t="s">
        <v>1995</v>
      </c>
      <c r="Q250" s="22">
        <v>113</v>
      </c>
      <c r="R250" s="37">
        <f t="shared" si="9"/>
        <v>207.20000000000002</v>
      </c>
      <c r="S250" s="168">
        <v>259</v>
      </c>
      <c r="T250" s="33" t="s">
        <v>813</v>
      </c>
      <c r="U250" s="33"/>
      <c r="V250" s="103">
        <v>0.6</v>
      </c>
      <c r="W250" s="142">
        <v>5.0000000000000001E-3</v>
      </c>
      <c r="X250" s="103">
        <f t="shared" si="11"/>
        <v>0.60499999999999998</v>
      </c>
      <c r="Y250" s="132">
        <v>50</v>
      </c>
      <c r="Z250" s="132">
        <v>560</v>
      </c>
      <c r="AA250" s="132">
        <v>140</v>
      </c>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22" t="s">
        <v>806</v>
      </c>
      <c r="AZ250" s="3"/>
      <c r="BA250" s="330" t="s">
        <v>5211</v>
      </c>
      <c r="BB250" s="302" t="s">
        <v>5197</v>
      </c>
      <c r="BC250" s="309" t="s">
        <v>5198</v>
      </c>
    </row>
    <row r="251" spans="1:55" ht="15.75" x14ac:dyDescent="0.25">
      <c r="A251" s="23" t="s">
        <v>508</v>
      </c>
      <c r="B251" s="24" t="s">
        <v>804</v>
      </c>
      <c r="C251" s="24"/>
      <c r="D251" s="3" t="s">
        <v>2167</v>
      </c>
      <c r="E251" s="24" t="s">
        <v>814</v>
      </c>
      <c r="F251" s="24" t="s">
        <v>2369</v>
      </c>
      <c r="G251" s="24"/>
      <c r="H251" s="24" t="s">
        <v>406</v>
      </c>
      <c r="I251" s="33">
        <v>42010000</v>
      </c>
      <c r="J251" s="33"/>
      <c r="K251" s="1" t="s">
        <v>2008</v>
      </c>
      <c r="L251" s="1" t="s">
        <v>2008</v>
      </c>
      <c r="M251" s="3"/>
      <c r="N251" s="23" t="s">
        <v>330</v>
      </c>
      <c r="O251" s="23"/>
      <c r="P251" s="22" t="s">
        <v>1995</v>
      </c>
      <c r="Q251" s="22">
        <v>113</v>
      </c>
      <c r="R251" s="37">
        <f t="shared" si="9"/>
        <v>207.20000000000002</v>
      </c>
      <c r="S251" s="168">
        <v>259</v>
      </c>
      <c r="T251" s="33" t="s">
        <v>815</v>
      </c>
      <c r="U251" s="33"/>
      <c r="V251" s="103">
        <v>0.6</v>
      </c>
      <c r="W251" s="142">
        <v>5.0000000000000001E-3</v>
      </c>
      <c r="X251" s="103">
        <f t="shared" si="11"/>
        <v>0.60499999999999998</v>
      </c>
      <c r="Y251" s="132">
        <v>50</v>
      </c>
      <c r="Z251" s="132">
        <v>560</v>
      </c>
      <c r="AA251" s="132">
        <v>140</v>
      </c>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22" t="s">
        <v>806</v>
      </c>
      <c r="AZ251" s="3"/>
      <c r="BA251" s="330" t="s">
        <v>5211</v>
      </c>
      <c r="BB251" s="302" t="s">
        <v>5197</v>
      </c>
      <c r="BC251" s="309" t="s">
        <v>5198</v>
      </c>
    </row>
    <row r="252" spans="1:55" ht="15.75" x14ac:dyDescent="0.25">
      <c r="A252" s="23" t="s">
        <v>508</v>
      </c>
      <c r="B252" s="24" t="s">
        <v>804</v>
      </c>
      <c r="C252" s="24"/>
      <c r="D252" s="3" t="s">
        <v>2167</v>
      </c>
      <c r="E252" s="24" t="s">
        <v>816</v>
      </c>
      <c r="F252" s="24" t="s">
        <v>2369</v>
      </c>
      <c r="G252" s="24"/>
      <c r="H252" s="24" t="s">
        <v>308</v>
      </c>
      <c r="I252" s="33">
        <v>42010000</v>
      </c>
      <c r="J252" s="33"/>
      <c r="K252" s="1" t="s">
        <v>2008</v>
      </c>
      <c r="L252" s="1" t="s">
        <v>2008</v>
      </c>
      <c r="M252" s="3"/>
      <c r="N252" s="23" t="s">
        <v>330</v>
      </c>
      <c r="O252" s="23"/>
      <c r="P252" s="22" t="s">
        <v>1995</v>
      </c>
      <c r="Q252" s="22">
        <v>113</v>
      </c>
      <c r="R252" s="37">
        <f t="shared" si="9"/>
        <v>207.20000000000002</v>
      </c>
      <c r="S252" s="168">
        <v>259</v>
      </c>
      <c r="T252" s="33" t="s">
        <v>817</v>
      </c>
      <c r="U252" s="33"/>
      <c r="V252" s="103">
        <v>0.6</v>
      </c>
      <c r="W252" s="142">
        <v>5.0000000000000001E-3</v>
      </c>
      <c r="X252" s="103">
        <f t="shared" si="11"/>
        <v>0.60499999999999998</v>
      </c>
      <c r="Y252" s="132">
        <v>50</v>
      </c>
      <c r="Z252" s="132">
        <v>560</v>
      </c>
      <c r="AA252" s="132">
        <v>140</v>
      </c>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22" t="s">
        <v>806</v>
      </c>
      <c r="AZ252" s="3"/>
      <c r="BA252" s="330" t="s">
        <v>5211</v>
      </c>
      <c r="BB252" s="302" t="s">
        <v>5197</v>
      </c>
      <c r="BC252" s="309" t="s">
        <v>5198</v>
      </c>
    </row>
    <row r="253" spans="1:55" ht="15.75" x14ac:dyDescent="0.25">
      <c r="A253" s="23" t="s">
        <v>508</v>
      </c>
      <c r="B253" s="24" t="s">
        <v>804</v>
      </c>
      <c r="C253" s="24"/>
      <c r="D253" s="3" t="s">
        <v>2167</v>
      </c>
      <c r="E253" s="24" t="s">
        <v>2499</v>
      </c>
      <c r="F253" s="24" t="s">
        <v>2369</v>
      </c>
      <c r="G253" s="24"/>
      <c r="H253" s="24" t="s">
        <v>429</v>
      </c>
      <c r="I253" s="33">
        <v>42010000</v>
      </c>
      <c r="J253" s="33"/>
      <c r="K253" s="1" t="s">
        <v>2008</v>
      </c>
      <c r="L253" s="1" t="s">
        <v>2008</v>
      </c>
      <c r="M253" s="3"/>
      <c r="N253" s="23" t="s">
        <v>330</v>
      </c>
      <c r="O253" s="23"/>
      <c r="P253" s="22" t="s">
        <v>1995</v>
      </c>
      <c r="Q253" s="22">
        <v>113</v>
      </c>
      <c r="R253" s="37">
        <f t="shared" si="9"/>
        <v>207.20000000000002</v>
      </c>
      <c r="S253" s="168">
        <v>259</v>
      </c>
      <c r="T253" s="33">
        <v>5051771733593</v>
      </c>
      <c r="U253" s="33"/>
      <c r="V253" s="103">
        <v>0.6</v>
      </c>
      <c r="W253" s="142">
        <v>5.0000000000000001E-3</v>
      </c>
      <c r="X253" s="103">
        <f t="shared" si="11"/>
        <v>0.60499999999999998</v>
      </c>
      <c r="Y253" s="132">
        <v>50</v>
      </c>
      <c r="Z253" s="132">
        <v>560</v>
      </c>
      <c r="AA253" s="132">
        <v>140</v>
      </c>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22" t="s">
        <v>806</v>
      </c>
      <c r="AZ253" s="3"/>
      <c r="BA253" s="330" t="s">
        <v>5211</v>
      </c>
      <c r="BB253" s="302" t="s">
        <v>5197</v>
      </c>
      <c r="BC253" s="309" t="s">
        <v>5198</v>
      </c>
    </row>
    <row r="254" spans="1:55" ht="15.75" x14ac:dyDescent="0.25">
      <c r="A254" s="23" t="s">
        <v>508</v>
      </c>
      <c r="B254" s="24" t="s">
        <v>804</v>
      </c>
      <c r="C254" s="24"/>
      <c r="D254" s="3" t="s">
        <v>2167</v>
      </c>
      <c r="E254" s="24" t="s">
        <v>2500</v>
      </c>
      <c r="F254" s="24" t="s">
        <v>2369</v>
      </c>
      <c r="G254" s="24"/>
      <c r="H254" s="24" t="s">
        <v>303</v>
      </c>
      <c r="I254" s="33">
        <v>42010000</v>
      </c>
      <c r="J254" s="33"/>
      <c r="K254" s="1" t="s">
        <v>2008</v>
      </c>
      <c r="L254" s="1" t="s">
        <v>2008</v>
      </c>
      <c r="M254" s="3"/>
      <c r="N254" s="23" t="s">
        <v>330</v>
      </c>
      <c r="O254" s="23"/>
      <c r="P254" s="22" t="s">
        <v>1995</v>
      </c>
      <c r="Q254" s="22">
        <v>113</v>
      </c>
      <c r="R254" s="37">
        <f t="shared" si="9"/>
        <v>207.20000000000002</v>
      </c>
      <c r="S254" s="168">
        <v>259</v>
      </c>
      <c r="T254" s="33">
        <v>5051771733609</v>
      </c>
      <c r="U254" s="33"/>
      <c r="V254" s="103">
        <v>0.6</v>
      </c>
      <c r="W254" s="142">
        <v>5.0000000000000001E-3</v>
      </c>
      <c r="X254" s="103">
        <f t="shared" si="11"/>
        <v>0.60499999999999998</v>
      </c>
      <c r="Y254" s="132">
        <v>50</v>
      </c>
      <c r="Z254" s="132">
        <v>560</v>
      </c>
      <c r="AA254" s="132">
        <v>140</v>
      </c>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22" t="s">
        <v>806</v>
      </c>
      <c r="AZ254" s="3"/>
      <c r="BA254" s="330" t="s">
        <v>5211</v>
      </c>
      <c r="BB254" s="302" t="s">
        <v>5197</v>
      </c>
      <c r="BC254" s="309" t="s">
        <v>5198</v>
      </c>
    </row>
    <row r="255" spans="1:55" ht="15.75" x14ac:dyDescent="0.25">
      <c r="A255" s="23" t="s">
        <v>508</v>
      </c>
      <c r="B255" s="24" t="s">
        <v>804</v>
      </c>
      <c r="C255" s="24"/>
      <c r="D255" s="3" t="s">
        <v>2167</v>
      </c>
      <c r="E255" s="24" t="s">
        <v>2530</v>
      </c>
      <c r="F255" s="24" t="s">
        <v>2369</v>
      </c>
      <c r="G255" s="24"/>
      <c r="H255" s="24" t="s">
        <v>290</v>
      </c>
      <c r="I255" s="33">
        <v>42010000</v>
      </c>
      <c r="J255" s="33"/>
      <c r="K255" s="1" t="s">
        <v>2008</v>
      </c>
      <c r="L255" s="1" t="s">
        <v>2008</v>
      </c>
      <c r="M255" s="3"/>
      <c r="N255" s="23" t="s">
        <v>330</v>
      </c>
      <c r="O255" s="23"/>
      <c r="P255" s="22" t="s">
        <v>1995</v>
      </c>
      <c r="Q255" s="22">
        <v>113</v>
      </c>
      <c r="R255" s="37">
        <f t="shared" si="9"/>
        <v>207.20000000000002</v>
      </c>
      <c r="S255" s="168">
        <v>259</v>
      </c>
      <c r="T255" s="33">
        <v>5051771733586</v>
      </c>
      <c r="U255" s="33"/>
      <c r="V255" s="103">
        <v>0.6</v>
      </c>
      <c r="W255" s="142">
        <v>5.0000000000000001E-3</v>
      </c>
      <c r="X255" s="103">
        <f t="shared" si="11"/>
        <v>0.60499999999999998</v>
      </c>
      <c r="Y255" s="132">
        <v>50</v>
      </c>
      <c r="Z255" s="132">
        <v>560</v>
      </c>
      <c r="AA255" s="132">
        <v>140</v>
      </c>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22" t="s">
        <v>806</v>
      </c>
      <c r="AZ255" s="3"/>
      <c r="BA255" s="330" t="s">
        <v>5211</v>
      </c>
      <c r="BB255" s="302" t="s">
        <v>5197</v>
      </c>
      <c r="BC255" s="309" t="s">
        <v>5198</v>
      </c>
    </row>
    <row r="256" spans="1:55" ht="15.75" x14ac:dyDescent="0.25">
      <c r="A256" s="23" t="s">
        <v>508</v>
      </c>
      <c r="B256" s="24" t="s">
        <v>804</v>
      </c>
      <c r="C256" s="24"/>
      <c r="D256" s="3" t="s">
        <v>2168</v>
      </c>
      <c r="E256" s="24" t="s">
        <v>818</v>
      </c>
      <c r="F256" s="24" t="s">
        <v>2370</v>
      </c>
      <c r="G256" s="24"/>
      <c r="H256" s="24" t="s">
        <v>400</v>
      </c>
      <c r="I256" s="33">
        <v>42010000</v>
      </c>
      <c r="J256" s="33"/>
      <c r="K256" s="1" t="s">
        <v>2008</v>
      </c>
      <c r="L256" s="1" t="s">
        <v>2008</v>
      </c>
      <c r="M256" s="3"/>
      <c r="N256" s="23" t="s">
        <v>330</v>
      </c>
      <c r="O256" s="23"/>
      <c r="P256" s="22" t="s">
        <v>1995</v>
      </c>
      <c r="Q256" s="22">
        <v>73.5</v>
      </c>
      <c r="R256" s="37">
        <f t="shared" si="9"/>
        <v>135.20000000000002</v>
      </c>
      <c r="S256" s="168">
        <v>169</v>
      </c>
      <c r="T256" s="33" t="s">
        <v>820</v>
      </c>
      <c r="U256" s="33"/>
      <c r="V256" s="103">
        <v>0.33</v>
      </c>
      <c r="W256" s="142">
        <v>5.0000000000000001E-3</v>
      </c>
      <c r="X256" s="103">
        <f t="shared" si="11"/>
        <v>0.33500000000000002</v>
      </c>
      <c r="Y256" s="132">
        <v>50</v>
      </c>
      <c r="Z256" s="132">
        <v>560</v>
      </c>
      <c r="AA256" s="132">
        <v>140</v>
      </c>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22" t="s">
        <v>819</v>
      </c>
      <c r="AZ256" s="3"/>
      <c r="BA256" s="330" t="s">
        <v>5211</v>
      </c>
      <c r="BB256" s="302" t="s">
        <v>5197</v>
      </c>
      <c r="BC256" s="309" t="s">
        <v>5198</v>
      </c>
    </row>
    <row r="257" spans="1:55" ht="15.75" x14ac:dyDescent="0.25">
      <c r="A257" s="23" t="s">
        <v>508</v>
      </c>
      <c r="B257" s="24" t="s">
        <v>804</v>
      </c>
      <c r="C257" s="24"/>
      <c r="D257" s="3" t="s">
        <v>2168</v>
      </c>
      <c r="E257" s="24" t="s">
        <v>821</v>
      </c>
      <c r="F257" s="24" t="s">
        <v>2370</v>
      </c>
      <c r="G257" s="24"/>
      <c r="H257" s="24" t="s">
        <v>422</v>
      </c>
      <c r="I257" s="33">
        <v>42010000</v>
      </c>
      <c r="J257" s="33"/>
      <c r="K257" s="1" t="s">
        <v>2008</v>
      </c>
      <c r="L257" s="1" t="s">
        <v>2008</v>
      </c>
      <c r="M257" s="3"/>
      <c r="N257" s="23" t="s">
        <v>330</v>
      </c>
      <c r="O257" s="23"/>
      <c r="P257" s="22" t="s">
        <v>1995</v>
      </c>
      <c r="Q257" s="22">
        <v>73.5</v>
      </c>
      <c r="R257" s="37">
        <f t="shared" si="9"/>
        <v>135.20000000000002</v>
      </c>
      <c r="S257" s="168">
        <v>169</v>
      </c>
      <c r="T257" s="33" t="s">
        <v>822</v>
      </c>
      <c r="U257" s="33"/>
      <c r="V257" s="103">
        <v>0.33</v>
      </c>
      <c r="W257" s="142">
        <v>5.0000000000000001E-3</v>
      </c>
      <c r="X257" s="103">
        <f t="shared" si="11"/>
        <v>0.33500000000000002</v>
      </c>
      <c r="Y257" s="132">
        <v>50</v>
      </c>
      <c r="Z257" s="132">
        <v>560</v>
      </c>
      <c r="AA257" s="132">
        <v>140</v>
      </c>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22" t="s">
        <v>819</v>
      </c>
      <c r="AZ257" s="3"/>
      <c r="BA257" s="330" t="s">
        <v>5211</v>
      </c>
      <c r="BB257" s="302" t="s">
        <v>5197</v>
      </c>
      <c r="BC257" s="309" t="s">
        <v>5198</v>
      </c>
    </row>
    <row r="258" spans="1:55" ht="15.75" x14ac:dyDescent="0.25">
      <c r="A258" s="23" t="s">
        <v>508</v>
      </c>
      <c r="B258" s="24" t="s">
        <v>804</v>
      </c>
      <c r="C258" s="24"/>
      <c r="D258" s="3" t="s">
        <v>2168</v>
      </c>
      <c r="E258" s="24" t="s">
        <v>823</v>
      </c>
      <c r="F258" s="24" t="s">
        <v>2370</v>
      </c>
      <c r="G258" s="24"/>
      <c r="H258" s="24" t="s">
        <v>417</v>
      </c>
      <c r="I258" s="33">
        <v>42010000</v>
      </c>
      <c r="J258" s="33"/>
      <c r="K258" s="1" t="s">
        <v>2008</v>
      </c>
      <c r="L258" s="1" t="s">
        <v>2008</v>
      </c>
      <c r="M258" s="3"/>
      <c r="N258" s="23" t="s">
        <v>330</v>
      </c>
      <c r="O258" s="23"/>
      <c r="P258" s="22" t="s">
        <v>1995</v>
      </c>
      <c r="Q258" s="22">
        <v>73.5</v>
      </c>
      <c r="R258" s="37">
        <f t="shared" si="9"/>
        <v>135.20000000000002</v>
      </c>
      <c r="S258" s="168">
        <v>169</v>
      </c>
      <c r="T258" s="33" t="s">
        <v>824</v>
      </c>
      <c r="U258" s="33"/>
      <c r="V258" s="103">
        <v>0.33</v>
      </c>
      <c r="W258" s="142">
        <v>5.0000000000000001E-3</v>
      </c>
      <c r="X258" s="103">
        <f t="shared" ref="X258:X294" si="12">V258+W258</f>
        <v>0.33500000000000002</v>
      </c>
      <c r="Y258" s="132">
        <v>50</v>
      </c>
      <c r="Z258" s="132">
        <v>560</v>
      </c>
      <c r="AA258" s="132">
        <v>140</v>
      </c>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22" t="s">
        <v>819</v>
      </c>
      <c r="AZ258" s="3"/>
      <c r="BA258" s="330" t="s">
        <v>5211</v>
      </c>
      <c r="BB258" s="302" t="s">
        <v>5197</v>
      </c>
      <c r="BC258" s="309" t="s">
        <v>5198</v>
      </c>
    </row>
    <row r="259" spans="1:55" ht="15.75" x14ac:dyDescent="0.25">
      <c r="A259" s="23" t="s">
        <v>508</v>
      </c>
      <c r="B259" s="24" t="s">
        <v>804</v>
      </c>
      <c r="C259" s="24"/>
      <c r="D259" s="3" t="s">
        <v>2168</v>
      </c>
      <c r="E259" s="24" t="s">
        <v>825</v>
      </c>
      <c r="F259" s="24" t="s">
        <v>2370</v>
      </c>
      <c r="G259" s="24"/>
      <c r="H259" s="24" t="s">
        <v>313</v>
      </c>
      <c r="I259" s="33">
        <v>42010000</v>
      </c>
      <c r="J259" s="33"/>
      <c r="K259" s="1" t="s">
        <v>2008</v>
      </c>
      <c r="L259" s="1" t="s">
        <v>2008</v>
      </c>
      <c r="M259" s="3"/>
      <c r="N259" s="23" t="s">
        <v>330</v>
      </c>
      <c r="O259" s="23"/>
      <c r="P259" s="22" t="s">
        <v>1995</v>
      </c>
      <c r="Q259" s="22">
        <v>73.5</v>
      </c>
      <c r="R259" s="37">
        <f t="shared" si="9"/>
        <v>135.20000000000002</v>
      </c>
      <c r="S259" s="168">
        <v>169</v>
      </c>
      <c r="T259" s="33" t="s">
        <v>826</v>
      </c>
      <c r="U259" s="33"/>
      <c r="V259" s="103">
        <v>0.33</v>
      </c>
      <c r="W259" s="142">
        <v>5.0000000000000001E-3</v>
      </c>
      <c r="X259" s="103">
        <f t="shared" si="12"/>
        <v>0.33500000000000002</v>
      </c>
      <c r="Y259" s="132">
        <v>50</v>
      </c>
      <c r="Z259" s="132">
        <v>560</v>
      </c>
      <c r="AA259" s="132">
        <v>140</v>
      </c>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22" t="s">
        <v>819</v>
      </c>
      <c r="AZ259" s="3"/>
      <c r="BA259" s="330" t="s">
        <v>5211</v>
      </c>
      <c r="BB259" s="302" t="s">
        <v>5197</v>
      </c>
      <c r="BC259" s="309" t="s">
        <v>5198</v>
      </c>
    </row>
    <row r="260" spans="1:55" ht="15.75" x14ac:dyDescent="0.25">
      <c r="A260" s="23" t="s">
        <v>508</v>
      </c>
      <c r="B260" s="24" t="s">
        <v>804</v>
      </c>
      <c r="C260" s="24"/>
      <c r="D260" s="3" t="s">
        <v>2168</v>
      </c>
      <c r="E260" s="24" t="s">
        <v>827</v>
      </c>
      <c r="F260" s="24" t="s">
        <v>2370</v>
      </c>
      <c r="G260" s="24"/>
      <c r="H260" s="24" t="s">
        <v>406</v>
      </c>
      <c r="I260" s="33">
        <v>42010000</v>
      </c>
      <c r="J260" s="33"/>
      <c r="K260" s="1" t="s">
        <v>2008</v>
      </c>
      <c r="L260" s="1" t="s">
        <v>2008</v>
      </c>
      <c r="M260" s="3"/>
      <c r="N260" s="23" t="s">
        <v>330</v>
      </c>
      <c r="O260" s="23"/>
      <c r="P260" s="22" t="s">
        <v>1995</v>
      </c>
      <c r="Q260" s="22">
        <v>73.5</v>
      </c>
      <c r="R260" s="37">
        <f t="shared" si="9"/>
        <v>135.20000000000002</v>
      </c>
      <c r="S260" s="168">
        <v>169</v>
      </c>
      <c r="T260" s="33" t="s">
        <v>828</v>
      </c>
      <c r="U260" s="33"/>
      <c r="V260" s="103">
        <v>0.33</v>
      </c>
      <c r="W260" s="142">
        <v>5.0000000000000001E-3</v>
      </c>
      <c r="X260" s="103">
        <f t="shared" si="12"/>
        <v>0.33500000000000002</v>
      </c>
      <c r="Y260" s="132">
        <v>50</v>
      </c>
      <c r="Z260" s="132">
        <v>560</v>
      </c>
      <c r="AA260" s="132">
        <v>140</v>
      </c>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22" t="s">
        <v>819</v>
      </c>
      <c r="AZ260" s="3"/>
      <c r="BA260" s="330" t="s">
        <v>5211</v>
      </c>
      <c r="BB260" s="302" t="s">
        <v>5197</v>
      </c>
      <c r="BC260" s="309" t="s">
        <v>5198</v>
      </c>
    </row>
    <row r="261" spans="1:55" ht="15.75" x14ac:dyDescent="0.25">
      <c r="A261" s="23" t="s">
        <v>508</v>
      </c>
      <c r="B261" s="24" t="s">
        <v>804</v>
      </c>
      <c r="C261" s="24"/>
      <c r="D261" s="3" t="s">
        <v>2168</v>
      </c>
      <c r="E261" s="24" t="s">
        <v>829</v>
      </c>
      <c r="F261" s="24" t="s">
        <v>2370</v>
      </c>
      <c r="G261" s="24"/>
      <c r="H261" s="24" t="s">
        <v>308</v>
      </c>
      <c r="I261" s="33">
        <v>42010000</v>
      </c>
      <c r="J261" s="33"/>
      <c r="K261" s="1" t="s">
        <v>2008</v>
      </c>
      <c r="L261" s="1" t="s">
        <v>2008</v>
      </c>
      <c r="M261" s="3"/>
      <c r="N261" s="23" t="s">
        <v>330</v>
      </c>
      <c r="O261" s="23"/>
      <c r="P261" s="22" t="s">
        <v>1995</v>
      </c>
      <c r="Q261" s="22">
        <v>73.5</v>
      </c>
      <c r="R261" s="37">
        <f t="shared" si="9"/>
        <v>135.20000000000002</v>
      </c>
      <c r="S261" s="168">
        <v>169</v>
      </c>
      <c r="T261" s="33" t="s">
        <v>830</v>
      </c>
      <c r="U261" s="33"/>
      <c r="V261" s="103">
        <v>0.33</v>
      </c>
      <c r="W261" s="142">
        <v>5.0000000000000001E-3</v>
      </c>
      <c r="X261" s="103">
        <f t="shared" si="12"/>
        <v>0.33500000000000002</v>
      </c>
      <c r="Y261" s="132">
        <v>50</v>
      </c>
      <c r="Z261" s="132">
        <v>560</v>
      </c>
      <c r="AA261" s="132">
        <v>140</v>
      </c>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22" t="s">
        <v>819</v>
      </c>
      <c r="AZ261" s="3"/>
      <c r="BA261" s="330" t="s">
        <v>5211</v>
      </c>
      <c r="BB261" s="302" t="s">
        <v>5197</v>
      </c>
      <c r="BC261" s="309" t="s">
        <v>5198</v>
      </c>
    </row>
    <row r="262" spans="1:55" ht="15.75" x14ac:dyDescent="0.25">
      <c r="A262" s="23" t="s">
        <v>508</v>
      </c>
      <c r="B262" s="24" t="s">
        <v>804</v>
      </c>
      <c r="C262" s="24"/>
      <c r="D262" s="3" t="s">
        <v>2168</v>
      </c>
      <c r="E262" s="24" t="s">
        <v>2501</v>
      </c>
      <c r="F262" s="24" t="s">
        <v>2370</v>
      </c>
      <c r="G262" s="24"/>
      <c r="H262" s="24" t="s">
        <v>429</v>
      </c>
      <c r="I262" s="33">
        <v>42010000</v>
      </c>
      <c r="J262" s="33"/>
      <c r="K262" s="1" t="s">
        <v>2008</v>
      </c>
      <c r="L262" s="1" t="s">
        <v>2008</v>
      </c>
      <c r="M262" s="3"/>
      <c r="N262" s="23" t="s">
        <v>330</v>
      </c>
      <c r="O262" s="23"/>
      <c r="P262" s="22" t="s">
        <v>1995</v>
      </c>
      <c r="Q262" s="22">
        <v>73.5</v>
      </c>
      <c r="R262" s="37">
        <f t="shared" si="9"/>
        <v>135.20000000000002</v>
      </c>
      <c r="S262" s="168">
        <v>169</v>
      </c>
      <c r="T262" s="33">
        <v>5051771733562</v>
      </c>
      <c r="U262" s="33"/>
      <c r="V262" s="103">
        <v>0.33</v>
      </c>
      <c r="W262" s="142">
        <v>5.0000000000000001E-3</v>
      </c>
      <c r="X262" s="103">
        <f t="shared" si="12"/>
        <v>0.33500000000000002</v>
      </c>
      <c r="Y262" s="132">
        <v>50</v>
      </c>
      <c r="Z262" s="132">
        <v>560</v>
      </c>
      <c r="AA262" s="132">
        <v>140</v>
      </c>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22" t="s">
        <v>819</v>
      </c>
      <c r="AZ262" s="3"/>
      <c r="BA262" s="330" t="s">
        <v>5211</v>
      </c>
      <c r="BB262" s="302" t="s">
        <v>5197</v>
      </c>
      <c r="BC262" s="309" t="s">
        <v>5198</v>
      </c>
    </row>
    <row r="263" spans="1:55" ht="15.75" x14ac:dyDescent="0.25">
      <c r="A263" s="23" t="s">
        <v>508</v>
      </c>
      <c r="B263" s="24" t="s">
        <v>804</v>
      </c>
      <c r="C263" s="24"/>
      <c r="D263" s="3" t="s">
        <v>2168</v>
      </c>
      <c r="E263" s="24" t="s">
        <v>2502</v>
      </c>
      <c r="F263" s="24" t="s">
        <v>2370</v>
      </c>
      <c r="G263" s="24"/>
      <c r="H263" s="24" t="s">
        <v>303</v>
      </c>
      <c r="I263" s="33">
        <v>42010000</v>
      </c>
      <c r="J263" s="33"/>
      <c r="K263" s="1" t="s">
        <v>2008</v>
      </c>
      <c r="L263" s="1" t="s">
        <v>2008</v>
      </c>
      <c r="M263" s="3"/>
      <c r="N263" s="23" t="s">
        <v>330</v>
      </c>
      <c r="O263" s="23"/>
      <c r="P263" s="22" t="s">
        <v>1995</v>
      </c>
      <c r="Q263" s="22">
        <v>73.5</v>
      </c>
      <c r="R263" s="37">
        <f t="shared" si="9"/>
        <v>135.20000000000002</v>
      </c>
      <c r="S263" s="168">
        <v>169</v>
      </c>
      <c r="T263" s="33">
        <v>5051771733579</v>
      </c>
      <c r="U263" s="33"/>
      <c r="V263" s="103">
        <v>0.33</v>
      </c>
      <c r="W263" s="142">
        <v>5.0000000000000001E-3</v>
      </c>
      <c r="X263" s="103">
        <f t="shared" si="12"/>
        <v>0.33500000000000002</v>
      </c>
      <c r="Y263" s="132">
        <v>50</v>
      </c>
      <c r="Z263" s="132">
        <v>560</v>
      </c>
      <c r="AA263" s="132">
        <v>140</v>
      </c>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22" t="s">
        <v>819</v>
      </c>
      <c r="AZ263" s="3"/>
      <c r="BA263" s="330" t="s">
        <v>5211</v>
      </c>
      <c r="BB263" s="302" t="s">
        <v>5197</v>
      </c>
      <c r="BC263" s="309" t="s">
        <v>5198</v>
      </c>
    </row>
    <row r="264" spans="1:55" ht="15.75" x14ac:dyDescent="0.25">
      <c r="A264" s="23" t="s">
        <v>508</v>
      </c>
      <c r="B264" s="24" t="s">
        <v>804</v>
      </c>
      <c r="C264" s="3"/>
      <c r="D264" s="3" t="s">
        <v>2168</v>
      </c>
      <c r="E264" s="24" t="s">
        <v>2641</v>
      </c>
      <c r="F264" s="24" t="s">
        <v>2370</v>
      </c>
      <c r="G264" s="24"/>
      <c r="H264" s="24" t="s">
        <v>290</v>
      </c>
      <c r="I264" s="33">
        <v>42010000</v>
      </c>
      <c r="J264" s="33"/>
      <c r="K264" s="1" t="s">
        <v>2008</v>
      </c>
      <c r="L264" s="1" t="s">
        <v>2008</v>
      </c>
      <c r="M264" s="3"/>
      <c r="N264" s="23" t="s">
        <v>330</v>
      </c>
      <c r="O264" s="23"/>
      <c r="P264" s="22" t="s">
        <v>1995</v>
      </c>
      <c r="Q264" s="22">
        <v>73.5</v>
      </c>
      <c r="R264" s="37">
        <f t="shared" si="9"/>
        <v>135.20000000000002</v>
      </c>
      <c r="S264" s="168">
        <v>169</v>
      </c>
      <c r="T264" s="33">
        <v>5051771295169</v>
      </c>
      <c r="U264" s="33"/>
      <c r="V264" s="103">
        <v>0.33</v>
      </c>
      <c r="W264" s="142">
        <v>5.0000000000000001E-3</v>
      </c>
      <c r="X264" s="103">
        <f t="shared" si="12"/>
        <v>0.33500000000000002</v>
      </c>
      <c r="Y264" s="132">
        <v>50</v>
      </c>
      <c r="Z264" s="132">
        <v>560</v>
      </c>
      <c r="AA264" s="132">
        <v>140</v>
      </c>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22" t="s">
        <v>819</v>
      </c>
      <c r="AZ264" s="3"/>
      <c r="BA264" s="330" t="s">
        <v>5211</v>
      </c>
      <c r="BB264" s="302" t="s">
        <v>5197</v>
      </c>
      <c r="BC264" s="309" t="s">
        <v>5198</v>
      </c>
    </row>
    <row r="265" spans="1:55" s="32" customFormat="1" ht="15" customHeight="1" x14ac:dyDescent="0.25">
      <c r="A265" s="3" t="s">
        <v>448</v>
      </c>
      <c r="B265" s="3" t="s">
        <v>804</v>
      </c>
      <c r="C265" s="3"/>
      <c r="D265" s="3" t="s">
        <v>2532</v>
      </c>
      <c r="E265" s="3" t="s">
        <v>2531</v>
      </c>
      <c r="F265" s="3" t="s">
        <v>2372</v>
      </c>
      <c r="G265" s="24"/>
      <c r="H265" s="3" t="s">
        <v>1609</v>
      </c>
      <c r="I265" s="33">
        <v>42010000</v>
      </c>
      <c r="J265" s="33"/>
      <c r="K265" s="1" t="s">
        <v>2008</v>
      </c>
      <c r="L265" s="1" t="s">
        <v>2008</v>
      </c>
      <c r="M265" s="3"/>
      <c r="N265" s="23" t="s">
        <v>330</v>
      </c>
      <c r="O265" s="23"/>
      <c r="P265" s="22" t="s">
        <v>1995</v>
      </c>
      <c r="Q265" s="22">
        <v>120</v>
      </c>
      <c r="R265" s="37">
        <f t="shared" si="9"/>
        <v>220</v>
      </c>
      <c r="S265" s="168">
        <v>275</v>
      </c>
      <c r="T265" s="33">
        <v>5038083357914</v>
      </c>
      <c r="U265" s="33"/>
      <c r="V265" s="103">
        <v>0.21</v>
      </c>
      <c r="W265" s="103">
        <v>5.0000000000000001E-3</v>
      </c>
      <c r="X265" s="103">
        <f t="shared" si="12"/>
        <v>0.215</v>
      </c>
      <c r="Y265" s="132"/>
      <c r="Z265" s="132"/>
      <c r="AA265" s="132"/>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20" t="s">
        <v>2416</v>
      </c>
      <c r="AZ265" s="3"/>
      <c r="BA265" s="330" t="s">
        <v>5211</v>
      </c>
      <c r="BB265" s="302" t="s">
        <v>5197</v>
      </c>
      <c r="BC265" s="309" t="s">
        <v>5198</v>
      </c>
    </row>
    <row r="266" spans="1:55" s="32" customFormat="1" ht="15.75" x14ac:dyDescent="0.25">
      <c r="A266" s="3" t="s">
        <v>448</v>
      </c>
      <c r="B266" s="3" t="s">
        <v>804</v>
      </c>
      <c r="C266" s="3"/>
      <c r="D266" s="3" t="s">
        <v>2503</v>
      </c>
      <c r="E266" s="3" t="s">
        <v>1714</v>
      </c>
      <c r="F266" s="3" t="s">
        <v>2371</v>
      </c>
      <c r="G266" s="24"/>
      <c r="H266" s="3" t="s">
        <v>1609</v>
      </c>
      <c r="I266" s="33">
        <v>42010000</v>
      </c>
      <c r="J266" s="33"/>
      <c r="K266" s="1" t="s">
        <v>2008</v>
      </c>
      <c r="L266" s="1" t="s">
        <v>2008</v>
      </c>
      <c r="M266" s="3"/>
      <c r="N266" s="23" t="s">
        <v>330</v>
      </c>
      <c r="O266" s="23"/>
      <c r="P266" s="22" t="s">
        <v>1995</v>
      </c>
      <c r="Q266" s="22">
        <v>151.5</v>
      </c>
      <c r="R266" s="37">
        <f t="shared" ref="R266:R329" si="13">S266*0.8</f>
        <v>279.2</v>
      </c>
      <c r="S266" s="168">
        <v>349</v>
      </c>
      <c r="T266" s="33" t="s">
        <v>1713</v>
      </c>
      <c r="U266" s="33"/>
      <c r="V266" s="103">
        <v>0.23</v>
      </c>
      <c r="W266" s="103">
        <v>0.08</v>
      </c>
      <c r="X266" s="103">
        <f t="shared" si="12"/>
        <v>0.31</v>
      </c>
      <c r="Y266" s="132">
        <v>30</v>
      </c>
      <c r="Z266" s="132">
        <v>515</v>
      </c>
      <c r="AA266" s="132">
        <v>150</v>
      </c>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20" t="s">
        <v>1770</v>
      </c>
      <c r="AZ266" s="3"/>
      <c r="BA266" s="330" t="s">
        <v>5211</v>
      </c>
      <c r="BB266" s="302" t="s">
        <v>5197</v>
      </c>
      <c r="BC266" s="309" t="s">
        <v>5198</v>
      </c>
    </row>
    <row r="267" spans="1:55" s="32" customFormat="1" ht="15.75" x14ac:dyDescent="0.25">
      <c r="A267" s="3" t="s">
        <v>448</v>
      </c>
      <c r="B267" s="3" t="s">
        <v>804</v>
      </c>
      <c r="C267" s="3"/>
      <c r="D267" s="3" t="s">
        <v>2338</v>
      </c>
      <c r="E267" s="3" t="s">
        <v>2335</v>
      </c>
      <c r="F267" s="3" t="s">
        <v>4299</v>
      </c>
      <c r="G267" s="24"/>
      <c r="H267" s="3" t="s">
        <v>1610</v>
      </c>
      <c r="I267" s="33">
        <v>42010000</v>
      </c>
      <c r="J267" s="33"/>
      <c r="K267" s="1" t="s">
        <v>2008</v>
      </c>
      <c r="L267" s="1" t="s">
        <v>2008</v>
      </c>
      <c r="M267" s="3"/>
      <c r="N267" s="35" t="s">
        <v>484</v>
      </c>
      <c r="O267" s="35"/>
      <c r="P267" s="22" t="s">
        <v>1995</v>
      </c>
      <c r="Q267" s="22">
        <v>194</v>
      </c>
      <c r="R267" s="37">
        <f t="shared" si="13"/>
        <v>356</v>
      </c>
      <c r="S267" s="168">
        <v>445</v>
      </c>
      <c r="T267" s="33">
        <v>5051771420516</v>
      </c>
      <c r="U267" s="33"/>
      <c r="V267" s="103">
        <v>0.75</v>
      </c>
      <c r="W267" s="103">
        <v>0.08</v>
      </c>
      <c r="X267" s="103">
        <f t="shared" si="12"/>
        <v>0.83</v>
      </c>
      <c r="Y267" s="132"/>
      <c r="Z267" s="132"/>
      <c r="AA267" s="132"/>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20" t="s">
        <v>2417</v>
      </c>
      <c r="AZ267" s="3"/>
      <c r="BA267" s="330" t="s">
        <v>5211</v>
      </c>
      <c r="BB267" s="302" t="s">
        <v>5197</v>
      </c>
      <c r="BC267" s="309" t="s">
        <v>5198</v>
      </c>
    </row>
    <row r="268" spans="1:55" s="32" customFormat="1" ht="15.75" x14ac:dyDescent="0.25">
      <c r="A268" s="3" t="s">
        <v>448</v>
      </c>
      <c r="B268" s="3" t="s">
        <v>804</v>
      </c>
      <c r="C268" s="3"/>
      <c r="D268" s="3" t="s">
        <v>2338</v>
      </c>
      <c r="E268" s="3" t="s">
        <v>2336</v>
      </c>
      <c r="F268" s="3" t="s">
        <v>4299</v>
      </c>
      <c r="G268" s="24"/>
      <c r="H268" s="3" t="s">
        <v>1610</v>
      </c>
      <c r="I268" s="33">
        <v>42010000</v>
      </c>
      <c r="J268" s="33"/>
      <c r="K268" s="1" t="s">
        <v>2008</v>
      </c>
      <c r="L268" s="1" t="s">
        <v>2008</v>
      </c>
      <c r="M268" s="3"/>
      <c r="N268" s="35" t="s">
        <v>487</v>
      </c>
      <c r="O268" s="35"/>
      <c r="P268" s="22" t="s">
        <v>1995</v>
      </c>
      <c r="Q268" s="22">
        <v>194</v>
      </c>
      <c r="R268" s="37">
        <f t="shared" si="13"/>
        <v>356</v>
      </c>
      <c r="S268" s="168">
        <v>445</v>
      </c>
      <c r="T268" s="33">
        <v>5051771420493</v>
      </c>
      <c r="U268" s="33"/>
      <c r="V268" s="103">
        <v>0.6</v>
      </c>
      <c r="W268" s="103">
        <v>0.08</v>
      </c>
      <c r="X268" s="103">
        <f t="shared" si="12"/>
        <v>0.67999999999999994</v>
      </c>
      <c r="Y268" s="132">
        <v>100</v>
      </c>
      <c r="Z268" s="132">
        <v>760</v>
      </c>
      <c r="AA268" s="132">
        <v>300</v>
      </c>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20" t="s">
        <v>2417</v>
      </c>
      <c r="AZ268" s="3"/>
      <c r="BA268" s="330" t="s">
        <v>5211</v>
      </c>
      <c r="BB268" s="302" t="s">
        <v>5197</v>
      </c>
      <c r="BC268" s="309" t="s">
        <v>5198</v>
      </c>
    </row>
    <row r="269" spans="1:55" s="32" customFormat="1" ht="15.75" x14ac:dyDescent="0.25">
      <c r="A269" s="3" t="s">
        <v>448</v>
      </c>
      <c r="B269" s="3" t="s">
        <v>804</v>
      </c>
      <c r="C269" s="3"/>
      <c r="D269" s="3" t="s">
        <v>2338</v>
      </c>
      <c r="E269" s="3" t="s">
        <v>2337</v>
      </c>
      <c r="F269" s="3" t="s">
        <v>4299</v>
      </c>
      <c r="G269" s="24"/>
      <c r="H269" s="3" t="s">
        <v>1610</v>
      </c>
      <c r="I269" s="33">
        <v>42010000</v>
      </c>
      <c r="J269" s="33"/>
      <c r="K269" s="1" t="s">
        <v>2008</v>
      </c>
      <c r="L269" s="1" t="s">
        <v>2008</v>
      </c>
      <c r="M269" s="3"/>
      <c r="N269" s="35" t="s">
        <v>490</v>
      </c>
      <c r="O269" s="35"/>
      <c r="P269" s="22" t="s">
        <v>1995</v>
      </c>
      <c r="Q269" s="22">
        <v>194</v>
      </c>
      <c r="R269" s="37">
        <f t="shared" si="13"/>
        <v>356</v>
      </c>
      <c r="S269" s="168">
        <v>445</v>
      </c>
      <c r="T269" s="33">
        <v>5051771420509</v>
      </c>
      <c r="U269" s="33"/>
      <c r="V269" s="103">
        <v>1</v>
      </c>
      <c r="W269" s="103">
        <v>0.08</v>
      </c>
      <c r="X269" s="103">
        <f t="shared" si="12"/>
        <v>1.08</v>
      </c>
      <c r="Y269" s="132">
        <v>130</v>
      </c>
      <c r="Z269" s="132">
        <v>760</v>
      </c>
      <c r="AA269" s="132">
        <v>300</v>
      </c>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20" t="s">
        <v>2417</v>
      </c>
      <c r="AZ269" s="3"/>
      <c r="BA269" s="330" t="s">
        <v>5211</v>
      </c>
      <c r="BB269" s="302" t="s">
        <v>5197</v>
      </c>
      <c r="BC269" s="309" t="s">
        <v>5198</v>
      </c>
    </row>
    <row r="270" spans="1:55" s="190" customFormat="1" ht="15.75" x14ac:dyDescent="0.25">
      <c r="A270" s="23" t="s">
        <v>448</v>
      </c>
      <c r="B270" s="24" t="s">
        <v>449</v>
      </c>
      <c r="C270" s="24"/>
      <c r="D270" s="3" t="s">
        <v>2130</v>
      </c>
      <c r="E270" s="24" t="s">
        <v>450</v>
      </c>
      <c r="F270" s="24" t="s">
        <v>4300</v>
      </c>
      <c r="G270" s="24"/>
      <c r="H270" s="24" t="s">
        <v>451</v>
      </c>
      <c r="I270" s="33">
        <v>42010000</v>
      </c>
      <c r="J270" s="33"/>
      <c r="K270" s="1" t="s">
        <v>2008</v>
      </c>
      <c r="L270" s="1" t="s">
        <v>2008</v>
      </c>
      <c r="M270" s="3"/>
      <c r="N270" s="23" t="s">
        <v>452</v>
      </c>
      <c r="O270" s="23"/>
      <c r="P270" s="22" t="s">
        <v>1995</v>
      </c>
      <c r="Q270" s="22">
        <v>142</v>
      </c>
      <c r="R270" s="37">
        <f t="shared" si="13"/>
        <v>260</v>
      </c>
      <c r="S270" s="168">
        <v>325</v>
      </c>
      <c r="T270" s="33">
        <v>5051771611518</v>
      </c>
      <c r="U270" s="33">
        <v>5051771853383</v>
      </c>
      <c r="V270" s="103">
        <v>0.27</v>
      </c>
      <c r="W270" s="142">
        <v>0.11</v>
      </c>
      <c r="X270" s="103">
        <f t="shared" si="12"/>
        <v>0.38</v>
      </c>
      <c r="Y270" s="207">
        <v>95</v>
      </c>
      <c r="Z270" s="139">
        <v>270</v>
      </c>
      <c r="AA270" s="139">
        <v>150</v>
      </c>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22" t="s">
        <v>3865</v>
      </c>
      <c r="AZ270" s="3"/>
      <c r="BA270" s="330" t="s">
        <v>5211</v>
      </c>
      <c r="BB270" s="302" t="s">
        <v>5197</v>
      </c>
      <c r="BC270" s="309" t="s">
        <v>5198</v>
      </c>
    </row>
    <row r="271" spans="1:55" s="190" customFormat="1" ht="15.75" x14ac:dyDescent="0.25">
      <c r="A271" s="23" t="s">
        <v>448</v>
      </c>
      <c r="B271" s="24" t="s">
        <v>449</v>
      </c>
      <c r="C271" s="24"/>
      <c r="D271" s="3" t="s">
        <v>2130</v>
      </c>
      <c r="E271" s="24" t="s">
        <v>453</v>
      </c>
      <c r="F271" s="24" t="s">
        <v>4300</v>
      </c>
      <c r="G271" s="24"/>
      <c r="H271" s="24" t="s">
        <v>451</v>
      </c>
      <c r="I271" s="33">
        <v>42010000</v>
      </c>
      <c r="J271" s="33"/>
      <c r="K271" s="1" t="s">
        <v>2008</v>
      </c>
      <c r="L271" s="1" t="s">
        <v>2008</v>
      </c>
      <c r="M271" s="3"/>
      <c r="N271" s="23" t="s">
        <v>454</v>
      </c>
      <c r="O271" s="23"/>
      <c r="P271" s="22" t="s">
        <v>1995</v>
      </c>
      <c r="Q271" s="22">
        <v>142</v>
      </c>
      <c r="R271" s="37">
        <f t="shared" si="13"/>
        <v>260</v>
      </c>
      <c r="S271" s="168">
        <v>325</v>
      </c>
      <c r="T271" s="33">
        <v>5051771611525</v>
      </c>
      <c r="U271" s="33">
        <v>5051771853390</v>
      </c>
      <c r="V271" s="103">
        <v>0.27</v>
      </c>
      <c r="W271" s="142">
        <v>0.11</v>
      </c>
      <c r="X271" s="103">
        <f t="shared" si="12"/>
        <v>0.38</v>
      </c>
      <c r="Y271" s="207">
        <v>95</v>
      </c>
      <c r="Z271" s="207">
        <v>270</v>
      </c>
      <c r="AA271" s="139">
        <v>150</v>
      </c>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22" t="s">
        <v>3865</v>
      </c>
      <c r="AZ271" s="3"/>
      <c r="BA271" s="330" t="s">
        <v>5211</v>
      </c>
      <c r="BB271" s="302" t="s">
        <v>5197</v>
      </c>
      <c r="BC271" s="309" t="s">
        <v>5198</v>
      </c>
    </row>
    <row r="272" spans="1:55" s="190" customFormat="1" ht="15.75" x14ac:dyDescent="0.25">
      <c r="A272" s="23" t="s">
        <v>448</v>
      </c>
      <c r="B272" s="24" t="s">
        <v>449</v>
      </c>
      <c r="C272" s="24"/>
      <c r="D272" s="3" t="s">
        <v>2130</v>
      </c>
      <c r="E272" s="24" t="s">
        <v>455</v>
      </c>
      <c r="F272" s="24" t="s">
        <v>4300</v>
      </c>
      <c r="G272" s="24"/>
      <c r="H272" s="24" t="s">
        <v>451</v>
      </c>
      <c r="I272" s="33">
        <v>42010000</v>
      </c>
      <c r="J272" s="33"/>
      <c r="K272" s="1" t="s">
        <v>2008</v>
      </c>
      <c r="L272" s="1" t="s">
        <v>2008</v>
      </c>
      <c r="M272" s="3"/>
      <c r="N272" s="23" t="s">
        <v>456</v>
      </c>
      <c r="O272" s="23"/>
      <c r="P272" s="22" t="s">
        <v>1995</v>
      </c>
      <c r="Q272" s="22">
        <v>142</v>
      </c>
      <c r="R272" s="37">
        <f t="shared" si="13"/>
        <v>260</v>
      </c>
      <c r="S272" s="168">
        <v>325</v>
      </c>
      <c r="T272" s="33">
        <v>5051771611532</v>
      </c>
      <c r="U272" s="33">
        <v>5051771853406</v>
      </c>
      <c r="V272" s="103">
        <v>0.27</v>
      </c>
      <c r="W272" s="142">
        <v>0.11</v>
      </c>
      <c r="X272" s="103">
        <f t="shared" si="12"/>
        <v>0.38</v>
      </c>
      <c r="Y272" s="207">
        <v>95</v>
      </c>
      <c r="Z272" s="207">
        <v>270</v>
      </c>
      <c r="AA272" s="139">
        <v>150</v>
      </c>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22" t="s">
        <v>3865</v>
      </c>
      <c r="AZ272" s="3"/>
      <c r="BA272" s="330" t="s">
        <v>5211</v>
      </c>
      <c r="BB272" s="302" t="s">
        <v>5197</v>
      </c>
      <c r="BC272" s="309" t="s">
        <v>5198</v>
      </c>
    </row>
    <row r="273" spans="1:55" s="190" customFormat="1" ht="15.75" x14ac:dyDescent="0.25">
      <c r="A273" s="23" t="s">
        <v>448</v>
      </c>
      <c r="B273" s="24" t="s">
        <v>449</v>
      </c>
      <c r="C273" s="24"/>
      <c r="D273" s="3" t="s">
        <v>2130</v>
      </c>
      <c r="E273" s="24" t="s">
        <v>457</v>
      </c>
      <c r="F273" s="24" t="s">
        <v>4300</v>
      </c>
      <c r="G273" s="24"/>
      <c r="H273" s="24" t="s">
        <v>451</v>
      </c>
      <c r="I273" s="33">
        <v>42010000</v>
      </c>
      <c r="J273" s="33"/>
      <c r="K273" s="1" t="s">
        <v>2008</v>
      </c>
      <c r="L273" s="1" t="s">
        <v>2008</v>
      </c>
      <c r="M273" s="3"/>
      <c r="N273" s="23" t="s">
        <v>458</v>
      </c>
      <c r="O273" s="23"/>
      <c r="P273" s="22" t="s">
        <v>1995</v>
      </c>
      <c r="Q273" s="22">
        <v>142</v>
      </c>
      <c r="R273" s="37">
        <f t="shared" si="13"/>
        <v>260</v>
      </c>
      <c r="S273" s="168">
        <v>325</v>
      </c>
      <c r="T273" s="33">
        <v>5051771611549</v>
      </c>
      <c r="U273" s="33">
        <v>5051771853413</v>
      </c>
      <c r="V273" s="103">
        <v>0.27</v>
      </c>
      <c r="W273" s="142">
        <v>0.11</v>
      </c>
      <c r="X273" s="103">
        <f t="shared" si="12"/>
        <v>0.38</v>
      </c>
      <c r="Y273" s="207">
        <v>95</v>
      </c>
      <c r="Z273" s="207">
        <v>270</v>
      </c>
      <c r="AA273" s="139">
        <v>150</v>
      </c>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22" t="s">
        <v>3865</v>
      </c>
      <c r="AZ273" s="3"/>
      <c r="BA273" s="330" t="s">
        <v>5211</v>
      </c>
      <c r="BB273" s="302" t="s">
        <v>5197</v>
      </c>
      <c r="BC273" s="309" t="s">
        <v>5198</v>
      </c>
    </row>
    <row r="274" spans="1:55" s="190" customFormat="1" ht="15.75" x14ac:dyDescent="0.25">
      <c r="A274" s="23" t="s">
        <v>448</v>
      </c>
      <c r="B274" s="24" t="s">
        <v>449</v>
      </c>
      <c r="C274" s="24"/>
      <c r="D274" s="3" t="s">
        <v>2130</v>
      </c>
      <c r="E274" s="24" t="s">
        <v>459</v>
      </c>
      <c r="F274" s="24" t="s">
        <v>4300</v>
      </c>
      <c r="G274" s="24"/>
      <c r="H274" s="24" t="s">
        <v>451</v>
      </c>
      <c r="I274" s="33">
        <v>42010000</v>
      </c>
      <c r="J274" s="33"/>
      <c r="K274" s="1" t="s">
        <v>2008</v>
      </c>
      <c r="L274" s="1" t="s">
        <v>2008</v>
      </c>
      <c r="M274" s="3"/>
      <c r="N274" s="23" t="s">
        <v>460</v>
      </c>
      <c r="O274" s="23"/>
      <c r="P274" s="22" t="s">
        <v>1995</v>
      </c>
      <c r="Q274" s="22">
        <v>142</v>
      </c>
      <c r="R274" s="37">
        <f t="shared" si="13"/>
        <v>260</v>
      </c>
      <c r="S274" s="168">
        <v>325</v>
      </c>
      <c r="T274" s="33">
        <v>5051771611556</v>
      </c>
      <c r="U274" s="33">
        <v>5051771853420</v>
      </c>
      <c r="V274" s="103">
        <v>0.27</v>
      </c>
      <c r="W274" s="142">
        <v>0.11</v>
      </c>
      <c r="X274" s="103">
        <f t="shared" si="12"/>
        <v>0.38</v>
      </c>
      <c r="Y274" s="207">
        <v>95</v>
      </c>
      <c r="Z274" s="207">
        <v>270</v>
      </c>
      <c r="AA274" s="139">
        <v>150</v>
      </c>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22" t="s">
        <v>3865</v>
      </c>
      <c r="AZ274" s="3"/>
      <c r="BA274" s="330" t="s">
        <v>5211</v>
      </c>
      <c r="BB274" s="302" t="s">
        <v>5197</v>
      </c>
      <c r="BC274" s="309" t="s">
        <v>5198</v>
      </c>
    </row>
    <row r="275" spans="1:55" s="190" customFormat="1" ht="15.75" x14ac:dyDescent="0.25">
      <c r="A275" s="23" t="s">
        <v>448</v>
      </c>
      <c r="B275" s="24" t="s">
        <v>449</v>
      </c>
      <c r="C275" s="24"/>
      <c r="D275" s="3" t="s">
        <v>2131</v>
      </c>
      <c r="E275" s="24" t="s">
        <v>461</v>
      </c>
      <c r="F275" s="24" t="s">
        <v>4301</v>
      </c>
      <c r="G275" s="24"/>
      <c r="H275" s="24" t="s">
        <v>290</v>
      </c>
      <c r="I275" s="33">
        <v>42010000</v>
      </c>
      <c r="J275" s="33"/>
      <c r="K275" s="1" t="s">
        <v>2008</v>
      </c>
      <c r="L275" s="1" t="s">
        <v>2008</v>
      </c>
      <c r="M275" s="3"/>
      <c r="N275" s="23" t="s">
        <v>452</v>
      </c>
      <c r="O275" s="23"/>
      <c r="P275" s="22" t="s">
        <v>1995</v>
      </c>
      <c r="Q275" s="22">
        <v>162</v>
      </c>
      <c r="R275" s="37">
        <f t="shared" si="13"/>
        <v>268</v>
      </c>
      <c r="S275" s="168">
        <v>335</v>
      </c>
      <c r="T275" s="33">
        <v>5051771478234</v>
      </c>
      <c r="U275" s="33">
        <v>5051771853789</v>
      </c>
      <c r="V275" s="103">
        <v>0.27</v>
      </c>
      <c r="W275" s="142">
        <v>0.11</v>
      </c>
      <c r="X275" s="103">
        <f t="shared" si="12"/>
        <v>0.38</v>
      </c>
      <c r="Y275" s="207">
        <v>95</v>
      </c>
      <c r="Z275" s="207">
        <v>270</v>
      </c>
      <c r="AA275" s="139">
        <v>150</v>
      </c>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22" t="s">
        <v>3866</v>
      </c>
      <c r="AZ275" s="3"/>
      <c r="BA275" s="330" t="s">
        <v>5211</v>
      </c>
      <c r="BB275" s="302" t="s">
        <v>5197</v>
      </c>
      <c r="BC275" s="309" t="s">
        <v>5198</v>
      </c>
    </row>
    <row r="276" spans="1:55" s="190" customFormat="1" ht="15.75" x14ac:dyDescent="0.25">
      <c r="A276" s="23" t="s">
        <v>448</v>
      </c>
      <c r="B276" s="24" t="s">
        <v>449</v>
      </c>
      <c r="C276" s="24"/>
      <c r="D276" s="3" t="s">
        <v>2131</v>
      </c>
      <c r="E276" s="24" t="s">
        <v>462</v>
      </c>
      <c r="F276" s="24" t="s">
        <v>4301</v>
      </c>
      <c r="G276" s="24"/>
      <c r="H276" s="24" t="s">
        <v>290</v>
      </c>
      <c r="I276" s="33">
        <v>42010000</v>
      </c>
      <c r="J276" s="33"/>
      <c r="K276" s="1" t="s">
        <v>2008</v>
      </c>
      <c r="L276" s="1" t="s">
        <v>2008</v>
      </c>
      <c r="M276" s="3"/>
      <c r="N276" s="23" t="s">
        <v>454</v>
      </c>
      <c r="O276" s="23"/>
      <c r="P276" s="22" t="s">
        <v>1995</v>
      </c>
      <c r="Q276" s="22">
        <v>162</v>
      </c>
      <c r="R276" s="37">
        <f t="shared" si="13"/>
        <v>268</v>
      </c>
      <c r="S276" s="168">
        <v>335</v>
      </c>
      <c r="T276" s="33">
        <v>5051771478241</v>
      </c>
      <c r="U276" s="33">
        <v>5051771853796</v>
      </c>
      <c r="V276" s="103">
        <v>0.27</v>
      </c>
      <c r="W276" s="142">
        <v>0.11</v>
      </c>
      <c r="X276" s="103">
        <f t="shared" si="12"/>
        <v>0.38</v>
      </c>
      <c r="Y276" s="207">
        <v>95</v>
      </c>
      <c r="Z276" s="207">
        <v>270</v>
      </c>
      <c r="AA276" s="139">
        <v>150</v>
      </c>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22" t="s">
        <v>3866</v>
      </c>
      <c r="AZ276" s="3"/>
      <c r="BA276" s="330" t="s">
        <v>5211</v>
      </c>
      <c r="BB276" s="302" t="s">
        <v>5197</v>
      </c>
      <c r="BC276" s="309" t="s">
        <v>5198</v>
      </c>
    </row>
    <row r="277" spans="1:55" s="190" customFormat="1" ht="15.75" x14ac:dyDescent="0.25">
      <c r="A277" s="23" t="s">
        <v>448</v>
      </c>
      <c r="B277" s="24" t="s">
        <v>449</v>
      </c>
      <c r="C277" s="24"/>
      <c r="D277" s="3" t="s">
        <v>2131</v>
      </c>
      <c r="E277" s="24" t="s">
        <v>463</v>
      </c>
      <c r="F277" s="24" t="s">
        <v>4301</v>
      </c>
      <c r="G277" s="24"/>
      <c r="H277" s="24" t="s">
        <v>290</v>
      </c>
      <c r="I277" s="33">
        <v>42010000</v>
      </c>
      <c r="J277" s="33"/>
      <c r="K277" s="1" t="s">
        <v>2008</v>
      </c>
      <c r="L277" s="1" t="s">
        <v>2008</v>
      </c>
      <c r="M277" s="3"/>
      <c r="N277" s="23" t="s">
        <v>456</v>
      </c>
      <c r="O277" s="23"/>
      <c r="P277" s="22" t="s">
        <v>1995</v>
      </c>
      <c r="Q277" s="22">
        <v>162</v>
      </c>
      <c r="R277" s="37">
        <f t="shared" si="13"/>
        <v>268</v>
      </c>
      <c r="S277" s="168">
        <v>335</v>
      </c>
      <c r="T277" s="33">
        <v>5051771478258</v>
      </c>
      <c r="U277" s="33">
        <v>5051771853802</v>
      </c>
      <c r="V277" s="103">
        <v>0.27</v>
      </c>
      <c r="W277" s="142">
        <v>0.11</v>
      </c>
      <c r="X277" s="103">
        <f t="shared" si="12"/>
        <v>0.38</v>
      </c>
      <c r="Y277" s="207">
        <v>95</v>
      </c>
      <c r="Z277" s="207">
        <v>270</v>
      </c>
      <c r="AA277" s="139">
        <v>150</v>
      </c>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22" t="s">
        <v>3866</v>
      </c>
      <c r="AZ277" s="3"/>
      <c r="BA277" s="330" t="s">
        <v>5211</v>
      </c>
      <c r="BB277" s="302" t="s">
        <v>5197</v>
      </c>
      <c r="BC277" s="309" t="s">
        <v>5198</v>
      </c>
    </row>
    <row r="278" spans="1:55" s="190" customFormat="1" ht="15.75" x14ac:dyDescent="0.25">
      <c r="A278" s="23" t="s">
        <v>448</v>
      </c>
      <c r="B278" s="24" t="s">
        <v>449</v>
      </c>
      <c r="C278" s="24"/>
      <c r="D278" s="3" t="s">
        <v>2131</v>
      </c>
      <c r="E278" s="24" t="s">
        <v>464</v>
      </c>
      <c r="F278" s="24" t="s">
        <v>4301</v>
      </c>
      <c r="G278" s="24"/>
      <c r="H278" s="24" t="s">
        <v>290</v>
      </c>
      <c r="I278" s="33">
        <v>42010000</v>
      </c>
      <c r="J278" s="33"/>
      <c r="K278" s="1" t="s">
        <v>2008</v>
      </c>
      <c r="L278" s="1" t="s">
        <v>2008</v>
      </c>
      <c r="M278" s="3"/>
      <c r="N278" s="23" t="s">
        <v>458</v>
      </c>
      <c r="O278" s="23"/>
      <c r="P278" s="22" t="s">
        <v>1995</v>
      </c>
      <c r="Q278" s="22">
        <v>162</v>
      </c>
      <c r="R278" s="37">
        <f t="shared" si="13"/>
        <v>268</v>
      </c>
      <c r="S278" s="168">
        <v>335</v>
      </c>
      <c r="T278" s="33">
        <v>5051771478265</v>
      </c>
      <c r="U278" s="33">
        <v>5051771853819</v>
      </c>
      <c r="V278" s="103">
        <v>0.27</v>
      </c>
      <c r="W278" s="142">
        <v>0.11</v>
      </c>
      <c r="X278" s="103">
        <f t="shared" si="12"/>
        <v>0.38</v>
      </c>
      <c r="Y278" s="207">
        <v>95</v>
      </c>
      <c r="Z278" s="207">
        <v>270</v>
      </c>
      <c r="AA278" s="139">
        <v>150</v>
      </c>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22" t="s">
        <v>3866</v>
      </c>
      <c r="AZ278" s="3"/>
      <c r="BA278" s="330" t="s">
        <v>5211</v>
      </c>
      <c r="BB278" s="302" t="s">
        <v>5197</v>
      </c>
      <c r="BC278" s="309" t="s">
        <v>5198</v>
      </c>
    </row>
    <row r="279" spans="1:55" s="190" customFormat="1" ht="15.75" x14ac:dyDescent="0.25">
      <c r="A279" s="23" t="s">
        <v>448</v>
      </c>
      <c r="B279" s="24" t="s">
        <v>449</v>
      </c>
      <c r="C279" s="24"/>
      <c r="D279" s="3" t="s">
        <v>2131</v>
      </c>
      <c r="E279" s="24" t="s">
        <v>465</v>
      </c>
      <c r="F279" s="24" t="s">
        <v>4301</v>
      </c>
      <c r="G279" s="24"/>
      <c r="H279" s="24" t="s">
        <v>290</v>
      </c>
      <c r="I279" s="33">
        <v>42010000</v>
      </c>
      <c r="J279" s="33"/>
      <c r="K279" s="1" t="s">
        <v>2008</v>
      </c>
      <c r="L279" s="1" t="s">
        <v>2008</v>
      </c>
      <c r="M279" s="3"/>
      <c r="N279" s="23" t="s">
        <v>460</v>
      </c>
      <c r="O279" s="23"/>
      <c r="P279" s="22" t="s">
        <v>1995</v>
      </c>
      <c r="Q279" s="22">
        <v>162</v>
      </c>
      <c r="R279" s="37">
        <f t="shared" si="13"/>
        <v>268</v>
      </c>
      <c r="S279" s="168">
        <v>335</v>
      </c>
      <c r="T279" s="33">
        <v>5051771478272</v>
      </c>
      <c r="U279" s="33">
        <v>5051771853826</v>
      </c>
      <c r="V279" s="103">
        <v>0.27</v>
      </c>
      <c r="W279" s="142">
        <v>0.11</v>
      </c>
      <c r="X279" s="103">
        <f t="shared" si="12"/>
        <v>0.38</v>
      </c>
      <c r="Y279" s="207">
        <v>95</v>
      </c>
      <c r="Z279" s="207">
        <v>270</v>
      </c>
      <c r="AA279" s="139">
        <v>150</v>
      </c>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22" t="s">
        <v>3866</v>
      </c>
      <c r="AZ279" s="3"/>
      <c r="BA279" s="330" t="s">
        <v>5211</v>
      </c>
      <c r="BB279" s="302" t="s">
        <v>5197</v>
      </c>
      <c r="BC279" s="309" t="s">
        <v>5198</v>
      </c>
    </row>
    <row r="280" spans="1:55" s="190" customFormat="1" ht="15.75" x14ac:dyDescent="0.25">
      <c r="A280" s="23" t="s">
        <v>448</v>
      </c>
      <c r="B280" s="24" t="s">
        <v>449</v>
      </c>
      <c r="C280" s="24"/>
      <c r="D280" s="3" t="s">
        <v>2132</v>
      </c>
      <c r="E280" s="24" t="s">
        <v>466</v>
      </c>
      <c r="F280" s="24" t="s">
        <v>4302</v>
      </c>
      <c r="G280" s="24"/>
      <c r="H280" s="24" t="s">
        <v>467</v>
      </c>
      <c r="I280" s="33">
        <v>42010000</v>
      </c>
      <c r="J280" s="33"/>
      <c r="K280" s="1" t="s">
        <v>2008</v>
      </c>
      <c r="L280" s="1" t="s">
        <v>2008</v>
      </c>
      <c r="M280" s="3"/>
      <c r="N280" s="23" t="s">
        <v>452</v>
      </c>
      <c r="O280" s="23"/>
      <c r="P280" s="22" t="s">
        <v>1995</v>
      </c>
      <c r="Q280" s="22">
        <v>142</v>
      </c>
      <c r="R280" s="37">
        <f t="shared" si="13"/>
        <v>239.20000000000002</v>
      </c>
      <c r="S280" s="168">
        <v>299</v>
      </c>
      <c r="T280" s="33" t="s">
        <v>468</v>
      </c>
      <c r="U280" s="33">
        <v>5051771854489</v>
      </c>
      <c r="V280" s="103">
        <v>0.22</v>
      </c>
      <c r="W280" s="142">
        <v>0.11</v>
      </c>
      <c r="X280" s="103">
        <f t="shared" si="12"/>
        <v>0.33</v>
      </c>
      <c r="Y280" s="207">
        <v>95</v>
      </c>
      <c r="Z280" s="207">
        <v>270</v>
      </c>
      <c r="AA280" s="139">
        <v>150</v>
      </c>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22" t="s">
        <v>3867</v>
      </c>
      <c r="AZ280" s="3"/>
      <c r="BA280" s="330" t="s">
        <v>5211</v>
      </c>
      <c r="BB280" s="302" t="s">
        <v>5197</v>
      </c>
      <c r="BC280" s="309" t="s">
        <v>5198</v>
      </c>
    </row>
    <row r="281" spans="1:55" s="190" customFormat="1" ht="15.75" x14ac:dyDescent="0.25">
      <c r="A281" s="23" t="s">
        <v>448</v>
      </c>
      <c r="B281" s="24" t="s">
        <v>449</v>
      </c>
      <c r="C281" s="24"/>
      <c r="D281" s="3" t="s">
        <v>2132</v>
      </c>
      <c r="E281" s="24" t="s">
        <v>469</v>
      </c>
      <c r="F281" s="24" t="s">
        <v>4302</v>
      </c>
      <c r="G281" s="24"/>
      <c r="H281" s="24" t="s">
        <v>467</v>
      </c>
      <c r="I281" s="33">
        <v>42010000</v>
      </c>
      <c r="J281" s="33"/>
      <c r="K281" s="1" t="s">
        <v>2008</v>
      </c>
      <c r="L281" s="1" t="s">
        <v>2008</v>
      </c>
      <c r="M281" s="3"/>
      <c r="N281" s="23" t="s">
        <v>454</v>
      </c>
      <c r="O281" s="23"/>
      <c r="P281" s="22" t="s">
        <v>1995</v>
      </c>
      <c r="Q281" s="22">
        <v>142</v>
      </c>
      <c r="R281" s="37">
        <f t="shared" si="13"/>
        <v>239.20000000000002</v>
      </c>
      <c r="S281" s="168">
        <v>299</v>
      </c>
      <c r="T281" s="33" t="s">
        <v>470</v>
      </c>
      <c r="U281" s="33">
        <v>5051771854496</v>
      </c>
      <c r="V281" s="103">
        <v>0.22</v>
      </c>
      <c r="W281" s="142">
        <v>0.11</v>
      </c>
      <c r="X281" s="103">
        <f t="shared" si="12"/>
        <v>0.33</v>
      </c>
      <c r="Y281" s="207">
        <v>95</v>
      </c>
      <c r="Z281" s="207">
        <v>270</v>
      </c>
      <c r="AA281" s="139">
        <v>150</v>
      </c>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22" t="s">
        <v>3867</v>
      </c>
      <c r="AZ281" s="3"/>
      <c r="BA281" s="330" t="s">
        <v>5211</v>
      </c>
      <c r="BB281" s="302" t="s">
        <v>5197</v>
      </c>
      <c r="BC281" s="309" t="s">
        <v>5198</v>
      </c>
    </row>
    <row r="282" spans="1:55" s="190" customFormat="1" ht="15.75" x14ac:dyDescent="0.25">
      <c r="A282" s="23" t="s">
        <v>448</v>
      </c>
      <c r="B282" s="24" t="s">
        <v>449</v>
      </c>
      <c r="C282" s="24"/>
      <c r="D282" s="3" t="s">
        <v>2132</v>
      </c>
      <c r="E282" s="24" t="s">
        <v>471</v>
      </c>
      <c r="F282" s="24" t="s">
        <v>4302</v>
      </c>
      <c r="G282" s="24"/>
      <c r="H282" s="24" t="s">
        <v>467</v>
      </c>
      <c r="I282" s="33">
        <v>42010000</v>
      </c>
      <c r="J282" s="33"/>
      <c r="K282" s="1" t="s">
        <v>2008</v>
      </c>
      <c r="L282" s="1" t="s">
        <v>2008</v>
      </c>
      <c r="M282" s="3"/>
      <c r="N282" s="23" t="s">
        <v>456</v>
      </c>
      <c r="O282" s="23"/>
      <c r="P282" s="22" t="s">
        <v>1995</v>
      </c>
      <c r="Q282" s="22">
        <v>142</v>
      </c>
      <c r="R282" s="37">
        <f t="shared" si="13"/>
        <v>239.20000000000002</v>
      </c>
      <c r="S282" s="168">
        <v>299</v>
      </c>
      <c r="T282" s="33" t="s">
        <v>472</v>
      </c>
      <c r="U282" s="33">
        <v>5051771854502</v>
      </c>
      <c r="V282" s="103">
        <v>0.22</v>
      </c>
      <c r="W282" s="142">
        <v>0.11</v>
      </c>
      <c r="X282" s="103">
        <f t="shared" si="12"/>
        <v>0.33</v>
      </c>
      <c r="Y282" s="207">
        <v>95</v>
      </c>
      <c r="Z282" s="207">
        <v>270</v>
      </c>
      <c r="AA282" s="139">
        <v>150</v>
      </c>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22" t="s">
        <v>3867</v>
      </c>
      <c r="AZ282" s="3"/>
      <c r="BA282" s="330" t="s">
        <v>5211</v>
      </c>
      <c r="BB282" s="302" t="s">
        <v>5197</v>
      </c>
      <c r="BC282" s="309" t="s">
        <v>5198</v>
      </c>
    </row>
    <row r="283" spans="1:55" s="190" customFormat="1" ht="15.75" x14ac:dyDescent="0.25">
      <c r="A283" s="23" t="s">
        <v>448</v>
      </c>
      <c r="B283" s="24" t="s">
        <v>449</v>
      </c>
      <c r="C283" s="24"/>
      <c r="D283" s="3" t="s">
        <v>2132</v>
      </c>
      <c r="E283" s="24" t="s">
        <v>473</v>
      </c>
      <c r="F283" s="24" t="s">
        <v>4302</v>
      </c>
      <c r="G283" s="24"/>
      <c r="H283" s="24" t="s">
        <v>467</v>
      </c>
      <c r="I283" s="33">
        <v>42010000</v>
      </c>
      <c r="J283" s="33"/>
      <c r="K283" s="1" t="s">
        <v>2008</v>
      </c>
      <c r="L283" s="1" t="s">
        <v>2008</v>
      </c>
      <c r="M283" s="3"/>
      <c r="N283" s="23" t="s">
        <v>458</v>
      </c>
      <c r="O283" s="23"/>
      <c r="P283" s="22" t="s">
        <v>1995</v>
      </c>
      <c r="Q283" s="22">
        <v>142</v>
      </c>
      <c r="R283" s="37">
        <f t="shared" si="13"/>
        <v>239.20000000000002</v>
      </c>
      <c r="S283" s="168">
        <v>299</v>
      </c>
      <c r="T283" s="33" t="s">
        <v>474</v>
      </c>
      <c r="U283" s="33">
        <v>5051771854519</v>
      </c>
      <c r="V283" s="103">
        <v>0.22</v>
      </c>
      <c r="W283" s="142">
        <v>0.11</v>
      </c>
      <c r="X283" s="103">
        <f t="shared" si="12"/>
        <v>0.33</v>
      </c>
      <c r="Y283" s="207">
        <v>95</v>
      </c>
      <c r="Z283" s="207">
        <v>270</v>
      </c>
      <c r="AA283" s="139">
        <v>150</v>
      </c>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22" t="s">
        <v>3867</v>
      </c>
      <c r="AZ283" s="3"/>
      <c r="BA283" s="330" t="s">
        <v>5211</v>
      </c>
      <c r="BB283" s="302" t="s">
        <v>5197</v>
      </c>
      <c r="BC283" s="309" t="s">
        <v>5198</v>
      </c>
    </row>
    <row r="284" spans="1:55" s="190" customFormat="1" ht="15.75" x14ac:dyDescent="0.25">
      <c r="A284" s="23" t="s">
        <v>448</v>
      </c>
      <c r="B284" s="24" t="s">
        <v>449</v>
      </c>
      <c r="C284" s="24"/>
      <c r="D284" s="3" t="s">
        <v>2132</v>
      </c>
      <c r="E284" s="24" t="s">
        <v>475</v>
      </c>
      <c r="F284" s="24" t="s">
        <v>4302</v>
      </c>
      <c r="G284" s="24"/>
      <c r="H284" s="24" t="s">
        <v>467</v>
      </c>
      <c r="I284" s="33">
        <v>42010000</v>
      </c>
      <c r="J284" s="33"/>
      <c r="K284" s="1" t="s">
        <v>2008</v>
      </c>
      <c r="L284" s="1" t="s">
        <v>2008</v>
      </c>
      <c r="M284" s="3"/>
      <c r="N284" s="23" t="s">
        <v>460</v>
      </c>
      <c r="O284" s="23"/>
      <c r="P284" s="22" t="s">
        <v>1995</v>
      </c>
      <c r="Q284" s="22">
        <v>142</v>
      </c>
      <c r="R284" s="37">
        <f t="shared" si="13"/>
        <v>239.20000000000002</v>
      </c>
      <c r="S284" s="168">
        <v>299</v>
      </c>
      <c r="T284" s="33" t="s">
        <v>476</v>
      </c>
      <c r="U284" s="33">
        <v>5051771854526</v>
      </c>
      <c r="V284" s="103">
        <v>0.22</v>
      </c>
      <c r="W284" s="142">
        <v>0.11</v>
      </c>
      <c r="X284" s="103">
        <f t="shared" si="12"/>
        <v>0.33</v>
      </c>
      <c r="Y284" s="207">
        <v>95</v>
      </c>
      <c r="Z284" s="207">
        <v>270</v>
      </c>
      <c r="AA284" s="139">
        <v>150</v>
      </c>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22" t="s">
        <v>3867</v>
      </c>
      <c r="AZ284" s="3"/>
      <c r="BA284" s="330" t="s">
        <v>5211</v>
      </c>
      <c r="BB284" s="302" t="s">
        <v>5197</v>
      </c>
      <c r="BC284" s="309" t="s">
        <v>5198</v>
      </c>
    </row>
    <row r="285" spans="1:55" s="190" customFormat="1" ht="15.75" x14ac:dyDescent="0.25">
      <c r="A285" s="23" t="s">
        <v>448</v>
      </c>
      <c r="B285" s="24" t="s">
        <v>449</v>
      </c>
      <c r="C285" s="24"/>
      <c r="D285" s="3" t="s">
        <v>2133</v>
      </c>
      <c r="E285" s="24" t="s">
        <v>477</v>
      </c>
      <c r="F285" s="24" t="s">
        <v>4303</v>
      </c>
      <c r="G285" s="24"/>
      <c r="H285" s="24" t="s">
        <v>1919</v>
      </c>
      <c r="I285" s="33">
        <v>42010000</v>
      </c>
      <c r="J285" s="33"/>
      <c r="K285" s="1" t="s">
        <v>2008</v>
      </c>
      <c r="L285" s="1" t="s">
        <v>2008</v>
      </c>
      <c r="M285" s="3"/>
      <c r="N285" s="23" t="s">
        <v>452</v>
      </c>
      <c r="O285" s="23"/>
      <c r="P285" s="22" t="s">
        <v>1995</v>
      </c>
      <c r="Q285" s="22">
        <v>150</v>
      </c>
      <c r="R285" s="37">
        <f t="shared" si="13"/>
        <v>248</v>
      </c>
      <c r="S285" s="168">
        <v>310</v>
      </c>
      <c r="T285" s="33" t="s">
        <v>1920</v>
      </c>
      <c r="U285" s="33">
        <v>5051771853550</v>
      </c>
      <c r="V285" s="103">
        <v>0.25</v>
      </c>
      <c r="W285" s="142">
        <v>0.11</v>
      </c>
      <c r="X285" s="103">
        <f t="shared" si="12"/>
        <v>0.36</v>
      </c>
      <c r="Y285" s="207">
        <v>95</v>
      </c>
      <c r="Z285" s="207">
        <v>270</v>
      </c>
      <c r="AA285" s="139">
        <v>150</v>
      </c>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22" t="s">
        <v>3868</v>
      </c>
      <c r="AZ285" s="3"/>
      <c r="BA285" s="330" t="s">
        <v>5211</v>
      </c>
      <c r="BB285" s="302" t="s">
        <v>5197</v>
      </c>
      <c r="BC285" s="309" t="s">
        <v>5198</v>
      </c>
    </row>
    <row r="286" spans="1:55" s="190" customFormat="1" ht="15.75" x14ac:dyDescent="0.25">
      <c r="A286" s="23" t="s">
        <v>448</v>
      </c>
      <c r="B286" s="24" t="s">
        <v>449</v>
      </c>
      <c r="C286" s="24"/>
      <c r="D286" s="3" t="s">
        <v>2133</v>
      </c>
      <c r="E286" s="24" t="s">
        <v>478</v>
      </c>
      <c r="F286" s="24" t="s">
        <v>4303</v>
      </c>
      <c r="G286" s="24"/>
      <c r="H286" s="24" t="s">
        <v>1919</v>
      </c>
      <c r="I286" s="33">
        <v>42010000</v>
      </c>
      <c r="J286" s="33"/>
      <c r="K286" s="1" t="s">
        <v>2008</v>
      </c>
      <c r="L286" s="1" t="s">
        <v>2008</v>
      </c>
      <c r="M286" s="3"/>
      <c r="N286" s="23" t="s">
        <v>454</v>
      </c>
      <c r="O286" s="23"/>
      <c r="P286" s="22" t="s">
        <v>1995</v>
      </c>
      <c r="Q286" s="22">
        <v>150</v>
      </c>
      <c r="R286" s="37">
        <f t="shared" si="13"/>
        <v>248</v>
      </c>
      <c r="S286" s="168">
        <v>310</v>
      </c>
      <c r="T286" s="33" t="s">
        <v>1921</v>
      </c>
      <c r="U286" s="33">
        <v>5051771853567</v>
      </c>
      <c r="V286" s="103">
        <v>0.25</v>
      </c>
      <c r="W286" s="142">
        <v>0.11</v>
      </c>
      <c r="X286" s="103">
        <f t="shared" si="12"/>
        <v>0.36</v>
      </c>
      <c r="Y286" s="207">
        <v>95</v>
      </c>
      <c r="Z286" s="207">
        <v>270</v>
      </c>
      <c r="AA286" s="139">
        <v>150</v>
      </c>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22" t="s">
        <v>3868</v>
      </c>
      <c r="AZ286" s="3"/>
      <c r="BA286" s="330" t="s">
        <v>5211</v>
      </c>
      <c r="BB286" s="302" t="s">
        <v>5197</v>
      </c>
      <c r="BC286" s="309" t="s">
        <v>5198</v>
      </c>
    </row>
    <row r="287" spans="1:55" s="190" customFormat="1" ht="15.75" x14ac:dyDescent="0.25">
      <c r="A287" s="23" t="s">
        <v>448</v>
      </c>
      <c r="B287" s="24" t="s">
        <v>449</v>
      </c>
      <c r="C287" s="24"/>
      <c r="D287" s="3" t="s">
        <v>2133</v>
      </c>
      <c r="E287" s="24" t="s">
        <v>479</v>
      </c>
      <c r="F287" s="24" t="s">
        <v>4303</v>
      </c>
      <c r="G287" s="24"/>
      <c r="H287" s="24" t="s">
        <v>1919</v>
      </c>
      <c r="I287" s="33">
        <v>42010000</v>
      </c>
      <c r="J287" s="33"/>
      <c r="K287" s="1" t="s">
        <v>2008</v>
      </c>
      <c r="L287" s="1" t="s">
        <v>2008</v>
      </c>
      <c r="M287" s="3"/>
      <c r="N287" s="23" t="s">
        <v>456</v>
      </c>
      <c r="O287" s="23"/>
      <c r="P287" s="22" t="s">
        <v>1995</v>
      </c>
      <c r="Q287" s="22">
        <v>150</v>
      </c>
      <c r="R287" s="37">
        <f t="shared" si="13"/>
        <v>248</v>
      </c>
      <c r="S287" s="168">
        <v>310</v>
      </c>
      <c r="T287" s="33" t="s">
        <v>1922</v>
      </c>
      <c r="U287" s="33">
        <v>5051771853574</v>
      </c>
      <c r="V287" s="103">
        <v>0.25</v>
      </c>
      <c r="W287" s="142">
        <v>0.11</v>
      </c>
      <c r="X287" s="103">
        <f t="shared" si="12"/>
        <v>0.36</v>
      </c>
      <c r="Y287" s="207">
        <v>95</v>
      </c>
      <c r="Z287" s="207">
        <v>270</v>
      </c>
      <c r="AA287" s="139">
        <v>150</v>
      </c>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22" t="s">
        <v>3868</v>
      </c>
      <c r="AZ287" s="3"/>
      <c r="BA287" s="330" t="s">
        <v>5211</v>
      </c>
      <c r="BB287" s="302" t="s">
        <v>5197</v>
      </c>
      <c r="BC287" s="309" t="s">
        <v>5198</v>
      </c>
    </row>
    <row r="288" spans="1:55" s="190" customFormat="1" ht="15.75" x14ac:dyDescent="0.25">
      <c r="A288" s="23" t="s">
        <v>448</v>
      </c>
      <c r="B288" s="24" t="s">
        <v>449</v>
      </c>
      <c r="C288" s="24"/>
      <c r="D288" s="3" t="s">
        <v>2133</v>
      </c>
      <c r="E288" s="24" t="s">
        <v>480</v>
      </c>
      <c r="F288" s="24" t="s">
        <v>4303</v>
      </c>
      <c r="G288" s="24"/>
      <c r="H288" s="24" t="s">
        <v>1919</v>
      </c>
      <c r="I288" s="33">
        <v>42010000</v>
      </c>
      <c r="J288" s="33"/>
      <c r="K288" s="1" t="s">
        <v>2008</v>
      </c>
      <c r="L288" s="1" t="s">
        <v>2008</v>
      </c>
      <c r="M288" s="3"/>
      <c r="N288" s="23" t="s">
        <v>458</v>
      </c>
      <c r="O288" s="23"/>
      <c r="P288" s="22" t="s">
        <v>1995</v>
      </c>
      <c r="Q288" s="22">
        <v>150</v>
      </c>
      <c r="R288" s="37">
        <f t="shared" si="13"/>
        <v>248</v>
      </c>
      <c r="S288" s="168">
        <v>310</v>
      </c>
      <c r="T288" s="33" t="s">
        <v>1923</v>
      </c>
      <c r="U288" s="33">
        <v>5051771853581</v>
      </c>
      <c r="V288" s="103">
        <v>0.25</v>
      </c>
      <c r="W288" s="142">
        <v>0.11</v>
      </c>
      <c r="X288" s="103">
        <f t="shared" si="12"/>
        <v>0.36</v>
      </c>
      <c r="Y288" s="207">
        <v>95</v>
      </c>
      <c r="Z288" s="207">
        <v>270</v>
      </c>
      <c r="AA288" s="139">
        <v>150</v>
      </c>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22" t="s">
        <v>3868</v>
      </c>
      <c r="AZ288" s="3"/>
      <c r="BA288" s="330" t="s">
        <v>5211</v>
      </c>
      <c r="BB288" s="302" t="s">
        <v>5197</v>
      </c>
      <c r="BC288" s="309" t="s">
        <v>5198</v>
      </c>
    </row>
    <row r="289" spans="1:55" s="190" customFormat="1" ht="15.75" x14ac:dyDescent="0.25">
      <c r="A289" s="23" t="s">
        <v>448</v>
      </c>
      <c r="B289" s="24" t="s">
        <v>449</v>
      </c>
      <c r="C289" s="24"/>
      <c r="D289" s="3" t="s">
        <v>2133</v>
      </c>
      <c r="E289" s="24" t="s">
        <v>481</v>
      </c>
      <c r="F289" s="24" t="s">
        <v>4303</v>
      </c>
      <c r="G289" s="24"/>
      <c r="H289" s="24" t="s">
        <v>1919</v>
      </c>
      <c r="I289" s="33">
        <v>42010000</v>
      </c>
      <c r="J289" s="33"/>
      <c r="K289" s="1" t="s">
        <v>2008</v>
      </c>
      <c r="L289" s="1" t="s">
        <v>2008</v>
      </c>
      <c r="M289" s="3"/>
      <c r="N289" s="23" t="s">
        <v>460</v>
      </c>
      <c r="O289" s="23"/>
      <c r="P289" s="22" t="s">
        <v>1995</v>
      </c>
      <c r="Q289" s="22">
        <v>150</v>
      </c>
      <c r="R289" s="37">
        <f t="shared" si="13"/>
        <v>248</v>
      </c>
      <c r="S289" s="168">
        <v>310</v>
      </c>
      <c r="T289" s="33" t="s">
        <v>1924</v>
      </c>
      <c r="U289" s="33">
        <v>5051771853598</v>
      </c>
      <c r="V289" s="103">
        <v>0.25</v>
      </c>
      <c r="W289" s="142">
        <v>0.11</v>
      </c>
      <c r="X289" s="103">
        <f t="shared" si="12"/>
        <v>0.36</v>
      </c>
      <c r="Y289" s="207">
        <v>95</v>
      </c>
      <c r="Z289" s="207">
        <v>270</v>
      </c>
      <c r="AA289" s="139">
        <v>150</v>
      </c>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22" t="s">
        <v>3868</v>
      </c>
      <c r="AZ289" s="3"/>
      <c r="BA289" s="330" t="s">
        <v>5211</v>
      </c>
      <c r="BB289" s="302" t="s">
        <v>5197</v>
      </c>
      <c r="BC289" s="309" t="s">
        <v>5198</v>
      </c>
    </row>
    <row r="290" spans="1:55" ht="15.75" x14ac:dyDescent="0.25">
      <c r="A290" t="s">
        <v>448</v>
      </c>
      <c r="B290" s="24" t="s">
        <v>449</v>
      </c>
      <c r="D290" t="s">
        <v>4772</v>
      </c>
      <c r="E290" s="20" t="s">
        <v>4711</v>
      </c>
      <c r="F290" t="s">
        <v>4712</v>
      </c>
      <c r="H290" s="24" t="s">
        <v>1919</v>
      </c>
      <c r="I290" s="33">
        <v>42010000</v>
      </c>
      <c r="J290" s="33"/>
      <c r="K290" s="1" t="s">
        <v>2008</v>
      </c>
      <c r="L290" s="1" t="s">
        <v>2008</v>
      </c>
      <c r="N290" s="23" t="s">
        <v>458</v>
      </c>
      <c r="O290" s="23"/>
      <c r="P290" s="22" t="s">
        <v>1995</v>
      </c>
      <c r="Q290" s="22">
        <v>165</v>
      </c>
      <c r="R290" s="37">
        <f t="shared" si="13"/>
        <v>284</v>
      </c>
      <c r="S290" s="168">
        <v>355</v>
      </c>
      <c r="T290" s="143">
        <v>5051771611648</v>
      </c>
      <c r="U290"/>
      <c r="V290" s="103">
        <v>0.28000000000000003</v>
      </c>
      <c r="W290" s="142">
        <v>0.11</v>
      </c>
      <c r="X290" s="103">
        <f t="shared" si="12"/>
        <v>0.39</v>
      </c>
      <c r="Y290" s="207">
        <v>95</v>
      </c>
      <c r="Z290" s="207">
        <v>270</v>
      </c>
      <c r="AA290" s="139">
        <v>150</v>
      </c>
      <c r="AY290" s="322" t="s">
        <v>4713</v>
      </c>
      <c r="BA290" s="330" t="s">
        <v>5211</v>
      </c>
      <c r="BB290" s="302" t="s">
        <v>5197</v>
      </c>
      <c r="BC290" s="309" t="s">
        <v>5198</v>
      </c>
    </row>
    <row r="291" spans="1:55" ht="15.75" x14ac:dyDescent="0.25">
      <c r="A291" t="s">
        <v>448</v>
      </c>
      <c r="B291" s="24" t="s">
        <v>449</v>
      </c>
      <c r="C291" s="253"/>
      <c r="D291" t="s">
        <v>4772</v>
      </c>
      <c r="E291" s="20" t="s">
        <v>4714</v>
      </c>
      <c r="F291" t="s">
        <v>4712</v>
      </c>
      <c r="H291" s="24" t="s">
        <v>1919</v>
      </c>
      <c r="I291" s="33">
        <v>42010000</v>
      </c>
      <c r="J291" s="33"/>
      <c r="K291" s="1" t="s">
        <v>2008</v>
      </c>
      <c r="L291" s="1" t="s">
        <v>2008</v>
      </c>
      <c r="N291" s="23" t="s">
        <v>456</v>
      </c>
      <c r="O291" s="23"/>
      <c r="P291" s="22" t="s">
        <v>1995</v>
      </c>
      <c r="Q291" s="22">
        <v>165</v>
      </c>
      <c r="R291" s="37">
        <f t="shared" si="13"/>
        <v>284</v>
      </c>
      <c r="S291" s="168">
        <v>355</v>
      </c>
      <c r="T291" s="143">
        <v>5051771611631</v>
      </c>
      <c r="U291"/>
      <c r="V291" s="103">
        <v>0.28000000000000003</v>
      </c>
      <c r="W291" s="142">
        <v>0.11</v>
      </c>
      <c r="X291" s="103">
        <f t="shared" si="12"/>
        <v>0.39</v>
      </c>
      <c r="Y291" s="207">
        <v>95</v>
      </c>
      <c r="Z291" s="207">
        <v>270</v>
      </c>
      <c r="AA291" s="139">
        <v>150</v>
      </c>
      <c r="AY291" s="322" t="s">
        <v>4713</v>
      </c>
      <c r="BA291" s="330" t="s">
        <v>5211</v>
      </c>
      <c r="BB291" s="302" t="s">
        <v>5197</v>
      </c>
      <c r="BC291" s="309" t="s">
        <v>5198</v>
      </c>
    </row>
    <row r="292" spans="1:55" s="255" customFormat="1" ht="15.75" x14ac:dyDescent="0.25">
      <c r="A292" t="s">
        <v>448</v>
      </c>
      <c r="B292" s="24" t="s">
        <v>449</v>
      </c>
      <c r="D292" t="s">
        <v>4772</v>
      </c>
      <c r="E292" s="20" t="s">
        <v>4715</v>
      </c>
      <c r="F292" t="s">
        <v>4712</v>
      </c>
      <c r="G292"/>
      <c r="H292" s="24" t="s">
        <v>1919</v>
      </c>
      <c r="I292" s="33">
        <v>42010000</v>
      </c>
      <c r="J292" s="33"/>
      <c r="K292" s="1" t="s">
        <v>2008</v>
      </c>
      <c r="L292" s="1" t="s">
        <v>2008</v>
      </c>
      <c r="N292" s="23" t="s">
        <v>452</v>
      </c>
      <c r="O292" s="23"/>
      <c r="P292" s="22" t="s">
        <v>1995</v>
      </c>
      <c r="Q292" s="22">
        <v>165</v>
      </c>
      <c r="R292" s="37">
        <f t="shared" si="13"/>
        <v>284</v>
      </c>
      <c r="S292" s="168">
        <v>355</v>
      </c>
      <c r="T292" s="143">
        <v>5051771611617</v>
      </c>
      <c r="V292" s="103">
        <v>0.28000000000000003</v>
      </c>
      <c r="W292" s="142">
        <v>0.11</v>
      </c>
      <c r="X292" s="103">
        <f t="shared" si="12"/>
        <v>0.39</v>
      </c>
      <c r="Y292" s="207">
        <v>95</v>
      </c>
      <c r="Z292" s="207">
        <v>270</v>
      </c>
      <c r="AA292" s="139">
        <v>150</v>
      </c>
      <c r="AY292" s="322" t="s">
        <v>4713</v>
      </c>
      <c r="BA292" s="330" t="s">
        <v>5211</v>
      </c>
      <c r="BB292" s="302" t="s">
        <v>5197</v>
      </c>
      <c r="BC292" s="309" t="s">
        <v>5198</v>
      </c>
    </row>
    <row r="293" spans="1:55" ht="15.75" x14ac:dyDescent="0.25">
      <c r="A293" t="s">
        <v>448</v>
      </c>
      <c r="B293" s="24" t="s">
        <v>449</v>
      </c>
      <c r="D293" t="s">
        <v>4772</v>
      </c>
      <c r="E293" s="20" t="s">
        <v>4716</v>
      </c>
      <c r="F293" t="s">
        <v>4712</v>
      </c>
      <c r="H293" s="24" t="s">
        <v>1919</v>
      </c>
      <c r="I293" s="33">
        <v>42010000</v>
      </c>
      <c r="J293" s="33"/>
      <c r="K293" s="1" t="s">
        <v>2008</v>
      </c>
      <c r="L293" s="1" t="s">
        <v>2008</v>
      </c>
      <c r="M293" s="254"/>
      <c r="N293" s="23" t="s">
        <v>454</v>
      </c>
      <c r="O293" s="23"/>
      <c r="P293" s="22" t="s">
        <v>1995</v>
      </c>
      <c r="Q293" s="22">
        <v>165</v>
      </c>
      <c r="R293" s="37">
        <f t="shared" si="13"/>
        <v>284</v>
      </c>
      <c r="S293" s="168">
        <v>355</v>
      </c>
      <c r="T293" s="143">
        <v>5051771611624</v>
      </c>
      <c r="U293"/>
      <c r="V293" s="103">
        <v>0.28000000000000003</v>
      </c>
      <c r="W293" s="142">
        <v>0.11</v>
      </c>
      <c r="X293" s="103">
        <f t="shared" si="12"/>
        <v>0.39</v>
      </c>
      <c r="Y293" s="207">
        <v>95</v>
      </c>
      <c r="Z293" s="207">
        <v>270</v>
      </c>
      <c r="AA293" s="139">
        <v>150</v>
      </c>
      <c r="AY293" s="322" t="s">
        <v>4713</v>
      </c>
      <c r="BA293" s="330" t="s">
        <v>5211</v>
      </c>
      <c r="BB293" s="302" t="s">
        <v>5197</v>
      </c>
      <c r="BC293" s="309" t="s">
        <v>5198</v>
      </c>
    </row>
    <row r="294" spans="1:55" ht="15.75" x14ac:dyDescent="0.25">
      <c r="A294" t="s">
        <v>448</v>
      </c>
      <c r="B294" s="24" t="s">
        <v>449</v>
      </c>
      <c r="D294" t="s">
        <v>4772</v>
      </c>
      <c r="E294" s="20" t="s">
        <v>4717</v>
      </c>
      <c r="F294" t="s">
        <v>4712</v>
      </c>
      <c r="H294" s="24" t="s">
        <v>1919</v>
      </c>
      <c r="I294" s="33">
        <v>42010000</v>
      </c>
      <c r="J294" s="33"/>
      <c r="K294" s="1" t="s">
        <v>2008</v>
      </c>
      <c r="L294" s="1" t="s">
        <v>2008</v>
      </c>
      <c r="M294" s="254"/>
      <c r="N294" s="23" t="s">
        <v>460</v>
      </c>
      <c r="O294" s="23"/>
      <c r="P294" s="22" t="s">
        <v>1995</v>
      </c>
      <c r="Q294" s="22">
        <v>165</v>
      </c>
      <c r="R294" s="37">
        <f t="shared" si="13"/>
        <v>284</v>
      </c>
      <c r="S294" s="168">
        <v>355</v>
      </c>
      <c r="T294" s="143">
        <v>5051771611655</v>
      </c>
      <c r="U294"/>
      <c r="V294" s="103">
        <v>0.28000000000000003</v>
      </c>
      <c r="W294" s="142">
        <v>0.11</v>
      </c>
      <c r="X294" s="103">
        <f t="shared" si="12"/>
        <v>0.39</v>
      </c>
      <c r="Y294" s="207">
        <v>95</v>
      </c>
      <c r="Z294" s="207">
        <v>270</v>
      </c>
      <c r="AA294" s="139">
        <v>150</v>
      </c>
      <c r="AY294" s="322" t="s">
        <v>4713</v>
      </c>
      <c r="BA294" s="330" t="s">
        <v>5211</v>
      </c>
      <c r="BB294" s="302" t="s">
        <v>5197</v>
      </c>
      <c r="BC294" s="309" t="s">
        <v>5198</v>
      </c>
    </row>
    <row r="295" spans="1:55" s="190" customFormat="1" ht="15.75" x14ac:dyDescent="0.25">
      <c r="A295" s="23" t="s">
        <v>448</v>
      </c>
      <c r="B295" s="24" t="s">
        <v>449</v>
      </c>
      <c r="C295" s="24"/>
      <c r="D295" s="3" t="s">
        <v>2134</v>
      </c>
      <c r="E295" s="24" t="s">
        <v>4004</v>
      </c>
      <c r="F295" s="24" t="s">
        <v>4304</v>
      </c>
      <c r="G295" s="24"/>
      <c r="H295" s="24" t="s">
        <v>1919</v>
      </c>
      <c r="I295" s="33">
        <v>42010000</v>
      </c>
      <c r="J295" s="33"/>
      <c r="K295" s="1" t="s">
        <v>2008</v>
      </c>
      <c r="L295" s="1" t="s">
        <v>2008</v>
      </c>
      <c r="M295" s="3"/>
      <c r="N295" s="23" t="s">
        <v>452</v>
      </c>
      <c r="O295" s="23"/>
      <c r="P295" s="22" t="s">
        <v>1995</v>
      </c>
      <c r="Q295" s="22">
        <v>168</v>
      </c>
      <c r="R295" s="37">
        <f t="shared" si="13"/>
        <v>276</v>
      </c>
      <c r="S295" s="168">
        <v>345</v>
      </c>
      <c r="T295" s="33">
        <v>5051771611662</v>
      </c>
      <c r="U295" s="33">
        <v>5051771853666</v>
      </c>
      <c r="V295" s="103">
        <v>0.28000000000000003</v>
      </c>
      <c r="W295" s="142">
        <v>0.11</v>
      </c>
      <c r="X295" s="103">
        <f t="shared" ref="X295:X327" si="14">V295+W295</f>
        <v>0.39</v>
      </c>
      <c r="Y295" s="207">
        <v>95</v>
      </c>
      <c r="Z295" s="207">
        <v>270</v>
      </c>
      <c r="AA295" s="139">
        <v>150</v>
      </c>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22" t="s">
        <v>3869</v>
      </c>
      <c r="AZ295" s="3"/>
      <c r="BA295" s="330" t="s">
        <v>5211</v>
      </c>
      <c r="BB295" s="302" t="s">
        <v>5197</v>
      </c>
      <c r="BC295" s="309" t="s">
        <v>5198</v>
      </c>
    </row>
    <row r="296" spans="1:55" s="190" customFormat="1" ht="15.75" x14ac:dyDescent="0.25">
      <c r="A296" s="23" t="s">
        <v>448</v>
      </c>
      <c r="B296" s="24" t="s">
        <v>449</v>
      </c>
      <c r="C296" s="24"/>
      <c r="D296" s="3" t="s">
        <v>2134</v>
      </c>
      <c r="E296" s="24" t="s">
        <v>4005</v>
      </c>
      <c r="F296" s="24" t="s">
        <v>4304</v>
      </c>
      <c r="G296" s="24"/>
      <c r="H296" s="24" t="s">
        <v>1919</v>
      </c>
      <c r="I296" s="33">
        <v>42010000</v>
      </c>
      <c r="J296" s="33"/>
      <c r="K296" s="1" t="s">
        <v>2008</v>
      </c>
      <c r="L296" s="1" t="s">
        <v>2008</v>
      </c>
      <c r="M296" s="3"/>
      <c r="N296" s="23" t="s">
        <v>454</v>
      </c>
      <c r="O296" s="23"/>
      <c r="P296" s="22" t="s">
        <v>1995</v>
      </c>
      <c r="Q296" s="22">
        <v>168</v>
      </c>
      <c r="R296" s="37">
        <f t="shared" si="13"/>
        <v>276</v>
      </c>
      <c r="S296" s="168">
        <v>345</v>
      </c>
      <c r="T296" s="33">
        <v>5051771611679</v>
      </c>
      <c r="U296" s="33">
        <v>5051771853673</v>
      </c>
      <c r="V296" s="103">
        <v>0.28000000000000003</v>
      </c>
      <c r="W296" s="142">
        <v>0.11</v>
      </c>
      <c r="X296" s="103">
        <f t="shared" si="14"/>
        <v>0.39</v>
      </c>
      <c r="Y296" s="207">
        <v>95</v>
      </c>
      <c r="Z296" s="207">
        <v>270</v>
      </c>
      <c r="AA296" s="139">
        <v>150</v>
      </c>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22" t="s">
        <v>3869</v>
      </c>
      <c r="AZ296" s="3"/>
      <c r="BA296" s="330" t="s">
        <v>5211</v>
      </c>
      <c r="BB296" s="302" t="s">
        <v>5197</v>
      </c>
      <c r="BC296" s="309" t="s">
        <v>5198</v>
      </c>
    </row>
    <row r="297" spans="1:55" s="190" customFormat="1" ht="15.75" x14ac:dyDescent="0.25">
      <c r="A297" s="23" t="s">
        <v>448</v>
      </c>
      <c r="B297" s="24" t="s">
        <v>449</v>
      </c>
      <c r="C297" s="24"/>
      <c r="D297" s="3" t="s">
        <v>2134</v>
      </c>
      <c r="E297" s="24" t="s">
        <v>4006</v>
      </c>
      <c r="F297" s="24" t="s">
        <v>4304</v>
      </c>
      <c r="G297" s="24"/>
      <c r="H297" s="24" t="s">
        <v>1919</v>
      </c>
      <c r="I297" s="33">
        <v>42010000</v>
      </c>
      <c r="J297" s="33"/>
      <c r="K297" s="1" t="s">
        <v>2008</v>
      </c>
      <c r="L297" s="1" t="s">
        <v>2008</v>
      </c>
      <c r="M297" s="3"/>
      <c r="N297" s="23" t="s">
        <v>456</v>
      </c>
      <c r="O297" s="23"/>
      <c r="P297" s="22" t="s">
        <v>1995</v>
      </c>
      <c r="Q297" s="22">
        <v>168</v>
      </c>
      <c r="R297" s="37">
        <f t="shared" si="13"/>
        <v>276</v>
      </c>
      <c r="S297" s="168">
        <v>345</v>
      </c>
      <c r="T297" s="33">
        <v>5051771611686</v>
      </c>
      <c r="U297" s="33">
        <v>5051771853680</v>
      </c>
      <c r="V297" s="103">
        <v>0.28000000000000003</v>
      </c>
      <c r="W297" s="142">
        <v>0.11</v>
      </c>
      <c r="X297" s="103">
        <f t="shared" si="14"/>
        <v>0.39</v>
      </c>
      <c r="Y297" s="207">
        <v>95</v>
      </c>
      <c r="Z297" s="207">
        <v>270</v>
      </c>
      <c r="AA297" s="139">
        <v>150</v>
      </c>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22" t="s">
        <v>3869</v>
      </c>
      <c r="AZ297" s="3"/>
      <c r="BA297" s="330" t="s">
        <v>5211</v>
      </c>
      <c r="BB297" s="302" t="s">
        <v>5197</v>
      </c>
      <c r="BC297" s="309" t="s">
        <v>5198</v>
      </c>
    </row>
    <row r="298" spans="1:55" s="190" customFormat="1" ht="15.75" x14ac:dyDescent="0.25">
      <c r="A298" s="23" t="s">
        <v>448</v>
      </c>
      <c r="B298" s="24" t="s">
        <v>449</v>
      </c>
      <c r="C298" s="24"/>
      <c r="D298" s="3" t="s">
        <v>2134</v>
      </c>
      <c r="E298" s="24" t="s">
        <v>4007</v>
      </c>
      <c r="F298" s="24" t="s">
        <v>4304</v>
      </c>
      <c r="G298" s="24"/>
      <c r="H298" s="24" t="s">
        <v>1919</v>
      </c>
      <c r="I298" s="33">
        <v>42010000</v>
      </c>
      <c r="J298" s="33"/>
      <c r="K298" s="1" t="s">
        <v>2008</v>
      </c>
      <c r="L298" s="1" t="s">
        <v>2008</v>
      </c>
      <c r="M298" s="3"/>
      <c r="N298" s="23" t="s">
        <v>458</v>
      </c>
      <c r="O298" s="23"/>
      <c r="P298" s="22" t="s">
        <v>1995</v>
      </c>
      <c r="Q298" s="22">
        <v>168</v>
      </c>
      <c r="R298" s="37">
        <f t="shared" si="13"/>
        <v>276</v>
      </c>
      <c r="S298" s="168">
        <v>345</v>
      </c>
      <c r="T298" s="33">
        <v>5051771611693</v>
      </c>
      <c r="U298" s="33">
        <v>5051771853697</v>
      </c>
      <c r="V298" s="103">
        <v>0.28000000000000003</v>
      </c>
      <c r="W298" s="142">
        <v>0.11</v>
      </c>
      <c r="X298" s="103">
        <f t="shared" si="14"/>
        <v>0.39</v>
      </c>
      <c r="Y298" s="207">
        <v>95</v>
      </c>
      <c r="Z298" s="207">
        <v>270</v>
      </c>
      <c r="AA298" s="139">
        <v>150</v>
      </c>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22" t="s">
        <v>3869</v>
      </c>
      <c r="AZ298" s="3"/>
      <c r="BA298" s="330" t="s">
        <v>5211</v>
      </c>
      <c r="BB298" s="302" t="s">
        <v>5197</v>
      </c>
      <c r="BC298" s="309" t="s">
        <v>5198</v>
      </c>
    </row>
    <row r="299" spans="1:55" s="190" customFormat="1" ht="15.75" x14ac:dyDescent="0.25">
      <c r="A299" s="23" t="s">
        <v>448</v>
      </c>
      <c r="B299" s="24" t="s">
        <v>449</v>
      </c>
      <c r="C299" s="24"/>
      <c r="D299" s="3" t="s">
        <v>2134</v>
      </c>
      <c r="E299" s="24" t="s">
        <v>4008</v>
      </c>
      <c r="F299" s="24" t="s">
        <v>4304</v>
      </c>
      <c r="G299" s="24"/>
      <c r="H299" s="24" t="s">
        <v>1919</v>
      </c>
      <c r="I299" s="33">
        <v>42010000</v>
      </c>
      <c r="J299" s="33"/>
      <c r="K299" s="1" t="s">
        <v>2008</v>
      </c>
      <c r="L299" s="1" t="s">
        <v>2008</v>
      </c>
      <c r="M299" s="3"/>
      <c r="N299" s="23" t="s">
        <v>460</v>
      </c>
      <c r="O299" s="23"/>
      <c r="P299" s="22" t="s">
        <v>1995</v>
      </c>
      <c r="Q299" s="22">
        <v>168</v>
      </c>
      <c r="R299" s="37">
        <f t="shared" si="13"/>
        <v>276</v>
      </c>
      <c r="S299" s="168">
        <v>345</v>
      </c>
      <c r="T299" s="33">
        <v>5051771611709</v>
      </c>
      <c r="U299" s="33">
        <v>5051771853703</v>
      </c>
      <c r="V299" s="103">
        <v>0.28000000000000003</v>
      </c>
      <c r="W299" s="142">
        <v>0.11</v>
      </c>
      <c r="X299" s="103">
        <f t="shared" si="14"/>
        <v>0.39</v>
      </c>
      <c r="Y299" s="207">
        <v>95</v>
      </c>
      <c r="Z299" s="207">
        <v>270</v>
      </c>
      <c r="AA299" s="139">
        <v>150</v>
      </c>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22" t="s">
        <v>3869</v>
      </c>
      <c r="AZ299" s="3"/>
      <c r="BA299" s="330" t="s">
        <v>5211</v>
      </c>
      <c r="BB299" s="302" t="s">
        <v>5197</v>
      </c>
      <c r="BC299" s="309" t="s">
        <v>5198</v>
      </c>
    </row>
    <row r="300" spans="1:55" s="190" customFormat="1" ht="15.75" x14ac:dyDescent="0.25">
      <c r="A300" s="23" t="s">
        <v>448</v>
      </c>
      <c r="B300" s="24" t="s">
        <v>449</v>
      </c>
      <c r="C300" s="24"/>
      <c r="D300" s="3" t="s">
        <v>2135</v>
      </c>
      <c r="E300" s="24" t="s">
        <v>3994</v>
      </c>
      <c r="F300" s="24" t="s">
        <v>4305</v>
      </c>
      <c r="G300" s="24"/>
      <c r="H300" s="24" t="s">
        <v>406</v>
      </c>
      <c r="I300" s="33">
        <v>42010000</v>
      </c>
      <c r="J300" s="33"/>
      <c r="K300" s="1" t="s">
        <v>2008</v>
      </c>
      <c r="L300" s="1" t="s">
        <v>2008</v>
      </c>
      <c r="M300" s="3"/>
      <c r="N300" s="23" t="s">
        <v>452</v>
      </c>
      <c r="O300" s="23"/>
      <c r="P300" s="22" t="s">
        <v>1995</v>
      </c>
      <c r="Q300" s="22">
        <v>176</v>
      </c>
      <c r="R300" s="37">
        <f t="shared" si="13"/>
        <v>292</v>
      </c>
      <c r="S300" s="168">
        <v>365</v>
      </c>
      <c r="T300" s="33">
        <v>5051771750668</v>
      </c>
      <c r="U300" s="33">
        <v>5051771853932</v>
      </c>
      <c r="V300" s="103">
        <v>0.25</v>
      </c>
      <c r="W300" s="142">
        <v>0.15</v>
      </c>
      <c r="X300" s="103">
        <f t="shared" si="14"/>
        <v>0.4</v>
      </c>
      <c r="Y300" s="132">
        <v>90</v>
      </c>
      <c r="Z300" s="132">
        <v>310</v>
      </c>
      <c r="AA300" s="139">
        <v>200</v>
      </c>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22" t="s">
        <v>3871</v>
      </c>
      <c r="AZ300" s="3"/>
      <c r="BA300" s="330" t="s">
        <v>5211</v>
      </c>
      <c r="BB300" s="302" t="s">
        <v>5197</v>
      </c>
      <c r="BC300" s="309" t="s">
        <v>5198</v>
      </c>
    </row>
    <row r="301" spans="1:55" s="190" customFormat="1" ht="15.75" x14ac:dyDescent="0.25">
      <c r="A301" s="23" t="s">
        <v>448</v>
      </c>
      <c r="B301" s="24" t="s">
        <v>449</v>
      </c>
      <c r="C301" s="24"/>
      <c r="D301" s="3" t="s">
        <v>2135</v>
      </c>
      <c r="E301" s="24" t="s">
        <v>3995</v>
      </c>
      <c r="F301" s="24" t="s">
        <v>4305</v>
      </c>
      <c r="G301" s="24"/>
      <c r="H301" s="24" t="s">
        <v>406</v>
      </c>
      <c r="I301" s="33">
        <v>42010000</v>
      </c>
      <c r="J301" s="33"/>
      <c r="K301" s="1" t="s">
        <v>2008</v>
      </c>
      <c r="L301" s="1" t="s">
        <v>2008</v>
      </c>
      <c r="M301" s="3"/>
      <c r="N301" s="23" t="s">
        <v>454</v>
      </c>
      <c r="O301" s="23"/>
      <c r="P301" s="22" t="s">
        <v>1995</v>
      </c>
      <c r="Q301" s="22">
        <v>176</v>
      </c>
      <c r="R301" s="37">
        <f t="shared" si="13"/>
        <v>292</v>
      </c>
      <c r="S301" s="168">
        <v>365</v>
      </c>
      <c r="T301" s="33">
        <v>5051771750675</v>
      </c>
      <c r="U301" s="33">
        <v>5051771853949</v>
      </c>
      <c r="V301" s="103">
        <v>0.25</v>
      </c>
      <c r="W301" s="142">
        <v>0.15</v>
      </c>
      <c r="X301" s="103">
        <f t="shared" si="14"/>
        <v>0.4</v>
      </c>
      <c r="Y301" s="132">
        <v>90</v>
      </c>
      <c r="Z301" s="132">
        <v>310</v>
      </c>
      <c r="AA301" s="139">
        <v>200</v>
      </c>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22" t="s">
        <v>3871</v>
      </c>
      <c r="AZ301" s="3"/>
      <c r="BA301" s="330" t="s">
        <v>5211</v>
      </c>
      <c r="BB301" s="302" t="s">
        <v>5197</v>
      </c>
      <c r="BC301" s="309" t="s">
        <v>5198</v>
      </c>
    </row>
    <row r="302" spans="1:55" s="190" customFormat="1" ht="15.75" x14ac:dyDescent="0.25">
      <c r="A302" s="23" t="s">
        <v>448</v>
      </c>
      <c r="B302" s="24" t="s">
        <v>449</v>
      </c>
      <c r="C302" s="24"/>
      <c r="D302" s="3" t="s">
        <v>2135</v>
      </c>
      <c r="E302" s="24" t="s">
        <v>3996</v>
      </c>
      <c r="F302" s="24" t="s">
        <v>4305</v>
      </c>
      <c r="G302" s="24"/>
      <c r="H302" s="24" t="s">
        <v>406</v>
      </c>
      <c r="I302" s="33">
        <v>42010000</v>
      </c>
      <c r="J302" s="33"/>
      <c r="K302" s="1" t="s">
        <v>2008</v>
      </c>
      <c r="L302" s="1" t="s">
        <v>2008</v>
      </c>
      <c r="M302" s="3"/>
      <c r="N302" s="23" t="s">
        <v>456</v>
      </c>
      <c r="O302" s="23"/>
      <c r="P302" s="22" t="s">
        <v>1995</v>
      </c>
      <c r="Q302" s="22">
        <v>176</v>
      </c>
      <c r="R302" s="37">
        <f t="shared" si="13"/>
        <v>292</v>
      </c>
      <c r="S302" s="168">
        <v>365</v>
      </c>
      <c r="T302" s="33">
        <v>5051771750682</v>
      </c>
      <c r="U302" s="33">
        <v>5051771853956</v>
      </c>
      <c r="V302" s="103">
        <v>0.25</v>
      </c>
      <c r="W302" s="142">
        <v>0.15</v>
      </c>
      <c r="X302" s="103">
        <f t="shared" si="14"/>
        <v>0.4</v>
      </c>
      <c r="Y302" s="132">
        <v>90</v>
      </c>
      <c r="Z302" s="132">
        <v>310</v>
      </c>
      <c r="AA302" s="139">
        <v>200</v>
      </c>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22" t="s">
        <v>3871</v>
      </c>
      <c r="AZ302" s="3"/>
      <c r="BA302" s="330" t="s">
        <v>5211</v>
      </c>
      <c r="BB302" s="302" t="s">
        <v>5197</v>
      </c>
      <c r="BC302" s="309" t="s">
        <v>5198</v>
      </c>
    </row>
    <row r="303" spans="1:55" s="190" customFormat="1" ht="15.75" x14ac:dyDescent="0.25">
      <c r="A303" s="23" t="s">
        <v>448</v>
      </c>
      <c r="B303" s="24" t="s">
        <v>449</v>
      </c>
      <c r="C303" s="24"/>
      <c r="D303" s="3" t="s">
        <v>2135</v>
      </c>
      <c r="E303" s="24" t="s">
        <v>3997</v>
      </c>
      <c r="F303" s="24" t="s">
        <v>4305</v>
      </c>
      <c r="G303" s="24"/>
      <c r="H303" s="24" t="s">
        <v>406</v>
      </c>
      <c r="I303" s="33">
        <v>42010000</v>
      </c>
      <c r="J303" s="33"/>
      <c r="K303" s="1" t="s">
        <v>2008</v>
      </c>
      <c r="L303" s="1" t="s">
        <v>2008</v>
      </c>
      <c r="M303" s="3"/>
      <c r="N303" s="23" t="s">
        <v>458</v>
      </c>
      <c r="O303" s="23"/>
      <c r="P303" s="22" t="s">
        <v>1995</v>
      </c>
      <c r="Q303" s="22">
        <v>176</v>
      </c>
      <c r="R303" s="37">
        <f t="shared" si="13"/>
        <v>292</v>
      </c>
      <c r="S303" s="168">
        <v>365</v>
      </c>
      <c r="T303" s="33">
        <v>5051771750699</v>
      </c>
      <c r="U303" s="33">
        <v>5051771853963</v>
      </c>
      <c r="V303" s="103">
        <v>0.25</v>
      </c>
      <c r="W303" s="142">
        <v>0.15</v>
      </c>
      <c r="X303" s="103">
        <f t="shared" si="14"/>
        <v>0.4</v>
      </c>
      <c r="Y303" s="132">
        <v>90</v>
      </c>
      <c r="Z303" s="132">
        <v>310</v>
      </c>
      <c r="AA303" s="139">
        <v>200</v>
      </c>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22" t="s">
        <v>3871</v>
      </c>
      <c r="AZ303" s="3"/>
      <c r="BA303" s="330" t="s">
        <v>5211</v>
      </c>
      <c r="BB303" s="302" t="s">
        <v>5197</v>
      </c>
      <c r="BC303" s="309" t="s">
        <v>5198</v>
      </c>
    </row>
    <row r="304" spans="1:55" s="190" customFormat="1" ht="15.75" x14ac:dyDescent="0.25">
      <c r="A304" s="23" t="s">
        <v>448</v>
      </c>
      <c r="B304" s="24" t="s">
        <v>449</v>
      </c>
      <c r="C304" s="24"/>
      <c r="D304" s="3" t="s">
        <v>2135</v>
      </c>
      <c r="E304" s="24" t="s">
        <v>3998</v>
      </c>
      <c r="F304" s="24" t="s">
        <v>4305</v>
      </c>
      <c r="G304" s="24"/>
      <c r="H304" s="24" t="s">
        <v>406</v>
      </c>
      <c r="I304" s="33">
        <v>42010000</v>
      </c>
      <c r="J304" s="33"/>
      <c r="K304" s="1" t="s">
        <v>2008</v>
      </c>
      <c r="L304" s="1" t="s">
        <v>2008</v>
      </c>
      <c r="M304" s="3"/>
      <c r="N304" s="23" t="s">
        <v>460</v>
      </c>
      <c r="O304" s="23"/>
      <c r="P304" s="22" t="s">
        <v>1995</v>
      </c>
      <c r="Q304" s="22">
        <v>176</v>
      </c>
      <c r="R304" s="37">
        <f t="shared" si="13"/>
        <v>292</v>
      </c>
      <c r="S304" s="168">
        <v>365</v>
      </c>
      <c r="T304" s="33">
        <v>5051771750705</v>
      </c>
      <c r="U304" s="33">
        <v>5051771853970</v>
      </c>
      <c r="V304" s="103">
        <v>0.25</v>
      </c>
      <c r="W304" s="142">
        <v>0.15</v>
      </c>
      <c r="X304" s="103">
        <f t="shared" si="14"/>
        <v>0.4</v>
      </c>
      <c r="Y304" s="132">
        <v>90</v>
      </c>
      <c r="Z304" s="132">
        <v>310</v>
      </c>
      <c r="AA304" s="139">
        <v>200</v>
      </c>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22" t="s">
        <v>3871</v>
      </c>
      <c r="AZ304" s="3"/>
      <c r="BA304" s="330" t="s">
        <v>5211</v>
      </c>
      <c r="BB304" s="302" t="s">
        <v>5197</v>
      </c>
      <c r="BC304" s="309" t="s">
        <v>5198</v>
      </c>
    </row>
    <row r="305" spans="1:55" s="190" customFormat="1" ht="15.75" x14ac:dyDescent="0.25">
      <c r="A305" s="23" t="s">
        <v>448</v>
      </c>
      <c r="B305" s="24" t="s">
        <v>449</v>
      </c>
      <c r="C305" s="24"/>
      <c r="D305" s="3" t="s">
        <v>2288</v>
      </c>
      <c r="E305" s="24" t="s">
        <v>3999</v>
      </c>
      <c r="F305" s="24" t="s">
        <v>4306</v>
      </c>
      <c r="G305" s="24"/>
      <c r="H305" s="24" t="s">
        <v>406</v>
      </c>
      <c r="I305" s="33">
        <v>42010000</v>
      </c>
      <c r="J305" s="33"/>
      <c r="K305" s="1" t="s">
        <v>2008</v>
      </c>
      <c r="L305" s="1" t="s">
        <v>2008</v>
      </c>
      <c r="M305" s="3"/>
      <c r="N305" s="23" t="s">
        <v>452</v>
      </c>
      <c r="O305" s="23"/>
      <c r="P305" s="22" t="s">
        <v>1995</v>
      </c>
      <c r="Q305" s="22">
        <v>199</v>
      </c>
      <c r="R305" s="37">
        <f t="shared" si="13"/>
        <v>335.20000000000005</v>
      </c>
      <c r="S305" s="168">
        <v>419</v>
      </c>
      <c r="T305" s="33">
        <v>5051771750767</v>
      </c>
      <c r="U305" s="33">
        <v>5051771854137</v>
      </c>
      <c r="V305" s="103">
        <v>0.25</v>
      </c>
      <c r="W305" s="142">
        <v>0.15</v>
      </c>
      <c r="X305" s="103">
        <f t="shared" si="14"/>
        <v>0.4</v>
      </c>
      <c r="Y305" s="132">
        <v>90</v>
      </c>
      <c r="Z305" s="132">
        <v>310</v>
      </c>
      <c r="AA305" s="139">
        <v>200</v>
      </c>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22" t="s">
        <v>3870</v>
      </c>
      <c r="AZ305" s="3"/>
      <c r="BA305" s="330" t="s">
        <v>5211</v>
      </c>
      <c r="BB305" s="302" t="s">
        <v>5197</v>
      </c>
      <c r="BC305" s="309" t="s">
        <v>5198</v>
      </c>
    </row>
    <row r="306" spans="1:55" s="190" customFormat="1" ht="15.75" x14ac:dyDescent="0.25">
      <c r="A306" s="23" t="s">
        <v>448</v>
      </c>
      <c r="B306" s="24" t="s">
        <v>449</v>
      </c>
      <c r="C306" s="24"/>
      <c r="D306" s="3" t="s">
        <v>2288</v>
      </c>
      <c r="E306" s="24" t="s">
        <v>4000</v>
      </c>
      <c r="F306" s="24" t="s">
        <v>4306</v>
      </c>
      <c r="G306" s="24"/>
      <c r="H306" s="24" t="s">
        <v>406</v>
      </c>
      <c r="I306" s="33">
        <v>42010000</v>
      </c>
      <c r="J306" s="33"/>
      <c r="K306" s="1" t="s">
        <v>2008</v>
      </c>
      <c r="L306" s="1" t="s">
        <v>2008</v>
      </c>
      <c r="M306" s="3"/>
      <c r="N306" s="23" t="s">
        <v>454</v>
      </c>
      <c r="O306" s="23"/>
      <c r="P306" s="22" t="s">
        <v>1995</v>
      </c>
      <c r="Q306" s="22">
        <v>199</v>
      </c>
      <c r="R306" s="37">
        <f t="shared" si="13"/>
        <v>335.20000000000005</v>
      </c>
      <c r="S306" s="168">
        <v>419</v>
      </c>
      <c r="T306" s="33">
        <v>5051771750774</v>
      </c>
      <c r="U306" s="33">
        <v>5051771854144</v>
      </c>
      <c r="V306" s="103">
        <v>0.25</v>
      </c>
      <c r="W306" s="142">
        <v>0.15</v>
      </c>
      <c r="X306" s="103">
        <f t="shared" si="14"/>
        <v>0.4</v>
      </c>
      <c r="Y306" s="132">
        <v>90</v>
      </c>
      <c r="Z306" s="132">
        <v>310</v>
      </c>
      <c r="AA306" s="139">
        <v>200</v>
      </c>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22" t="s">
        <v>3870</v>
      </c>
      <c r="AZ306" s="3"/>
      <c r="BA306" s="330" t="s">
        <v>5211</v>
      </c>
      <c r="BB306" s="302" t="s">
        <v>5197</v>
      </c>
      <c r="BC306" s="309" t="s">
        <v>5198</v>
      </c>
    </row>
    <row r="307" spans="1:55" s="190" customFormat="1" ht="15.75" x14ac:dyDescent="0.25">
      <c r="A307" s="23" t="s">
        <v>448</v>
      </c>
      <c r="B307" s="24" t="s">
        <v>449</v>
      </c>
      <c r="C307" s="24"/>
      <c r="D307" s="3" t="s">
        <v>2288</v>
      </c>
      <c r="E307" s="24" t="s">
        <v>4001</v>
      </c>
      <c r="F307" s="24" t="s">
        <v>4306</v>
      </c>
      <c r="G307" s="24"/>
      <c r="H307" s="24" t="s">
        <v>406</v>
      </c>
      <c r="I307" s="33">
        <v>42010000</v>
      </c>
      <c r="J307" s="33"/>
      <c r="K307" s="1" t="s">
        <v>2008</v>
      </c>
      <c r="L307" s="1" t="s">
        <v>2008</v>
      </c>
      <c r="M307" s="3"/>
      <c r="N307" s="23" t="s">
        <v>456</v>
      </c>
      <c r="O307" s="23"/>
      <c r="P307" s="22" t="s">
        <v>1995</v>
      </c>
      <c r="Q307" s="22">
        <v>199</v>
      </c>
      <c r="R307" s="37">
        <f t="shared" si="13"/>
        <v>335.20000000000005</v>
      </c>
      <c r="S307" s="168">
        <v>419</v>
      </c>
      <c r="T307" s="33">
        <v>5051771750781</v>
      </c>
      <c r="U307" s="33">
        <v>5051771854151</v>
      </c>
      <c r="V307" s="103">
        <v>0.25</v>
      </c>
      <c r="W307" s="142">
        <v>0.15</v>
      </c>
      <c r="X307" s="103">
        <f t="shared" si="14"/>
        <v>0.4</v>
      </c>
      <c r="Y307" s="132">
        <v>90</v>
      </c>
      <c r="Z307" s="132">
        <v>310</v>
      </c>
      <c r="AA307" s="139">
        <v>200</v>
      </c>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22" t="s">
        <v>3870</v>
      </c>
      <c r="AZ307" s="3"/>
      <c r="BA307" s="330" t="s">
        <v>5211</v>
      </c>
      <c r="BB307" s="302" t="s">
        <v>5197</v>
      </c>
      <c r="BC307" s="309" t="s">
        <v>5198</v>
      </c>
    </row>
    <row r="308" spans="1:55" s="190" customFormat="1" ht="15.75" x14ac:dyDescent="0.25">
      <c r="A308" s="23" t="s">
        <v>448</v>
      </c>
      <c r="B308" s="24" t="s">
        <v>449</v>
      </c>
      <c r="C308" s="24"/>
      <c r="D308" s="3" t="s">
        <v>2288</v>
      </c>
      <c r="E308" s="24" t="s">
        <v>4002</v>
      </c>
      <c r="F308" s="24" t="s">
        <v>4306</v>
      </c>
      <c r="G308" s="24"/>
      <c r="H308" s="24" t="s">
        <v>406</v>
      </c>
      <c r="I308" s="33">
        <v>42010000</v>
      </c>
      <c r="J308" s="33"/>
      <c r="K308" s="1" t="s">
        <v>2008</v>
      </c>
      <c r="L308" s="1" t="s">
        <v>2008</v>
      </c>
      <c r="M308" s="3"/>
      <c r="N308" s="23" t="s">
        <v>458</v>
      </c>
      <c r="O308" s="23"/>
      <c r="P308" s="22" t="s">
        <v>1995</v>
      </c>
      <c r="Q308" s="22">
        <v>199</v>
      </c>
      <c r="R308" s="37">
        <f t="shared" si="13"/>
        <v>335.20000000000005</v>
      </c>
      <c r="S308" s="168">
        <v>419</v>
      </c>
      <c r="T308" s="33">
        <v>5051771750798</v>
      </c>
      <c r="U308" s="33">
        <v>5051771854168</v>
      </c>
      <c r="V308" s="103">
        <v>0.25</v>
      </c>
      <c r="W308" s="142">
        <v>0.15</v>
      </c>
      <c r="X308" s="103">
        <f t="shared" si="14"/>
        <v>0.4</v>
      </c>
      <c r="Y308" s="132">
        <v>90</v>
      </c>
      <c r="Z308" s="132">
        <v>310</v>
      </c>
      <c r="AA308" s="139">
        <v>200</v>
      </c>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22" t="s">
        <v>3870</v>
      </c>
      <c r="AZ308" s="3"/>
      <c r="BA308" s="330" t="s">
        <v>5211</v>
      </c>
      <c r="BB308" s="302" t="s">
        <v>5197</v>
      </c>
      <c r="BC308" s="309" t="s">
        <v>5198</v>
      </c>
    </row>
    <row r="309" spans="1:55" s="190" customFormat="1" ht="18" customHeight="1" x14ac:dyDescent="0.25">
      <c r="A309" s="23" t="s">
        <v>448</v>
      </c>
      <c r="B309" s="24" t="s">
        <v>449</v>
      </c>
      <c r="C309" s="24"/>
      <c r="D309" s="3" t="s">
        <v>2288</v>
      </c>
      <c r="E309" s="24" t="s">
        <v>4003</v>
      </c>
      <c r="F309" s="24" t="s">
        <v>4306</v>
      </c>
      <c r="G309" s="24"/>
      <c r="H309" s="24" t="s">
        <v>406</v>
      </c>
      <c r="I309" s="33">
        <v>42010000</v>
      </c>
      <c r="J309" s="33"/>
      <c r="K309" s="1" t="s">
        <v>2008</v>
      </c>
      <c r="L309" s="1" t="s">
        <v>2008</v>
      </c>
      <c r="M309" s="3"/>
      <c r="N309" s="23" t="s">
        <v>460</v>
      </c>
      <c r="O309" s="23"/>
      <c r="P309" s="22" t="s">
        <v>1995</v>
      </c>
      <c r="Q309" s="22">
        <v>199</v>
      </c>
      <c r="R309" s="37">
        <f t="shared" si="13"/>
        <v>335.20000000000005</v>
      </c>
      <c r="S309" s="168">
        <v>419</v>
      </c>
      <c r="T309" s="33">
        <v>5051771750804</v>
      </c>
      <c r="U309" s="33" t="s">
        <v>4023</v>
      </c>
      <c r="V309" s="103">
        <v>0.25</v>
      </c>
      <c r="W309" s="142">
        <v>0.15</v>
      </c>
      <c r="X309" s="103">
        <f t="shared" si="14"/>
        <v>0.4</v>
      </c>
      <c r="Y309" s="132">
        <v>90</v>
      </c>
      <c r="Z309" s="132">
        <v>310</v>
      </c>
      <c r="AA309" s="139">
        <v>200</v>
      </c>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22" t="s">
        <v>3870</v>
      </c>
      <c r="AZ309" s="3"/>
      <c r="BA309" s="330" t="s">
        <v>5211</v>
      </c>
      <c r="BB309" s="302" t="s">
        <v>5197</v>
      </c>
      <c r="BC309" s="309" t="s">
        <v>5198</v>
      </c>
    </row>
    <row r="310" spans="1:55" s="190" customFormat="1" ht="15.75" x14ac:dyDescent="0.25">
      <c r="A310" s="23" t="s">
        <v>448</v>
      </c>
      <c r="B310" s="24" t="s">
        <v>449</v>
      </c>
      <c r="C310" s="24"/>
      <c r="D310" s="3" t="s">
        <v>2136</v>
      </c>
      <c r="E310" s="24" t="s">
        <v>4821</v>
      </c>
      <c r="F310" s="24" t="s">
        <v>4307</v>
      </c>
      <c r="G310" s="24"/>
      <c r="H310" s="24" t="s">
        <v>782</v>
      </c>
      <c r="I310" s="33">
        <v>42010000</v>
      </c>
      <c r="J310" s="33"/>
      <c r="K310" s="1" t="s">
        <v>2008</v>
      </c>
      <c r="L310" s="1" t="s">
        <v>2008</v>
      </c>
      <c r="M310" s="3"/>
      <c r="N310" s="23" t="s">
        <v>458</v>
      </c>
      <c r="O310" s="23"/>
      <c r="P310" s="22" t="s">
        <v>1995</v>
      </c>
      <c r="Q310" s="22">
        <v>235</v>
      </c>
      <c r="R310" s="37">
        <f t="shared" si="13"/>
        <v>388</v>
      </c>
      <c r="S310" s="168">
        <v>485</v>
      </c>
      <c r="T310" s="33">
        <v>5051771635811</v>
      </c>
      <c r="U310" s="33">
        <v>5051771854250</v>
      </c>
      <c r="V310" s="103">
        <v>0.25</v>
      </c>
      <c r="W310" s="142">
        <v>0.15</v>
      </c>
      <c r="X310" s="103">
        <f>V310+W310</f>
        <v>0.4</v>
      </c>
      <c r="Y310" s="132">
        <v>90</v>
      </c>
      <c r="Z310" s="132">
        <v>310</v>
      </c>
      <c r="AA310" s="139">
        <v>200</v>
      </c>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22" t="s">
        <v>3872</v>
      </c>
      <c r="AZ310" s="3"/>
      <c r="BA310" s="330" t="s">
        <v>5211</v>
      </c>
      <c r="BB310" s="302" t="s">
        <v>5197</v>
      </c>
      <c r="BC310" s="309" t="s">
        <v>5198</v>
      </c>
    </row>
    <row r="311" spans="1:55" s="190" customFormat="1" ht="15.75" x14ac:dyDescent="0.25">
      <c r="A311" s="23" t="s">
        <v>448</v>
      </c>
      <c r="B311" s="24" t="s">
        <v>449</v>
      </c>
      <c r="C311" s="24"/>
      <c r="D311" s="3" t="s">
        <v>2136</v>
      </c>
      <c r="E311" s="24" t="s">
        <v>483</v>
      </c>
      <c r="F311" s="24" t="s">
        <v>4307</v>
      </c>
      <c r="G311" s="24"/>
      <c r="H311" s="24" t="s">
        <v>782</v>
      </c>
      <c r="I311" s="33">
        <v>42010000</v>
      </c>
      <c r="J311" s="33"/>
      <c r="K311" s="1" t="s">
        <v>2008</v>
      </c>
      <c r="L311" s="1" t="s">
        <v>2008</v>
      </c>
      <c r="M311" s="3"/>
      <c r="N311" s="23" t="s">
        <v>484</v>
      </c>
      <c r="O311" s="23"/>
      <c r="P311" s="22" t="s">
        <v>1995</v>
      </c>
      <c r="Q311" s="22">
        <v>235</v>
      </c>
      <c r="R311" s="37">
        <f t="shared" si="13"/>
        <v>388</v>
      </c>
      <c r="S311" s="168">
        <v>485</v>
      </c>
      <c r="T311" s="33" t="s">
        <v>485</v>
      </c>
      <c r="U311" s="33"/>
      <c r="V311" s="103">
        <v>0.25</v>
      </c>
      <c r="W311" s="142">
        <v>0.15</v>
      </c>
      <c r="X311" s="103">
        <f t="shared" si="14"/>
        <v>0.4</v>
      </c>
      <c r="Y311" s="132">
        <v>90</v>
      </c>
      <c r="Z311" s="132">
        <v>310</v>
      </c>
      <c r="AA311" s="139">
        <v>200</v>
      </c>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22" t="s">
        <v>3872</v>
      </c>
      <c r="AZ311" s="3"/>
      <c r="BA311" s="330" t="s">
        <v>5211</v>
      </c>
      <c r="BB311" s="302" t="s">
        <v>5197</v>
      </c>
      <c r="BC311" s="309" t="s">
        <v>5198</v>
      </c>
    </row>
    <row r="312" spans="1:55" s="190" customFormat="1" ht="15.75" x14ac:dyDescent="0.25">
      <c r="A312" s="23" t="s">
        <v>448</v>
      </c>
      <c r="B312" s="24" t="s">
        <v>449</v>
      </c>
      <c r="C312" s="24"/>
      <c r="D312" s="3" t="s">
        <v>2136</v>
      </c>
      <c r="E312" s="24" t="s">
        <v>486</v>
      </c>
      <c r="F312" s="24" t="s">
        <v>4307</v>
      </c>
      <c r="G312" s="24"/>
      <c r="H312" s="24" t="s">
        <v>782</v>
      </c>
      <c r="I312" s="33">
        <v>42010000</v>
      </c>
      <c r="J312" s="33"/>
      <c r="K312" s="1" t="s">
        <v>2008</v>
      </c>
      <c r="L312" s="1" t="s">
        <v>2008</v>
      </c>
      <c r="M312" s="3"/>
      <c r="N312" s="23" t="s">
        <v>487</v>
      </c>
      <c r="O312" s="23"/>
      <c r="P312" s="22" t="s">
        <v>1995</v>
      </c>
      <c r="Q312" s="22">
        <v>235</v>
      </c>
      <c r="R312" s="37">
        <f t="shared" si="13"/>
        <v>388</v>
      </c>
      <c r="S312" s="168">
        <v>485</v>
      </c>
      <c r="T312" s="33" t="s">
        <v>488</v>
      </c>
      <c r="U312" s="33">
        <v>5051771854236</v>
      </c>
      <c r="V312" s="103">
        <v>0.25</v>
      </c>
      <c r="W312" s="142">
        <v>0.15</v>
      </c>
      <c r="X312" s="103">
        <f t="shared" si="14"/>
        <v>0.4</v>
      </c>
      <c r="Y312" s="132">
        <v>90</v>
      </c>
      <c r="Z312" s="132">
        <v>310</v>
      </c>
      <c r="AA312" s="139">
        <v>200</v>
      </c>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22" t="s">
        <v>3872</v>
      </c>
      <c r="AZ312" s="3"/>
      <c r="BA312" s="330" t="s">
        <v>5211</v>
      </c>
      <c r="BB312" s="302" t="s">
        <v>5197</v>
      </c>
      <c r="BC312" s="309" t="s">
        <v>5198</v>
      </c>
    </row>
    <row r="313" spans="1:55" s="190" customFormat="1" ht="15.75" x14ac:dyDescent="0.25">
      <c r="A313" s="23" t="s">
        <v>448</v>
      </c>
      <c r="B313" s="24" t="s">
        <v>449</v>
      </c>
      <c r="C313" s="24"/>
      <c r="D313" s="3" t="s">
        <v>2136</v>
      </c>
      <c r="E313" s="24" t="s">
        <v>489</v>
      </c>
      <c r="F313" s="24" t="s">
        <v>4307</v>
      </c>
      <c r="G313" s="24"/>
      <c r="H313" s="24" t="s">
        <v>782</v>
      </c>
      <c r="I313" s="33">
        <v>42010000</v>
      </c>
      <c r="J313" s="33"/>
      <c r="K313" s="1" t="s">
        <v>2008</v>
      </c>
      <c r="L313" s="1" t="s">
        <v>2008</v>
      </c>
      <c r="M313" s="3"/>
      <c r="N313" s="23" t="s">
        <v>490</v>
      </c>
      <c r="O313" s="23"/>
      <c r="P313" s="22" t="s">
        <v>1995</v>
      </c>
      <c r="Q313" s="22">
        <v>235</v>
      </c>
      <c r="R313" s="37">
        <f t="shared" si="13"/>
        <v>388</v>
      </c>
      <c r="S313" s="168">
        <v>485</v>
      </c>
      <c r="T313" s="33" t="s">
        <v>491</v>
      </c>
      <c r="U313" s="33">
        <v>5051771854243</v>
      </c>
      <c r="V313" s="103">
        <v>0.25</v>
      </c>
      <c r="W313" s="142">
        <v>0.15</v>
      </c>
      <c r="X313" s="103">
        <f t="shared" si="14"/>
        <v>0.4</v>
      </c>
      <c r="Y313" s="132">
        <v>90</v>
      </c>
      <c r="Z313" s="132">
        <v>310</v>
      </c>
      <c r="AA313" s="139">
        <v>200</v>
      </c>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22" t="s">
        <v>3872</v>
      </c>
      <c r="AZ313" s="3"/>
      <c r="BA313" s="330" t="s">
        <v>5211</v>
      </c>
      <c r="BB313" s="302" t="s">
        <v>5197</v>
      </c>
      <c r="BC313" s="309" t="s">
        <v>5198</v>
      </c>
    </row>
    <row r="314" spans="1:55" s="190" customFormat="1" ht="15.75" x14ac:dyDescent="0.25">
      <c r="A314" s="23" t="s">
        <v>448</v>
      </c>
      <c r="B314" s="24" t="s">
        <v>449</v>
      </c>
      <c r="C314" s="24"/>
      <c r="D314" s="3" t="s">
        <v>2136</v>
      </c>
      <c r="E314" s="24" t="s">
        <v>492</v>
      </c>
      <c r="F314" s="24" t="s">
        <v>4307</v>
      </c>
      <c r="G314" s="24"/>
      <c r="H314" s="24" t="s">
        <v>782</v>
      </c>
      <c r="I314" s="33">
        <v>42010000</v>
      </c>
      <c r="J314" s="33"/>
      <c r="K314" s="1" t="s">
        <v>2008</v>
      </c>
      <c r="L314" s="1" t="s">
        <v>2008</v>
      </c>
      <c r="M314" s="3"/>
      <c r="N314" s="23" t="s">
        <v>493</v>
      </c>
      <c r="O314" s="23"/>
      <c r="P314" s="22" t="s">
        <v>1995</v>
      </c>
      <c r="Q314" s="22">
        <v>235</v>
      </c>
      <c r="R314" s="37">
        <f t="shared" si="13"/>
        <v>388</v>
      </c>
      <c r="S314" s="168">
        <v>485</v>
      </c>
      <c r="T314" s="33" t="s">
        <v>494</v>
      </c>
      <c r="U314" s="33">
        <v>5051771854274</v>
      </c>
      <c r="V314" s="103">
        <v>0.25</v>
      </c>
      <c r="W314" s="142">
        <v>0.15</v>
      </c>
      <c r="X314" s="103">
        <f t="shared" si="14"/>
        <v>0.4</v>
      </c>
      <c r="Y314" s="132">
        <v>90</v>
      </c>
      <c r="Z314" s="132">
        <v>310</v>
      </c>
      <c r="AA314" s="139">
        <v>200</v>
      </c>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22" t="s">
        <v>3872</v>
      </c>
      <c r="AZ314" s="3"/>
      <c r="BA314" s="330" t="s">
        <v>5211</v>
      </c>
      <c r="BB314" s="302" t="s">
        <v>5197</v>
      </c>
      <c r="BC314" s="309" t="s">
        <v>5198</v>
      </c>
    </row>
    <row r="315" spans="1:55" s="190" customFormat="1" ht="15.75" x14ac:dyDescent="0.25">
      <c r="A315" s="23" t="s">
        <v>448</v>
      </c>
      <c r="B315" s="24" t="s">
        <v>449</v>
      </c>
      <c r="C315" s="24"/>
      <c r="D315" s="3" t="s">
        <v>2644</v>
      </c>
      <c r="E315" s="24" t="s">
        <v>2645</v>
      </c>
      <c r="F315" s="24" t="s">
        <v>4308</v>
      </c>
      <c r="G315" s="24"/>
      <c r="H315" s="24" t="s">
        <v>1609</v>
      </c>
      <c r="I315" s="33">
        <v>42010000</v>
      </c>
      <c r="J315" s="33"/>
      <c r="K315" s="1" t="s">
        <v>2008</v>
      </c>
      <c r="L315" s="1" t="s">
        <v>2008</v>
      </c>
      <c r="M315" s="3"/>
      <c r="N315" s="23" t="s">
        <v>458</v>
      </c>
      <c r="O315" s="23"/>
      <c r="P315" s="22" t="s">
        <v>1995</v>
      </c>
      <c r="Q315" s="22">
        <v>169</v>
      </c>
      <c r="R315" s="37">
        <f t="shared" si="13"/>
        <v>280</v>
      </c>
      <c r="S315" s="168">
        <v>350</v>
      </c>
      <c r="T315" s="33">
        <v>5051771751092</v>
      </c>
      <c r="U315" s="33">
        <v>5051771854465</v>
      </c>
      <c r="V315" s="103">
        <v>0.25</v>
      </c>
      <c r="W315" s="142">
        <v>0.15</v>
      </c>
      <c r="X315" s="103">
        <f t="shared" si="14"/>
        <v>0.4</v>
      </c>
      <c r="Y315" s="132">
        <v>90</v>
      </c>
      <c r="Z315" s="132">
        <v>310</v>
      </c>
      <c r="AA315" s="139">
        <v>200</v>
      </c>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36" t="s">
        <v>5238</v>
      </c>
      <c r="AZ315" s="3"/>
      <c r="BA315" s="330" t="s">
        <v>5211</v>
      </c>
      <c r="BB315" s="302" t="s">
        <v>5197</v>
      </c>
      <c r="BC315" s="309" t="s">
        <v>5198</v>
      </c>
    </row>
    <row r="316" spans="1:55" s="190" customFormat="1" ht="15.75" x14ac:dyDescent="0.25">
      <c r="A316" s="23" t="s">
        <v>448</v>
      </c>
      <c r="B316" s="24" t="s">
        <v>449</v>
      </c>
      <c r="C316" s="24"/>
      <c r="D316" s="3" t="s">
        <v>2644</v>
      </c>
      <c r="E316" s="24" t="s">
        <v>2646</v>
      </c>
      <c r="F316" s="24" t="s">
        <v>4308</v>
      </c>
      <c r="G316" s="24"/>
      <c r="H316" s="24" t="s">
        <v>1609</v>
      </c>
      <c r="I316" s="33">
        <v>42010000</v>
      </c>
      <c r="J316" s="33"/>
      <c r="K316" s="1" t="s">
        <v>2008</v>
      </c>
      <c r="L316" s="1" t="s">
        <v>2008</v>
      </c>
      <c r="M316" s="3"/>
      <c r="N316" s="23" t="s">
        <v>484</v>
      </c>
      <c r="O316" s="23"/>
      <c r="P316" s="22" t="s">
        <v>1995</v>
      </c>
      <c r="Q316" s="22">
        <v>169</v>
      </c>
      <c r="R316" s="37">
        <f t="shared" si="13"/>
        <v>280</v>
      </c>
      <c r="S316" s="168">
        <v>350</v>
      </c>
      <c r="T316" s="33">
        <v>5051771751085</v>
      </c>
      <c r="U316" s="33">
        <v>5051771854458</v>
      </c>
      <c r="V316" s="103">
        <v>0.25</v>
      </c>
      <c r="W316" s="142">
        <v>0.15</v>
      </c>
      <c r="X316" s="103">
        <f t="shared" si="14"/>
        <v>0.4</v>
      </c>
      <c r="Y316" s="132">
        <v>90</v>
      </c>
      <c r="Z316" s="132">
        <v>310</v>
      </c>
      <c r="AA316" s="139">
        <v>200</v>
      </c>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36" t="s">
        <v>5238</v>
      </c>
      <c r="AZ316" s="3"/>
      <c r="BA316" s="330" t="s">
        <v>5211</v>
      </c>
      <c r="BB316" s="302" t="s">
        <v>5197</v>
      </c>
      <c r="BC316" s="309" t="s">
        <v>5198</v>
      </c>
    </row>
    <row r="317" spans="1:55" s="190" customFormat="1" ht="15.75" x14ac:dyDescent="0.25">
      <c r="A317" s="23" t="s">
        <v>448</v>
      </c>
      <c r="B317" s="24" t="s">
        <v>449</v>
      </c>
      <c r="C317" s="24"/>
      <c r="D317" s="3" t="s">
        <v>2644</v>
      </c>
      <c r="E317" s="24" t="s">
        <v>2647</v>
      </c>
      <c r="F317" s="24" t="s">
        <v>4308</v>
      </c>
      <c r="G317" s="24"/>
      <c r="H317" s="24" t="s">
        <v>1609</v>
      </c>
      <c r="I317" s="33">
        <v>42010000</v>
      </c>
      <c r="J317" s="33"/>
      <c r="K317" s="1" t="s">
        <v>2008</v>
      </c>
      <c r="L317" s="1" t="s">
        <v>2008</v>
      </c>
      <c r="M317" s="3"/>
      <c r="N317" s="23" t="s">
        <v>487</v>
      </c>
      <c r="O317" s="23"/>
      <c r="P317" s="22" t="s">
        <v>1995</v>
      </c>
      <c r="Q317" s="22">
        <v>169</v>
      </c>
      <c r="R317" s="37">
        <f t="shared" si="13"/>
        <v>280</v>
      </c>
      <c r="S317" s="168">
        <v>350</v>
      </c>
      <c r="T317" s="33">
        <v>5051771751061</v>
      </c>
      <c r="U317" s="33">
        <v>5051771854434</v>
      </c>
      <c r="V317" s="103">
        <v>0.25</v>
      </c>
      <c r="W317" s="142">
        <v>0.15</v>
      </c>
      <c r="X317" s="103">
        <f t="shared" si="14"/>
        <v>0.4</v>
      </c>
      <c r="Y317" s="132">
        <v>90</v>
      </c>
      <c r="Z317" s="132">
        <v>310</v>
      </c>
      <c r="AA317" s="139">
        <v>200</v>
      </c>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36" t="s">
        <v>5238</v>
      </c>
      <c r="AZ317" s="3"/>
      <c r="BA317" s="330" t="s">
        <v>5211</v>
      </c>
      <c r="BB317" s="302" t="s">
        <v>5197</v>
      </c>
      <c r="BC317" s="309" t="s">
        <v>5198</v>
      </c>
    </row>
    <row r="318" spans="1:55" s="190" customFormat="1" ht="15.75" x14ac:dyDescent="0.25">
      <c r="A318" s="23" t="s">
        <v>448</v>
      </c>
      <c r="B318" s="24" t="s">
        <v>449</v>
      </c>
      <c r="C318" s="24"/>
      <c r="D318" s="3" t="s">
        <v>2644</v>
      </c>
      <c r="E318" s="24" t="s">
        <v>2648</v>
      </c>
      <c r="F318" s="24" t="s">
        <v>4308</v>
      </c>
      <c r="G318" s="24"/>
      <c r="H318" s="24" t="s">
        <v>1609</v>
      </c>
      <c r="I318" s="33">
        <v>42010000</v>
      </c>
      <c r="J318" s="33"/>
      <c r="K318" s="1" t="s">
        <v>2008</v>
      </c>
      <c r="L318" s="1" t="s">
        <v>2008</v>
      </c>
      <c r="M318" s="3"/>
      <c r="N318" s="23" t="s">
        <v>490</v>
      </c>
      <c r="O318" s="23"/>
      <c r="P318" s="22" t="s">
        <v>1995</v>
      </c>
      <c r="Q318" s="22">
        <v>169</v>
      </c>
      <c r="R318" s="37">
        <f t="shared" si="13"/>
        <v>280</v>
      </c>
      <c r="S318" s="168">
        <v>350</v>
      </c>
      <c r="T318" s="33">
        <v>5051771751078</v>
      </c>
      <c r="U318" s="33">
        <v>5051771854441</v>
      </c>
      <c r="V318" s="103">
        <v>0.25</v>
      </c>
      <c r="W318" s="142">
        <v>0.15</v>
      </c>
      <c r="X318" s="103">
        <f t="shared" si="14"/>
        <v>0.4</v>
      </c>
      <c r="Y318" s="132">
        <v>90</v>
      </c>
      <c r="Z318" s="132">
        <v>310</v>
      </c>
      <c r="AA318" s="139">
        <v>200</v>
      </c>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36" t="s">
        <v>5238</v>
      </c>
      <c r="AZ318" s="3"/>
      <c r="BA318" s="330" t="s">
        <v>5211</v>
      </c>
      <c r="BB318" s="302" t="s">
        <v>5197</v>
      </c>
      <c r="BC318" s="309" t="s">
        <v>5198</v>
      </c>
    </row>
    <row r="319" spans="1:55" s="190" customFormat="1" ht="15.75" x14ac:dyDescent="0.25">
      <c r="A319" s="23" t="s">
        <v>448</v>
      </c>
      <c r="B319" s="24" t="s">
        <v>449</v>
      </c>
      <c r="C319" s="24"/>
      <c r="D319" s="3" t="s">
        <v>2644</v>
      </c>
      <c r="E319" s="24" t="s">
        <v>2649</v>
      </c>
      <c r="F319" s="24" t="s">
        <v>4308</v>
      </c>
      <c r="G319" s="24"/>
      <c r="H319" s="24" t="s">
        <v>1609</v>
      </c>
      <c r="I319" s="33">
        <v>42010000</v>
      </c>
      <c r="J319" s="33"/>
      <c r="K319" s="1" t="s">
        <v>2008</v>
      </c>
      <c r="L319" s="1" t="s">
        <v>2008</v>
      </c>
      <c r="M319" s="3"/>
      <c r="N319" s="23" t="s">
        <v>493</v>
      </c>
      <c r="O319" s="23"/>
      <c r="P319" s="22" t="s">
        <v>1995</v>
      </c>
      <c r="Q319" s="22">
        <v>169</v>
      </c>
      <c r="R319" s="37">
        <f t="shared" si="13"/>
        <v>280</v>
      </c>
      <c r="S319" s="168">
        <v>350</v>
      </c>
      <c r="T319" s="33">
        <v>5051771751108</v>
      </c>
      <c r="U319" s="33">
        <v>5051771854472</v>
      </c>
      <c r="V319" s="103">
        <v>0.25</v>
      </c>
      <c r="W319" s="142">
        <v>0.15</v>
      </c>
      <c r="X319" s="103">
        <f t="shared" si="14"/>
        <v>0.4</v>
      </c>
      <c r="Y319" s="132">
        <v>90</v>
      </c>
      <c r="Z319" s="132">
        <v>310</v>
      </c>
      <c r="AA319" s="139">
        <v>200</v>
      </c>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36" t="s">
        <v>5238</v>
      </c>
      <c r="AZ319" s="3"/>
      <c r="BA319" s="330" t="s">
        <v>5211</v>
      </c>
      <c r="BB319" s="302" t="s">
        <v>5197</v>
      </c>
      <c r="BC319" s="309" t="s">
        <v>5198</v>
      </c>
    </row>
    <row r="320" spans="1:55" s="190" customFormat="1" ht="15.75" x14ac:dyDescent="0.25">
      <c r="A320" s="23" t="s">
        <v>448</v>
      </c>
      <c r="B320" s="24" t="s">
        <v>449</v>
      </c>
      <c r="C320" s="24"/>
      <c r="D320" s="3" t="s">
        <v>4015</v>
      </c>
      <c r="E320" s="24" t="s">
        <v>4016</v>
      </c>
      <c r="F320" s="24" t="s">
        <v>4309</v>
      </c>
      <c r="G320" s="24"/>
      <c r="H320" s="24" t="s">
        <v>1609</v>
      </c>
      <c r="I320" s="33">
        <v>42010000</v>
      </c>
      <c r="J320" s="33"/>
      <c r="K320" s="1" t="s">
        <v>2008</v>
      </c>
      <c r="L320" s="1" t="s">
        <v>2008</v>
      </c>
      <c r="M320" s="3"/>
      <c r="N320" s="23" t="s">
        <v>458</v>
      </c>
      <c r="O320" s="23"/>
      <c r="P320" s="22" t="s">
        <v>1995</v>
      </c>
      <c r="Q320" s="22">
        <v>195</v>
      </c>
      <c r="R320" s="37">
        <f t="shared" si="13"/>
        <v>324</v>
      </c>
      <c r="S320" s="168">
        <v>405</v>
      </c>
      <c r="T320" s="33">
        <v>5051771756226</v>
      </c>
      <c r="U320" s="33"/>
      <c r="V320" s="103">
        <v>0.25</v>
      </c>
      <c r="W320" s="142">
        <v>0.15</v>
      </c>
      <c r="X320" s="103">
        <f t="shared" si="14"/>
        <v>0.4</v>
      </c>
      <c r="Y320" s="132">
        <v>90</v>
      </c>
      <c r="Z320" s="132">
        <v>310</v>
      </c>
      <c r="AA320" s="139">
        <v>200</v>
      </c>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36" t="s">
        <v>5239</v>
      </c>
      <c r="AZ320" s="3"/>
      <c r="BA320" s="330" t="s">
        <v>5211</v>
      </c>
      <c r="BB320" s="302" t="s">
        <v>5197</v>
      </c>
      <c r="BC320" s="309" t="s">
        <v>5198</v>
      </c>
    </row>
    <row r="321" spans="1:55" s="190" customFormat="1" ht="15.75" x14ac:dyDescent="0.25">
      <c r="A321" s="23" t="s">
        <v>448</v>
      </c>
      <c r="B321" s="24" t="s">
        <v>449</v>
      </c>
      <c r="C321" s="24"/>
      <c r="D321" s="3" t="s">
        <v>4015</v>
      </c>
      <c r="E321" s="24" t="s">
        <v>4017</v>
      </c>
      <c r="F321" s="24" t="s">
        <v>4309</v>
      </c>
      <c r="G321" s="24"/>
      <c r="H321" s="24" t="s">
        <v>1609</v>
      </c>
      <c r="I321" s="33">
        <v>42010000</v>
      </c>
      <c r="J321" s="33"/>
      <c r="K321" s="1" t="s">
        <v>2008</v>
      </c>
      <c r="L321" s="1" t="s">
        <v>2008</v>
      </c>
      <c r="M321" s="3"/>
      <c r="N321" s="23" t="s">
        <v>484</v>
      </c>
      <c r="O321" s="23"/>
      <c r="P321" s="22" t="s">
        <v>1995</v>
      </c>
      <c r="Q321" s="22">
        <v>195</v>
      </c>
      <c r="R321" s="37">
        <f t="shared" si="13"/>
        <v>324</v>
      </c>
      <c r="S321" s="168">
        <v>405</v>
      </c>
      <c r="T321" s="33">
        <v>5051771731391</v>
      </c>
      <c r="U321" s="33"/>
      <c r="V321" s="103">
        <v>0.25</v>
      </c>
      <c r="W321" s="142">
        <v>0.15</v>
      </c>
      <c r="X321" s="103">
        <f t="shared" si="14"/>
        <v>0.4</v>
      </c>
      <c r="Y321" s="132">
        <v>90</v>
      </c>
      <c r="Z321" s="132">
        <v>310</v>
      </c>
      <c r="AA321" s="139">
        <v>200</v>
      </c>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36" t="s">
        <v>5239</v>
      </c>
      <c r="AZ321" s="3"/>
      <c r="BA321" s="330" t="s">
        <v>5211</v>
      </c>
      <c r="BB321" s="302" t="s">
        <v>5197</v>
      </c>
      <c r="BC321" s="309" t="s">
        <v>5198</v>
      </c>
    </row>
    <row r="322" spans="1:55" s="190" customFormat="1" ht="15.75" x14ac:dyDescent="0.25">
      <c r="A322" s="23" t="s">
        <v>448</v>
      </c>
      <c r="B322" s="24" t="s">
        <v>449</v>
      </c>
      <c r="C322" s="24"/>
      <c r="D322" s="3" t="s">
        <v>4015</v>
      </c>
      <c r="E322" s="24" t="s">
        <v>4018</v>
      </c>
      <c r="F322" s="24" t="s">
        <v>4309</v>
      </c>
      <c r="G322" s="24"/>
      <c r="H322" s="24" t="s">
        <v>1609</v>
      </c>
      <c r="I322" s="33">
        <v>42010000</v>
      </c>
      <c r="J322" s="33"/>
      <c r="K322" s="1" t="s">
        <v>2008</v>
      </c>
      <c r="L322" s="1" t="s">
        <v>2008</v>
      </c>
      <c r="M322" s="3"/>
      <c r="N322" s="23" t="s">
        <v>487</v>
      </c>
      <c r="O322" s="23"/>
      <c r="P322" s="22" t="s">
        <v>1995</v>
      </c>
      <c r="Q322" s="22">
        <v>195</v>
      </c>
      <c r="R322" s="37">
        <f t="shared" si="13"/>
        <v>324</v>
      </c>
      <c r="S322" s="168">
        <v>405</v>
      </c>
      <c r="T322" s="33">
        <v>5051771731377</v>
      </c>
      <c r="U322" s="33"/>
      <c r="V322" s="103">
        <v>0.25</v>
      </c>
      <c r="W322" s="142">
        <v>0.15</v>
      </c>
      <c r="X322" s="103">
        <f t="shared" si="14"/>
        <v>0.4</v>
      </c>
      <c r="Y322" s="132">
        <v>90</v>
      </c>
      <c r="Z322" s="132">
        <v>310</v>
      </c>
      <c r="AA322" s="139">
        <v>200</v>
      </c>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36" t="s">
        <v>5239</v>
      </c>
      <c r="AZ322" s="3"/>
      <c r="BA322" s="330" t="s">
        <v>5211</v>
      </c>
      <c r="BB322" s="302" t="s">
        <v>5197</v>
      </c>
      <c r="BC322" s="309" t="s">
        <v>5198</v>
      </c>
    </row>
    <row r="323" spans="1:55" s="190" customFormat="1" ht="15.75" x14ac:dyDescent="0.25">
      <c r="A323" s="23" t="s">
        <v>448</v>
      </c>
      <c r="B323" s="24" t="s">
        <v>449</v>
      </c>
      <c r="C323" s="24"/>
      <c r="D323" s="3" t="s">
        <v>4015</v>
      </c>
      <c r="E323" s="24" t="s">
        <v>4019</v>
      </c>
      <c r="F323" s="24" t="s">
        <v>4309</v>
      </c>
      <c r="G323" s="24"/>
      <c r="H323" s="24" t="s">
        <v>1609</v>
      </c>
      <c r="I323" s="33">
        <v>42010000</v>
      </c>
      <c r="J323" s="33"/>
      <c r="K323" s="1" t="s">
        <v>2008</v>
      </c>
      <c r="L323" s="1" t="s">
        <v>2008</v>
      </c>
      <c r="M323" s="3"/>
      <c r="N323" s="23" t="s">
        <v>490</v>
      </c>
      <c r="O323" s="23"/>
      <c r="P323" s="22" t="s">
        <v>1995</v>
      </c>
      <c r="Q323" s="22">
        <v>195</v>
      </c>
      <c r="R323" s="37">
        <f t="shared" si="13"/>
        <v>324</v>
      </c>
      <c r="S323" s="168">
        <v>405</v>
      </c>
      <c r="T323" s="33">
        <v>5051771731384</v>
      </c>
      <c r="U323" s="33"/>
      <c r="V323" s="103">
        <v>0.25</v>
      </c>
      <c r="W323" s="142">
        <v>0.15</v>
      </c>
      <c r="X323" s="103">
        <f t="shared" si="14"/>
        <v>0.4</v>
      </c>
      <c r="Y323" s="132">
        <v>90</v>
      </c>
      <c r="Z323" s="132">
        <v>310</v>
      </c>
      <c r="AA323" s="139">
        <v>200</v>
      </c>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36" t="s">
        <v>5239</v>
      </c>
      <c r="AZ323" s="3"/>
      <c r="BA323" s="330" t="s">
        <v>5211</v>
      </c>
      <c r="BB323" s="302" t="s">
        <v>5197</v>
      </c>
      <c r="BC323" s="309" t="s">
        <v>5198</v>
      </c>
    </row>
    <row r="324" spans="1:55" s="190" customFormat="1" ht="15.75" x14ac:dyDescent="0.25">
      <c r="A324" s="23" t="s">
        <v>448</v>
      </c>
      <c r="B324" s="24" t="s">
        <v>449</v>
      </c>
      <c r="C324" s="24"/>
      <c r="D324" s="3" t="s">
        <v>4015</v>
      </c>
      <c r="E324" s="24" t="s">
        <v>4020</v>
      </c>
      <c r="F324" s="24" t="s">
        <v>4309</v>
      </c>
      <c r="G324" s="24"/>
      <c r="H324" s="24" t="s">
        <v>1609</v>
      </c>
      <c r="I324" s="33">
        <v>42010000</v>
      </c>
      <c r="J324" s="33"/>
      <c r="K324" s="1" t="s">
        <v>2008</v>
      </c>
      <c r="L324" s="1" t="s">
        <v>2008</v>
      </c>
      <c r="M324" s="3"/>
      <c r="N324" s="23" t="s">
        <v>493</v>
      </c>
      <c r="O324" s="23"/>
      <c r="P324" s="22" t="s">
        <v>1995</v>
      </c>
      <c r="Q324" s="22">
        <v>195</v>
      </c>
      <c r="R324" s="37">
        <f t="shared" si="13"/>
        <v>324</v>
      </c>
      <c r="S324" s="168">
        <v>405</v>
      </c>
      <c r="T324" s="33">
        <v>5051771731407</v>
      </c>
      <c r="U324" s="33"/>
      <c r="V324" s="103">
        <v>0.25</v>
      </c>
      <c r="W324" s="142">
        <v>0.15</v>
      </c>
      <c r="X324" s="103">
        <f t="shared" si="14"/>
        <v>0.4</v>
      </c>
      <c r="Y324" s="132">
        <v>90</v>
      </c>
      <c r="Z324" s="132">
        <v>310</v>
      </c>
      <c r="AA324" s="139">
        <v>200</v>
      </c>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36" t="s">
        <v>5239</v>
      </c>
      <c r="AZ324" s="3"/>
      <c r="BA324" s="330" t="s">
        <v>5211</v>
      </c>
      <c r="BB324" s="302" t="s">
        <v>5197</v>
      </c>
      <c r="BC324" s="309" t="s">
        <v>5198</v>
      </c>
    </row>
    <row r="325" spans="1:55" s="190" customFormat="1" ht="15.75" x14ac:dyDescent="0.25">
      <c r="A325" s="23" t="s">
        <v>448</v>
      </c>
      <c r="B325" s="24" t="s">
        <v>449</v>
      </c>
      <c r="C325" s="24"/>
      <c r="D325" s="3" t="s">
        <v>2650</v>
      </c>
      <c r="E325" s="24" t="s">
        <v>2651</v>
      </c>
      <c r="F325" s="24" t="s">
        <v>4310</v>
      </c>
      <c r="G325" s="24"/>
      <c r="H325" s="24" t="s">
        <v>2009</v>
      </c>
      <c r="I325" s="33">
        <v>42010000</v>
      </c>
      <c r="J325" s="33"/>
      <c r="K325" s="1" t="s">
        <v>2008</v>
      </c>
      <c r="L325" s="1" t="s">
        <v>2008</v>
      </c>
      <c r="M325" s="3"/>
      <c r="N325" s="23" t="s">
        <v>458</v>
      </c>
      <c r="O325" s="23"/>
      <c r="P325" s="22" t="s">
        <v>1995</v>
      </c>
      <c r="Q325" s="22">
        <v>168</v>
      </c>
      <c r="R325" s="37">
        <f t="shared" si="13"/>
        <v>279.2</v>
      </c>
      <c r="S325" s="168">
        <v>349</v>
      </c>
      <c r="T325" s="33">
        <v>5051771751047</v>
      </c>
      <c r="U325" s="33"/>
      <c r="V325" s="103">
        <v>0.35299999999999998</v>
      </c>
      <c r="W325" s="142">
        <v>0.15</v>
      </c>
      <c r="X325" s="103">
        <f t="shared" si="14"/>
        <v>0.503</v>
      </c>
      <c r="Y325" s="132">
        <v>100</v>
      </c>
      <c r="Z325" s="132">
        <v>310</v>
      </c>
      <c r="AA325" s="139">
        <v>200</v>
      </c>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22" t="s">
        <v>2656</v>
      </c>
      <c r="AZ325" s="3"/>
      <c r="BA325" s="330" t="s">
        <v>5211</v>
      </c>
      <c r="BB325" s="302" t="s">
        <v>5197</v>
      </c>
      <c r="BC325" s="309" t="s">
        <v>5198</v>
      </c>
    </row>
    <row r="326" spans="1:55" s="190" customFormat="1" ht="15.75" x14ac:dyDescent="0.25">
      <c r="A326" s="23" t="s">
        <v>448</v>
      </c>
      <c r="B326" s="24" t="s">
        <v>449</v>
      </c>
      <c r="C326" s="24"/>
      <c r="D326" s="3" t="s">
        <v>2650</v>
      </c>
      <c r="E326" s="24" t="s">
        <v>2652</v>
      </c>
      <c r="F326" s="24" t="s">
        <v>4310</v>
      </c>
      <c r="G326" s="24"/>
      <c r="H326" s="24" t="s">
        <v>2009</v>
      </c>
      <c r="I326" s="33">
        <v>42010000</v>
      </c>
      <c r="J326" s="33"/>
      <c r="K326" s="1" t="s">
        <v>2008</v>
      </c>
      <c r="L326" s="1" t="s">
        <v>2008</v>
      </c>
      <c r="M326" s="3"/>
      <c r="N326" s="23" t="s">
        <v>484</v>
      </c>
      <c r="O326" s="23"/>
      <c r="P326" s="22" t="s">
        <v>1995</v>
      </c>
      <c r="Q326" s="22">
        <v>168</v>
      </c>
      <c r="R326" s="37">
        <f t="shared" si="13"/>
        <v>279.2</v>
      </c>
      <c r="S326" s="168">
        <v>349</v>
      </c>
      <c r="T326" s="33">
        <v>5051771751030</v>
      </c>
      <c r="U326" s="33"/>
      <c r="V326" s="103">
        <v>0.35299999999999998</v>
      </c>
      <c r="W326" s="142">
        <v>0.15</v>
      </c>
      <c r="X326" s="103">
        <f t="shared" si="14"/>
        <v>0.503</v>
      </c>
      <c r="Y326" s="132">
        <v>100</v>
      </c>
      <c r="Z326" s="132">
        <v>310</v>
      </c>
      <c r="AA326" s="139">
        <v>200</v>
      </c>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22" t="s">
        <v>2656</v>
      </c>
      <c r="AZ326" s="3"/>
      <c r="BA326" s="330" t="s">
        <v>5211</v>
      </c>
      <c r="BB326" s="302" t="s">
        <v>5197</v>
      </c>
      <c r="BC326" s="309" t="s">
        <v>5198</v>
      </c>
    </row>
    <row r="327" spans="1:55" s="190" customFormat="1" ht="15.75" x14ac:dyDescent="0.25">
      <c r="A327" s="23" t="s">
        <v>448</v>
      </c>
      <c r="B327" s="24" t="s">
        <v>449</v>
      </c>
      <c r="C327" s="24"/>
      <c r="D327" s="3" t="s">
        <v>2650</v>
      </c>
      <c r="E327" s="24" t="s">
        <v>2653</v>
      </c>
      <c r="F327" s="24" t="s">
        <v>4310</v>
      </c>
      <c r="G327" s="24"/>
      <c r="H327" s="24" t="s">
        <v>2009</v>
      </c>
      <c r="I327" s="33">
        <v>42010000</v>
      </c>
      <c r="J327" s="33"/>
      <c r="K327" s="1" t="s">
        <v>2008</v>
      </c>
      <c r="L327" s="1" t="s">
        <v>2008</v>
      </c>
      <c r="M327" s="3"/>
      <c r="N327" s="23" t="s">
        <v>487</v>
      </c>
      <c r="O327" s="23"/>
      <c r="P327" s="22" t="s">
        <v>1995</v>
      </c>
      <c r="Q327" s="22">
        <v>168</v>
      </c>
      <c r="R327" s="37">
        <f t="shared" si="13"/>
        <v>279.2</v>
      </c>
      <c r="S327" s="168">
        <v>349</v>
      </c>
      <c r="T327" s="33">
        <v>5051771854281</v>
      </c>
      <c r="U327" s="33"/>
      <c r="V327" s="103">
        <v>0.35399999999999998</v>
      </c>
      <c r="W327" s="142">
        <v>0.15</v>
      </c>
      <c r="X327" s="103">
        <f t="shared" si="14"/>
        <v>0.504</v>
      </c>
      <c r="Y327" s="132">
        <v>100</v>
      </c>
      <c r="Z327" s="132">
        <v>310</v>
      </c>
      <c r="AA327" s="139">
        <v>200</v>
      </c>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22" t="s">
        <v>2656</v>
      </c>
      <c r="AZ327" s="3"/>
      <c r="BA327" s="330" t="s">
        <v>5211</v>
      </c>
      <c r="BB327" s="302" t="s">
        <v>5197</v>
      </c>
      <c r="BC327" s="309" t="s">
        <v>5198</v>
      </c>
    </row>
    <row r="328" spans="1:55" s="190" customFormat="1" ht="15.75" x14ac:dyDescent="0.25">
      <c r="A328" s="23" t="s">
        <v>448</v>
      </c>
      <c r="B328" s="24" t="s">
        <v>449</v>
      </c>
      <c r="C328" s="24"/>
      <c r="D328" s="3" t="s">
        <v>2650</v>
      </c>
      <c r="E328" s="24" t="s">
        <v>2654</v>
      </c>
      <c r="F328" s="24" t="s">
        <v>4310</v>
      </c>
      <c r="G328" s="24"/>
      <c r="H328" s="24" t="s">
        <v>2009</v>
      </c>
      <c r="I328" s="33">
        <v>42010000</v>
      </c>
      <c r="J328" s="33"/>
      <c r="K328" s="1" t="s">
        <v>2008</v>
      </c>
      <c r="L328" s="1" t="s">
        <v>2008</v>
      </c>
      <c r="M328" s="3"/>
      <c r="N328" s="23" t="s">
        <v>490</v>
      </c>
      <c r="O328" s="23"/>
      <c r="P328" s="22" t="s">
        <v>1995</v>
      </c>
      <c r="Q328" s="22">
        <v>168</v>
      </c>
      <c r="R328" s="37">
        <f t="shared" si="13"/>
        <v>279.2</v>
      </c>
      <c r="S328" s="168">
        <v>349</v>
      </c>
      <c r="T328" s="33">
        <v>5051771854298</v>
      </c>
      <c r="U328" s="33"/>
      <c r="V328" s="103">
        <v>0.35399999999999998</v>
      </c>
      <c r="W328" s="142">
        <v>0.15</v>
      </c>
      <c r="X328" s="103">
        <f>V328+W328</f>
        <v>0.504</v>
      </c>
      <c r="Y328" s="132">
        <v>100</v>
      </c>
      <c r="Z328" s="132">
        <v>310</v>
      </c>
      <c r="AA328" s="139">
        <v>200</v>
      </c>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22" t="s">
        <v>2656</v>
      </c>
      <c r="AZ328" s="3"/>
      <c r="BA328" s="330" t="s">
        <v>5211</v>
      </c>
      <c r="BB328" s="302" t="s">
        <v>5197</v>
      </c>
      <c r="BC328" s="309" t="s">
        <v>5198</v>
      </c>
    </row>
    <row r="329" spans="1:55" s="190" customFormat="1" ht="15.75" x14ac:dyDescent="0.25">
      <c r="A329" s="23" t="s">
        <v>448</v>
      </c>
      <c r="B329" s="24" t="s">
        <v>449</v>
      </c>
      <c r="C329" s="24"/>
      <c r="D329" s="3" t="s">
        <v>2650</v>
      </c>
      <c r="E329" s="24" t="s">
        <v>2655</v>
      </c>
      <c r="F329" s="24" t="s">
        <v>4310</v>
      </c>
      <c r="G329" s="24"/>
      <c r="H329" s="24" t="s">
        <v>2009</v>
      </c>
      <c r="I329" s="33">
        <v>42010000</v>
      </c>
      <c r="J329" s="33"/>
      <c r="K329" s="1" t="s">
        <v>2008</v>
      </c>
      <c r="L329" s="1" t="s">
        <v>2008</v>
      </c>
      <c r="M329" s="3"/>
      <c r="N329" s="23" t="s">
        <v>493</v>
      </c>
      <c r="O329" s="23"/>
      <c r="P329" s="22" t="s">
        <v>1995</v>
      </c>
      <c r="Q329" s="22">
        <v>168</v>
      </c>
      <c r="R329" s="37">
        <f t="shared" si="13"/>
        <v>279.2</v>
      </c>
      <c r="S329" s="168">
        <v>349</v>
      </c>
      <c r="T329" s="33">
        <v>5051771751054</v>
      </c>
      <c r="U329" s="33"/>
      <c r="V329" s="103">
        <v>0.35499999999999998</v>
      </c>
      <c r="W329" s="142">
        <v>0.15</v>
      </c>
      <c r="X329" s="103">
        <f>V329+W329</f>
        <v>0.505</v>
      </c>
      <c r="Y329" s="132">
        <v>100</v>
      </c>
      <c r="Z329" s="132">
        <v>310</v>
      </c>
      <c r="AA329" s="139">
        <v>200</v>
      </c>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22" t="s">
        <v>2656</v>
      </c>
      <c r="AZ329" s="3"/>
      <c r="BA329" s="330" t="s">
        <v>5211</v>
      </c>
      <c r="BB329" s="302" t="s">
        <v>5197</v>
      </c>
      <c r="BC329" s="309" t="s">
        <v>5198</v>
      </c>
    </row>
    <row r="330" spans="1:55" ht="15.75" x14ac:dyDescent="0.25">
      <c r="A330" t="s">
        <v>448</v>
      </c>
      <c r="B330" s="24" t="s">
        <v>4610</v>
      </c>
      <c r="D330" t="s">
        <v>4773</v>
      </c>
      <c r="E330" s="20" t="s">
        <v>4611</v>
      </c>
      <c r="F330" t="s">
        <v>4612</v>
      </c>
      <c r="H330" t="s">
        <v>1609</v>
      </c>
      <c r="I330" s="33">
        <v>42010000</v>
      </c>
      <c r="J330" s="33"/>
      <c r="K330" s="1" t="s">
        <v>2008</v>
      </c>
      <c r="L330" s="1" t="s">
        <v>2008</v>
      </c>
      <c r="M330" s="254"/>
      <c r="N330" s="13" t="s">
        <v>484</v>
      </c>
      <c r="O330"/>
      <c r="P330" s="244" t="s">
        <v>1995</v>
      </c>
      <c r="Q330" s="313">
        <v>174</v>
      </c>
      <c r="R330" s="37">
        <f t="shared" ref="R330:R393" si="15">S330*0.8</f>
        <v>319.20000000000005</v>
      </c>
      <c r="S330" s="168">
        <v>399</v>
      </c>
      <c r="T330" s="143">
        <v>5051771616209</v>
      </c>
      <c r="U330"/>
      <c r="V330">
        <v>0.215</v>
      </c>
      <c r="W330" s="99">
        <v>0.15</v>
      </c>
      <c r="X330">
        <f>V330+W330</f>
        <v>0.36499999999999999</v>
      </c>
      <c r="Y330">
        <v>50</v>
      </c>
      <c r="Z330">
        <v>540</v>
      </c>
      <c r="AA330">
        <v>180</v>
      </c>
      <c r="AY330" s="320" t="s">
        <v>4613</v>
      </c>
      <c r="BA330" s="330" t="s">
        <v>5211</v>
      </c>
      <c r="BB330" s="302" t="s">
        <v>5197</v>
      </c>
      <c r="BC330" s="309" t="s">
        <v>5198</v>
      </c>
    </row>
    <row r="331" spans="1:55" ht="15.75" x14ac:dyDescent="0.25">
      <c r="A331" t="s">
        <v>448</v>
      </c>
      <c r="B331" s="24" t="s">
        <v>4610</v>
      </c>
      <c r="D331" t="s">
        <v>4773</v>
      </c>
      <c r="E331" s="20" t="s">
        <v>4614</v>
      </c>
      <c r="F331" t="s">
        <v>4612</v>
      </c>
      <c r="H331" t="s">
        <v>1609</v>
      </c>
      <c r="I331" s="33">
        <v>42010000</v>
      </c>
      <c r="J331" s="33"/>
      <c r="K331" s="1" t="s">
        <v>2008</v>
      </c>
      <c r="L331" s="1" t="s">
        <v>2008</v>
      </c>
      <c r="M331" s="254"/>
      <c r="N331" s="13" t="s">
        <v>487</v>
      </c>
      <c r="O331"/>
      <c r="P331" s="244" t="s">
        <v>1995</v>
      </c>
      <c r="Q331" s="313">
        <v>195</v>
      </c>
      <c r="R331" s="37">
        <f t="shared" si="15"/>
        <v>359.20000000000005</v>
      </c>
      <c r="S331" s="168">
        <v>449</v>
      </c>
      <c r="T331" s="143">
        <v>5051771616193</v>
      </c>
      <c r="U331"/>
      <c r="V331">
        <v>0.215</v>
      </c>
      <c r="W331" s="99">
        <v>0.15</v>
      </c>
      <c r="X331">
        <f>V331+W331</f>
        <v>0.36499999999999999</v>
      </c>
      <c r="Y331">
        <v>50</v>
      </c>
      <c r="Z331">
        <v>540</v>
      </c>
      <c r="AA331">
        <v>180</v>
      </c>
      <c r="AY331" s="320" t="s">
        <v>4613</v>
      </c>
      <c r="BA331" s="330" t="s">
        <v>5211</v>
      </c>
      <c r="BB331" s="302" t="s">
        <v>5197</v>
      </c>
      <c r="BC331" s="309" t="s">
        <v>5198</v>
      </c>
    </row>
    <row r="332" spans="1:55" ht="15.75" x14ac:dyDescent="0.25">
      <c r="A332" t="s">
        <v>448</v>
      </c>
      <c r="B332" s="24" t="s">
        <v>4610</v>
      </c>
      <c r="D332" t="s">
        <v>4773</v>
      </c>
      <c r="E332" s="20" t="s">
        <v>4615</v>
      </c>
      <c r="F332" t="s">
        <v>4612</v>
      </c>
      <c r="H332" t="s">
        <v>1609</v>
      </c>
      <c r="I332" s="33">
        <v>42010000</v>
      </c>
      <c r="J332" s="33"/>
      <c r="K332" s="1" t="s">
        <v>2008</v>
      </c>
      <c r="L332" s="1" t="s">
        <v>2008</v>
      </c>
      <c r="M332" s="254"/>
      <c r="N332" s="13" t="s">
        <v>490</v>
      </c>
      <c r="O332"/>
      <c r="P332" s="244" t="s">
        <v>1995</v>
      </c>
      <c r="Q332" s="313">
        <v>216</v>
      </c>
      <c r="R332" s="37">
        <f t="shared" si="15"/>
        <v>399.20000000000005</v>
      </c>
      <c r="S332" s="168">
        <v>499</v>
      </c>
      <c r="T332" s="143">
        <v>5051771616186</v>
      </c>
      <c r="U332"/>
      <c r="V332">
        <v>0.215</v>
      </c>
      <c r="W332" s="99">
        <v>0.15</v>
      </c>
      <c r="X332">
        <f>V332+W332</f>
        <v>0.36499999999999999</v>
      </c>
      <c r="Y332">
        <v>50</v>
      </c>
      <c r="Z332">
        <v>540</v>
      </c>
      <c r="AA332">
        <v>180</v>
      </c>
      <c r="AY332" s="320" t="s">
        <v>4613</v>
      </c>
      <c r="BA332" s="330" t="s">
        <v>5211</v>
      </c>
      <c r="BB332" s="302" t="s">
        <v>5197</v>
      </c>
      <c r="BC332" s="309" t="s">
        <v>5198</v>
      </c>
    </row>
    <row r="333" spans="1:55" s="27" customFormat="1" ht="15.75" x14ac:dyDescent="0.25">
      <c r="A333" s="3" t="s">
        <v>448</v>
      </c>
      <c r="B333" s="3" t="s">
        <v>3340</v>
      </c>
      <c r="C333" s="3" t="s">
        <v>2410</v>
      </c>
      <c r="D333" s="3" t="s">
        <v>3341</v>
      </c>
      <c r="E333" s="3" t="s">
        <v>3342</v>
      </c>
      <c r="F333" s="3" t="s">
        <v>3343</v>
      </c>
      <c r="G333" s="24"/>
      <c r="H333" s="3" t="s">
        <v>1660</v>
      </c>
      <c r="I333" s="33">
        <v>42010000</v>
      </c>
      <c r="J333" s="143"/>
      <c r="K333" s="1" t="s">
        <v>2008</v>
      </c>
      <c r="L333" s="1" t="s">
        <v>2008</v>
      </c>
      <c r="N333" s="183">
        <v>95</v>
      </c>
      <c r="O333" s="183"/>
      <c r="P333" s="22" t="s">
        <v>1995</v>
      </c>
      <c r="Q333" s="22">
        <v>480</v>
      </c>
      <c r="R333" s="37">
        <f t="shared" si="15"/>
        <v>879.2</v>
      </c>
      <c r="S333" s="168">
        <v>1099</v>
      </c>
      <c r="T333" s="33">
        <v>5051771717524</v>
      </c>
      <c r="U333" s="33"/>
      <c r="V333" s="27">
        <v>1.35</v>
      </c>
      <c r="W333" s="27">
        <v>0.15</v>
      </c>
      <c r="X333" s="27">
        <f t="shared" ref="X333:X348" si="16">V333+W333</f>
        <v>1.5</v>
      </c>
      <c r="Y333" s="27">
        <v>450</v>
      </c>
      <c r="Z333" s="27">
        <v>50</v>
      </c>
      <c r="AA333" s="27">
        <v>450</v>
      </c>
      <c r="AY333" s="320" t="s">
        <v>3344</v>
      </c>
      <c r="BA333" t="s">
        <v>5213</v>
      </c>
      <c r="BB333" s="302" t="s">
        <v>5197</v>
      </c>
      <c r="BC333" s="309" t="s">
        <v>5198</v>
      </c>
    </row>
    <row r="334" spans="1:55" s="27" customFormat="1" ht="15.75" x14ac:dyDescent="0.25">
      <c r="A334" s="3" t="s">
        <v>448</v>
      </c>
      <c r="B334" s="3" t="s">
        <v>3340</v>
      </c>
      <c r="C334" s="3" t="s">
        <v>2410</v>
      </c>
      <c r="D334" s="3" t="s">
        <v>3341</v>
      </c>
      <c r="E334" s="3" t="s">
        <v>3345</v>
      </c>
      <c r="F334" s="3" t="s">
        <v>3343</v>
      </c>
      <c r="G334" s="24"/>
      <c r="H334" s="3" t="s">
        <v>1660</v>
      </c>
      <c r="I334" s="33">
        <v>42010000</v>
      </c>
      <c r="J334" s="143"/>
      <c r="K334" s="1" t="s">
        <v>2008</v>
      </c>
      <c r="L334" s="1" t="s">
        <v>2008</v>
      </c>
      <c r="N334" s="183">
        <v>105</v>
      </c>
      <c r="O334" s="183"/>
      <c r="P334" s="22" t="s">
        <v>1995</v>
      </c>
      <c r="Q334" s="22">
        <v>480</v>
      </c>
      <c r="R334" s="37">
        <f t="shared" si="15"/>
        <v>879.2</v>
      </c>
      <c r="S334" s="168">
        <v>1099</v>
      </c>
      <c r="T334" s="33">
        <v>5051771717548</v>
      </c>
      <c r="U334" s="33"/>
      <c r="V334" s="27">
        <v>1.35</v>
      </c>
      <c r="W334" s="27">
        <v>0.15</v>
      </c>
      <c r="X334" s="27">
        <f t="shared" si="16"/>
        <v>1.5</v>
      </c>
      <c r="Y334" s="27">
        <v>450</v>
      </c>
      <c r="Z334" s="27">
        <v>50</v>
      </c>
      <c r="AA334" s="27">
        <v>450</v>
      </c>
      <c r="AY334" s="320" t="s">
        <v>3344</v>
      </c>
      <c r="BA334" t="s">
        <v>5213</v>
      </c>
      <c r="BB334" s="302" t="s">
        <v>5197</v>
      </c>
      <c r="BC334" s="309" t="s">
        <v>5198</v>
      </c>
    </row>
    <row r="335" spans="1:55" s="27" customFormat="1" ht="15.75" x14ac:dyDescent="0.25">
      <c r="A335" s="3" t="s">
        <v>448</v>
      </c>
      <c r="B335" s="3" t="s">
        <v>3340</v>
      </c>
      <c r="C335" s="3" t="s">
        <v>2410</v>
      </c>
      <c r="D335" s="3" t="s">
        <v>3341</v>
      </c>
      <c r="E335" s="3" t="s">
        <v>3346</v>
      </c>
      <c r="F335" s="3" t="s">
        <v>3343</v>
      </c>
      <c r="G335" s="24"/>
      <c r="H335" s="3" t="s">
        <v>1660</v>
      </c>
      <c r="I335" s="33">
        <v>42010000</v>
      </c>
      <c r="J335" s="143"/>
      <c r="K335" s="1" t="s">
        <v>2008</v>
      </c>
      <c r="L335" s="1" t="s">
        <v>2008</v>
      </c>
      <c r="N335" s="183">
        <v>115</v>
      </c>
      <c r="O335" s="183"/>
      <c r="P335" s="22" t="s">
        <v>1995</v>
      </c>
      <c r="Q335" s="22">
        <v>480</v>
      </c>
      <c r="R335" s="37">
        <f t="shared" si="15"/>
        <v>879.2</v>
      </c>
      <c r="S335" s="168">
        <v>1099</v>
      </c>
      <c r="T335" s="33">
        <v>5051771717562</v>
      </c>
      <c r="U335" s="33"/>
      <c r="V335" s="27">
        <v>1.35</v>
      </c>
      <c r="W335" s="27">
        <v>0.15</v>
      </c>
      <c r="X335" s="27">
        <f t="shared" si="16"/>
        <v>1.5</v>
      </c>
      <c r="Y335" s="27">
        <v>450</v>
      </c>
      <c r="Z335" s="27">
        <v>50</v>
      </c>
      <c r="AA335" s="27">
        <v>450</v>
      </c>
      <c r="AY335" s="320" t="s">
        <v>3344</v>
      </c>
      <c r="BA335" t="s">
        <v>5213</v>
      </c>
      <c r="BB335" s="302" t="s">
        <v>5197</v>
      </c>
      <c r="BC335" s="309" t="s">
        <v>5198</v>
      </c>
    </row>
    <row r="336" spans="1:55" s="27" customFormat="1" ht="15.75" x14ac:dyDescent="0.25">
      <c r="A336" s="3" t="s">
        <v>448</v>
      </c>
      <c r="B336" s="3" t="s">
        <v>3340</v>
      </c>
      <c r="C336" s="3" t="s">
        <v>2410</v>
      </c>
      <c r="D336" s="3" t="s">
        <v>3341</v>
      </c>
      <c r="E336" s="3" t="s">
        <v>3347</v>
      </c>
      <c r="F336" s="3" t="s">
        <v>3343</v>
      </c>
      <c r="G336" s="24"/>
      <c r="H336" s="3" t="s">
        <v>1660</v>
      </c>
      <c r="I336" s="33">
        <v>42010000</v>
      </c>
      <c r="J336" s="143"/>
      <c r="K336" s="1" t="s">
        <v>2008</v>
      </c>
      <c r="L336" s="1" t="s">
        <v>2008</v>
      </c>
      <c r="N336" s="183">
        <v>125</v>
      </c>
      <c r="O336" s="183"/>
      <c r="P336" s="22" t="s">
        <v>1995</v>
      </c>
      <c r="Q336" s="22">
        <v>480</v>
      </c>
      <c r="R336" s="37">
        <f t="shared" si="15"/>
        <v>879.2</v>
      </c>
      <c r="S336" s="168">
        <v>1099</v>
      </c>
      <c r="T336" s="33">
        <v>5051771717586</v>
      </c>
      <c r="U336" s="33"/>
      <c r="V336" s="27">
        <v>1.35</v>
      </c>
      <c r="W336" s="27">
        <v>0.15</v>
      </c>
      <c r="X336" s="27">
        <f t="shared" si="16"/>
        <v>1.5</v>
      </c>
      <c r="Y336" s="27">
        <v>450</v>
      </c>
      <c r="Z336" s="27">
        <v>50</v>
      </c>
      <c r="AA336" s="27">
        <v>450</v>
      </c>
      <c r="AY336" s="320" t="s">
        <v>3344</v>
      </c>
      <c r="BA336" t="s">
        <v>5213</v>
      </c>
      <c r="BB336" s="302" t="s">
        <v>5197</v>
      </c>
      <c r="BC336" s="309" t="s">
        <v>5198</v>
      </c>
    </row>
    <row r="337" spans="1:55" s="27" customFormat="1" ht="15.75" x14ac:dyDescent="0.25">
      <c r="A337" s="3" t="s">
        <v>448</v>
      </c>
      <c r="B337" s="3" t="s">
        <v>3340</v>
      </c>
      <c r="C337" s="3" t="s">
        <v>2410</v>
      </c>
      <c r="D337" s="3" t="s">
        <v>3341</v>
      </c>
      <c r="E337" s="3" t="s">
        <v>3348</v>
      </c>
      <c r="F337" s="3" t="s">
        <v>3343</v>
      </c>
      <c r="G337" s="24"/>
      <c r="H337" s="3" t="s">
        <v>1660</v>
      </c>
      <c r="I337" s="33">
        <v>42010000</v>
      </c>
      <c r="J337" s="143"/>
      <c r="K337" s="1" t="s">
        <v>2008</v>
      </c>
      <c r="L337" s="1" t="s">
        <v>2008</v>
      </c>
      <c r="N337" s="183">
        <v>134</v>
      </c>
      <c r="O337" s="183"/>
      <c r="P337" s="22" t="s">
        <v>1995</v>
      </c>
      <c r="Q337" s="22">
        <v>480</v>
      </c>
      <c r="R337" s="37">
        <f t="shared" si="15"/>
        <v>879.2</v>
      </c>
      <c r="S337" s="168">
        <v>1099</v>
      </c>
      <c r="T337" s="33">
        <v>5051771717609</v>
      </c>
      <c r="U337" s="33"/>
      <c r="V337" s="27">
        <v>1.35</v>
      </c>
      <c r="W337" s="27">
        <v>0.15</v>
      </c>
      <c r="X337" s="27">
        <f t="shared" si="16"/>
        <v>1.5</v>
      </c>
      <c r="Y337" s="27">
        <v>450</v>
      </c>
      <c r="Z337" s="27">
        <v>50</v>
      </c>
      <c r="AA337" s="27">
        <v>450</v>
      </c>
      <c r="AY337" s="320" t="s">
        <v>3344</v>
      </c>
      <c r="BA337" t="s">
        <v>5213</v>
      </c>
      <c r="BB337" s="302" t="s">
        <v>5197</v>
      </c>
      <c r="BC337" s="309" t="s">
        <v>5198</v>
      </c>
    </row>
    <row r="338" spans="1:55" s="27" customFormat="1" ht="15.75" x14ac:dyDescent="0.25">
      <c r="A338" s="3" t="s">
        <v>448</v>
      </c>
      <c r="B338" s="3" t="s">
        <v>3340</v>
      </c>
      <c r="C338" s="3" t="s">
        <v>2410</v>
      </c>
      <c r="D338" s="3" t="s">
        <v>3341</v>
      </c>
      <c r="E338" s="3" t="s">
        <v>3349</v>
      </c>
      <c r="F338" s="3" t="s">
        <v>3343</v>
      </c>
      <c r="G338" s="24"/>
      <c r="H338" s="3" t="s">
        <v>1660</v>
      </c>
      <c r="I338" s="33">
        <v>42010000</v>
      </c>
      <c r="J338" s="143"/>
      <c r="K338" s="1" t="s">
        <v>2008</v>
      </c>
      <c r="L338" s="1" t="s">
        <v>2008</v>
      </c>
      <c r="N338" s="183">
        <v>145</v>
      </c>
      <c r="O338" s="183"/>
      <c r="P338" s="22" t="s">
        <v>1995</v>
      </c>
      <c r="Q338" s="22">
        <v>480</v>
      </c>
      <c r="R338" s="37">
        <f t="shared" si="15"/>
        <v>879.2</v>
      </c>
      <c r="S338" s="168">
        <v>1099</v>
      </c>
      <c r="T338" s="33">
        <v>5051771717616</v>
      </c>
      <c r="U338" s="33"/>
      <c r="V338" s="27">
        <v>1.35</v>
      </c>
      <c r="W338" s="27">
        <v>0.15</v>
      </c>
      <c r="X338" s="27">
        <f t="shared" si="16"/>
        <v>1.5</v>
      </c>
      <c r="Y338" s="27">
        <v>450</v>
      </c>
      <c r="Z338" s="27">
        <v>50</v>
      </c>
      <c r="AA338" s="27">
        <v>450</v>
      </c>
      <c r="AY338" s="320" t="s">
        <v>3344</v>
      </c>
      <c r="BA338" t="s">
        <v>5213</v>
      </c>
      <c r="BB338" s="302" t="s">
        <v>5197</v>
      </c>
      <c r="BC338" s="309" t="s">
        <v>5198</v>
      </c>
    </row>
    <row r="339" spans="1:55" s="27" customFormat="1" ht="15.75" x14ac:dyDescent="0.25">
      <c r="A339" s="3" t="s">
        <v>448</v>
      </c>
      <c r="B339" s="3" t="s">
        <v>3340</v>
      </c>
      <c r="C339" s="3" t="s">
        <v>2410</v>
      </c>
      <c r="D339" s="3" t="s">
        <v>3341</v>
      </c>
      <c r="E339" s="3" t="s">
        <v>3350</v>
      </c>
      <c r="F339" s="3" t="s">
        <v>3343</v>
      </c>
      <c r="G339" s="24"/>
      <c r="H339" s="3" t="s">
        <v>1660</v>
      </c>
      <c r="I339" s="33">
        <v>42010000</v>
      </c>
      <c r="J339" s="143"/>
      <c r="K339" s="1" t="s">
        <v>2008</v>
      </c>
      <c r="L339" s="1" t="s">
        <v>2008</v>
      </c>
      <c r="N339" s="183">
        <v>155</v>
      </c>
      <c r="O339" s="183"/>
      <c r="P339" s="22" t="s">
        <v>1995</v>
      </c>
      <c r="Q339" s="22">
        <v>480</v>
      </c>
      <c r="R339" s="37">
        <f t="shared" si="15"/>
        <v>879.2</v>
      </c>
      <c r="S339" s="168">
        <v>1099</v>
      </c>
      <c r="T339" s="33">
        <v>5051771717630</v>
      </c>
      <c r="U339" s="33"/>
      <c r="V339" s="27">
        <v>1.35</v>
      </c>
      <c r="W339" s="27">
        <v>0.15</v>
      </c>
      <c r="X339" s="27">
        <f t="shared" si="16"/>
        <v>1.5</v>
      </c>
      <c r="Y339" s="27">
        <v>450</v>
      </c>
      <c r="Z339" s="27">
        <v>50</v>
      </c>
      <c r="AA339" s="27">
        <v>450</v>
      </c>
      <c r="AY339" s="320" t="s">
        <v>3344</v>
      </c>
      <c r="BA339" t="s">
        <v>5213</v>
      </c>
      <c r="BB339" s="302" t="s">
        <v>5197</v>
      </c>
      <c r="BC339" s="309" t="s">
        <v>5198</v>
      </c>
    </row>
    <row r="340" spans="1:55" s="27" customFormat="1" ht="15.75" x14ac:dyDescent="0.25">
      <c r="A340" s="3" t="s">
        <v>448</v>
      </c>
      <c r="B340" s="3" t="s">
        <v>3340</v>
      </c>
      <c r="C340" s="3" t="s">
        <v>2410</v>
      </c>
      <c r="D340" s="3" t="s">
        <v>3341</v>
      </c>
      <c r="E340" s="3" t="s">
        <v>3351</v>
      </c>
      <c r="F340" s="3" t="s">
        <v>3343</v>
      </c>
      <c r="G340" s="24"/>
      <c r="H340" s="3" t="s">
        <v>1660</v>
      </c>
      <c r="I340" s="33">
        <v>42010000</v>
      </c>
      <c r="J340" s="143"/>
      <c r="K340" s="1" t="s">
        <v>2008</v>
      </c>
      <c r="L340" s="1" t="s">
        <v>2008</v>
      </c>
      <c r="N340" s="183">
        <v>165</v>
      </c>
      <c r="O340" s="183"/>
      <c r="P340" s="22" t="s">
        <v>1995</v>
      </c>
      <c r="Q340" s="22">
        <v>480</v>
      </c>
      <c r="R340" s="37">
        <f t="shared" si="15"/>
        <v>879.2</v>
      </c>
      <c r="S340" s="168">
        <v>1099</v>
      </c>
      <c r="T340" s="33">
        <v>5051771717647</v>
      </c>
      <c r="U340" s="33"/>
      <c r="V340" s="27">
        <v>1.35</v>
      </c>
      <c r="W340" s="27">
        <v>0.15</v>
      </c>
      <c r="X340" s="27">
        <f t="shared" si="16"/>
        <v>1.5</v>
      </c>
      <c r="Y340" s="27">
        <v>450</v>
      </c>
      <c r="Z340" s="27">
        <v>50</v>
      </c>
      <c r="AA340" s="27">
        <v>450</v>
      </c>
      <c r="AY340" s="320" t="s">
        <v>3344</v>
      </c>
      <c r="BA340" t="s">
        <v>5213</v>
      </c>
      <c r="BB340" s="302" t="s">
        <v>5197</v>
      </c>
      <c r="BC340" s="309" t="s">
        <v>5198</v>
      </c>
    </row>
    <row r="341" spans="1:55" s="27" customFormat="1" ht="15.75" x14ac:dyDescent="0.25">
      <c r="A341" s="3" t="s">
        <v>448</v>
      </c>
      <c r="B341" s="3" t="s">
        <v>3340</v>
      </c>
      <c r="C341" s="3" t="s">
        <v>2410</v>
      </c>
      <c r="D341" s="3" t="s">
        <v>3352</v>
      </c>
      <c r="E341" s="3" t="s">
        <v>3353</v>
      </c>
      <c r="F341" s="3" t="s">
        <v>3354</v>
      </c>
      <c r="G341" s="24"/>
      <c r="H341" s="3" t="s">
        <v>1610</v>
      </c>
      <c r="I341" s="33">
        <v>42010000</v>
      </c>
      <c r="J341" s="143"/>
      <c r="K341" s="1" t="s">
        <v>2008</v>
      </c>
      <c r="L341" s="1" t="s">
        <v>2008</v>
      </c>
      <c r="N341" s="183">
        <v>95</v>
      </c>
      <c r="O341" s="183"/>
      <c r="P341" s="22" t="s">
        <v>1995</v>
      </c>
      <c r="Q341" s="22">
        <v>516</v>
      </c>
      <c r="R341" s="37">
        <f t="shared" si="15"/>
        <v>943.2</v>
      </c>
      <c r="S341" s="168">
        <v>1179</v>
      </c>
      <c r="T341" s="33">
        <v>5051771717807</v>
      </c>
      <c r="U341" s="33"/>
      <c r="V341" s="27">
        <v>1.85</v>
      </c>
      <c r="W341" s="27">
        <v>0.15</v>
      </c>
      <c r="X341" s="27">
        <f t="shared" si="16"/>
        <v>2</v>
      </c>
      <c r="Y341" s="27">
        <v>500</v>
      </c>
      <c r="Z341" s="27">
        <v>50</v>
      </c>
      <c r="AA341" s="27">
        <v>500</v>
      </c>
      <c r="AY341" s="320" t="s">
        <v>3355</v>
      </c>
      <c r="BA341" t="s">
        <v>5213</v>
      </c>
      <c r="BB341" s="302" t="s">
        <v>5197</v>
      </c>
      <c r="BC341" s="309" t="s">
        <v>5198</v>
      </c>
    </row>
    <row r="342" spans="1:55" s="27" customFormat="1" ht="15.75" x14ac:dyDescent="0.25">
      <c r="A342" s="3" t="s">
        <v>448</v>
      </c>
      <c r="B342" s="3" t="s">
        <v>3340</v>
      </c>
      <c r="C342" s="3" t="s">
        <v>2410</v>
      </c>
      <c r="D342" s="3" t="s">
        <v>3352</v>
      </c>
      <c r="E342" s="3" t="s">
        <v>3356</v>
      </c>
      <c r="F342" s="3" t="s">
        <v>3354</v>
      </c>
      <c r="G342" s="24"/>
      <c r="H342" s="3" t="s">
        <v>1610</v>
      </c>
      <c r="I342" s="33">
        <v>42010000</v>
      </c>
      <c r="J342" s="143"/>
      <c r="K342" s="1" t="s">
        <v>2008</v>
      </c>
      <c r="L342" s="1" t="s">
        <v>2008</v>
      </c>
      <c r="N342" s="183">
        <v>105</v>
      </c>
      <c r="O342" s="183"/>
      <c r="P342" s="22" t="s">
        <v>1995</v>
      </c>
      <c r="Q342" s="22">
        <v>516</v>
      </c>
      <c r="R342" s="37">
        <f t="shared" si="15"/>
        <v>943.2</v>
      </c>
      <c r="S342" s="168">
        <v>1179</v>
      </c>
      <c r="T342" s="33">
        <v>5051771717821</v>
      </c>
      <c r="U342" s="33"/>
      <c r="V342" s="27">
        <v>1.85</v>
      </c>
      <c r="W342" s="27">
        <v>0.15</v>
      </c>
      <c r="X342" s="27">
        <f t="shared" si="16"/>
        <v>2</v>
      </c>
      <c r="Y342" s="27">
        <v>500</v>
      </c>
      <c r="Z342" s="27">
        <v>50</v>
      </c>
      <c r="AA342" s="27">
        <v>500</v>
      </c>
      <c r="AY342" s="320" t="s">
        <v>3355</v>
      </c>
      <c r="BA342" t="s">
        <v>5213</v>
      </c>
      <c r="BB342" s="302" t="s">
        <v>5197</v>
      </c>
      <c r="BC342" s="309" t="s">
        <v>5198</v>
      </c>
    </row>
    <row r="343" spans="1:55" s="27" customFormat="1" ht="15.75" x14ac:dyDescent="0.25">
      <c r="A343" s="3" t="s">
        <v>448</v>
      </c>
      <c r="B343" s="3" t="s">
        <v>3340</v>
      </c>
      <c r="C343" s="3" t="s">
        <v>2410</v>
      </c>
      <c r="D343" s="3" t="s">
        <v>3352</v>
      </c>
      <c r="E343" s="3" t="s">
        <v>3357</v>
      </c>
      <c r="F343" s="3" t="s">
        <v>3354</v>
      </c>
      <c r="G343" s="24"/>
      <c r="H343" s="3" t="s">
        <v>1610</v>
      </c>
      <c r="I343" s="33">
        <v>42010000</v>
      </c>
      <c r="J343" s="143"/>
      <c r="K343" s="1" t="s">
        <v>2008</v>
      </c>
      <c r="L343" s="1" t="s">
        <v>2008</v>
      </c>
      <c r="N343" s="183">
        <v>115</v>
      </c>
      <c r="O343" s="183"/>
      <c r="P343" s="22" t="s">
        <v>1995</v>
      </c>
      <c r="Q343" s="22">
        <v>516</v>
      </c>
      <c r="R343" s="37">
        <f t="shared" si="15"/>
        <v>943.2</v>
      </c>
      <c r="S343" s="168">
        <v>1179</v>
      </c>
      <c r="T343" s="33">
        <v>5051771717845</v>
      </c>
      <c r="U343" s="33"/>
      <c r="V343" s="27">
        <v>1.85</v>
      </c>
      <c r="W343" s="27">
        <v>0.15</v>
      </c>
      <c r="X343" s="27">
        <f t="shared" si="16"/>
        <v>2</v>
      </c>
      <c r="Y343" s="27">
        <v>500</v>
      </c>
      <c r="Z343" s="27">
        <v>50</v>
      </c>
      <c r="AA343" s="27">
        <v>500</v>
      </c>
      <c r="AY343" s="320" t="s">
        <v>3355</v>
      </c>
      <c r="BA343" t="s">
        <v>5213</v>
      </c>
      <c r="BB343" s="302" t="s">
        <v>5197</v>
      </c>
      <c r="BC343" s="309" t="s">
        <v>5198</v>
      </c>
    </row>
    <row r="344" spans="1:55" s="27" customFormat="1" ht="15.75" x14ac:dyDescent="0.25">
      <c r="A344" s="3" t="s">
        <v>448</v>
      </c>
      <c r="B344" s="3" t="s">
        <v>3340</v>
      </c>
      <c r="C344" s="3" t="s">
        <v>2410</v>
      </c>
      <c r="D344" s="3" t="s">
        <v>3352</v>
      </c>
      <c r="E344" s="3" t="s">
        <v>3358</v>
      </c>
      <c r="F344" s="3" t="s">
        <v>3354</v>
      </c>
      <c r="G344" s="24"/>
      <c r="H344" s="3" t="s">
        <v>1610</v>
      </c>
      <c r="I344" s="33">
        <v>42010000</v>
      </c>
      <c r="J344" s="143"/>
      <c r="K344" s="1" t="s">
        <v>2008</v>
      </c>
      <c r="L344" s="1" t="s">
        <v>2008</v>
      </c>
      <c r="N344" s="183">
        <v>125</v>
      </c>
      <c r="O344" s="183"/>
      <c r="P344" s="22" t="s">
        <v>1995</v>
      </c>
      <c r="Q344" s="22">
        <v>516</v>
      </c>
      <c r="R344" s="37">
        <f t="shared" si="15"/>
        <v>943.2</v>
      </c>
      <c r="S344" s="168">
        <v>1179</v>
      </c>
      <c r="T344" s="33">
        <v>5051771717869</v>
      </c>
      <c r="U344" s="33"/>
      <c r="V344" s="27">
        <v>1.85</v>
      </c>
      <c r="W344" s="27">
        <v>0.15</v>
      </c>
      <c r="X344" s="27">
        <f t="shared" si="16"/>
        <v>2</v>
      </c>
      <c r="Y344" s="27">
        <v>500</v>
      </c>
      <c r="Z344" s="27">
        <v>50</v>
      </c>
      <c r="AA344" s="27">
        <v>500</v>
      </c>
      <c r="AY344" s="320" t="s">
        <v>3355</v>
      </c>
      <c r="BA344" t="s">
        <v>5213</v>
      </c>
      <c r="BB344" s="302" t="s">
        <v>5197</v>
      </c>
      <c r="BC344" s="309" t="s">
        <v>5198</v>
      </c>
    </row>
    <row r="345" spans="1:55" s="27" customFormat="1" ht="15.75" x14ac:dyDescent="0.25">
      <c r="A345" s="3" t="s">
        <v>448</v>
      </c>
      <c r="B345" s="3" t="s">
        <v>3340</v>
      </c>
      <c r="C345" s="3" t="s">
        <v>2410</v>
      </c>
      <c r="D345" s="3" t="s">
        <v>3352</v>
      </c>
      <c r="E345" s="3" t="s">
        <v>3359</v>
      </c>
      <c r="F345" s="3" t="s">
        <v>3354</v>
      </c>
      <c r="G345" s="24"/>
      <c r="H345" s="3" t="s">
        <v>1610</v>
      </c>
      <c r="I345" s="33">
        <v>42010000</v>
      </c>
      <c r="J345" s="143"/>
      <c r="K345" s="1" t="s">
        <v>2008</v>
      </c>
      <c r="L345" s="1" t="s">
        <v>2008</v>
      </c>
      <c r="N345" s="183">
        <v>134</v>
      </c>
      <c r="O345" s="183"/>
      <c r="P345" s="22" t="s">
        <v>1995</v>
      </c>
      <c r="Q345" s="22">
        <v>516</v>
      </c>
      <c r="R345" s="37">
        <f t="shared" si="15"/>
        <v>943.2</v>
      </c>
      <c r="S345" s="168">
        <v>1179</v>
      </c>
      <c r="T345" s="33">
        <v>5051771717883</v>
      </c>
      <c r="U345" s="33"/>
      <c r="V345" s="27">
        <v>1.85</v>
      </c>
      <c r="W345" s="27">
        <v>0.15</v>
      </c>
      <c r="X345" s="27">
        <f t="shared" si="16"/>
        <v>2</v>
      </c>
      <c r="Y345" s="27">
        <v>500</v>
      </c>
      <c r="Z345" s="27">
        <v>50</v>
      </c>
      <c r="AA345" s="27">
        <v>500</v>
      </c>
      <c r="AY345" s="320" t="s">
        <v>3355</v>
      </c>
      <c r="BA345" t="s">
        <v>5213</v>
      </c>
      <c r="BB345" s="302" t="s">
        <v>5197</v>
      </c>
      <c r="BC345" s="309" t="s">
        <v>5198</v>
      </c>
    </row>
    <row r="346" spans="1:55" s="27" customFormat="1" ht="15.75" x14ac:dyDescent="0.25">
      <c r="A346" s="3" t="s">
        <v>448</v>
      </c>
      <c r="B346" s="3" t="s">
        <v>3340</v>
      </c>
      <c r="C346" s="3" t="s">
        <v>2410</v>
      </c>
      <c r="D346" s="3" t="s">
        <v>3352</v>
      </c>
      <c r="E346" s="3" t="s">
        <v>3360</v>
      </c>
      <c r="F346" s="3" t="s">
        <v>3354</v>
      </c>
      <c r="G346" s="24"/>
      <c r="H346" s="3" t="s">
        <v>1610</v>
      </c>
      <c r="I346" s="33">
        <v>42010000</v>
      </c>
      <c r="J346" s="143"/>
      <c r="K346" s="1" t="s">
        <v>2008</v>
      </c>
      <c r="L346" s="1" t="s">
        <v>2008</v>
      </c>
      <c r="N346" s="183">
        <v>145</v>
      </c>
      <c r="O346" s="183"/>
      <c r="P346" s="22" t="s">
        <v>1995</v>
      </c>
      <c r="Q346" s="22">
        <v>516</v>
      </c>
      <c r="R346" s="37">
        <f t="shared" si="15"/>
        <v>943.2</v>
      </c>
      <c r="S346" s="168">
        <v>1179</v>
      </c>
      <c r="T346" s="33">
        <v>5051771717890</v>
      </c>
      <c r="U346" s="33"/>
      <c r="V346" s="27">
        <v>1.85</v>
      </c>
      <c r="W346" s="27">
        <v>0.15</v>
      </c>
      <c r="X346" s="27">
        <f t="shared" si="16"/>
        <v>2</v>
      </c>
      <c r="Y346" s="27">
        <v>500</v>
      </c>
      <c r="Z346" s="27">
        <v>50</v>
      </c>
      <c r="AA346" s="27">
        <v>500</v>
      </c>
      <c r="AY346" s="320" t="s">
        <v>3355</v>
      </c>
      <c r="BA346" t="s">
        <v>5213</v>
      </c>
      <c r="BB346" s="302" t="s">
        <v>5197</v>
      </c>
      <c r="BC346" s="309" t="s">
        <v>5198</v>
      </c>
    </row>
    <row r="347" spans="1:55" s="27" customFormat="1" ht="15.75" x14ac:dyDescent="0.25">
      <c r="A347" s="3" t="s">
        <v>448</v>
      </c>
      <c r="B347" s="3" t="s">
        <v>3340</v>
      </c>
      <c r="C347" s="3" t="s">
        <v>2410</v>
      </c>
      <c r="D347" s="3" t="s">
        <v>3352</v>
      </c>
      <c r="E347" s="3" t="s">
        <v>3361</v>
      </c>
      <c r="F347" s="3" t="s">
        <v>3354</v>
      </c>
      <c r="G347" s="24"/>
      <c r="H347" s="3" t="s">
        <v>1610</v>
      </c>
      <c r="I347" s="33">
        <v>42010000</v>
      </c>
      <c r="J347" s="143"/>
      <c r="K347" s="1" t="s">
        <v>2008</v>
      </c>
      <c r="L347" s="1" t="s">
        <v>2008</v>
      </c>
      <c r="N347" s="183">
        <v>155</v>
      </c>
      <c r="O347" s="183"/>
      <c r="P347" s="22" t="s">
        <v>1995</v>
      </c>
      <c r="Q347" s="22">
        <v>516</v>
      </c>
      <c r="R347" s="37">
        <f t="shared" si="15"/>
        <v>943.2</v>
      </c>
      <c r="S347" s="168">
        <v>1179</v>
      </c>
      <c r="T347" s="33">
        <v>5051771717913</v>
      </c>
      <c r="U347" s="33"/>
      <c r="V347" s="27">
        <v>1.85</v>
      </c>
      <c r="W347" s="27">
        <v>0.15</v>
      </c>
      <c r="X347" s="27">
        <f t="shared" si="16"/>
        <v>2</v>
      </c>
      <c r="Y347" s="27">
        <v>500</v>
      </c>
      <c r="Z347" s="27">
        <v>50</v>
      </c>
      <c r="AA347" s="27">
        <v>500</v>
      </c>
      <c r="AY347" s="320" t="s">
        <v>3355</v>
      </c>
      <c r="BA347" t="s">
        <v>5213</v>
      </c>
      <c r="BB347" s="302" t="s">
        <v>5197</v>
      </c>
      <c r="BC347" s="309" t="s">
        <v>5198</v>
      </c>
    </row>
    <row r="348" spans="1:55" s="27" customFormat="1" ht="15.75" x14ac:dyDescent="0.25">
      <c r="A348" s="3" t="s">
        <v>448</v>
      </c>
      <c r="B348" s="3" t="s">
        <v>3340</v>
      </c>
      <c r="C348" s="3" t="s">
        <v>2410</v>
      </c>
      <c r="D348" s="3" t="s">
        <v>3352</v>
      </c>
      <c r="E348" s="3" t="s">
        <v>3362</v>
      </c>
      <c r="F348" s="3" t="s">
        <v>3354</v>
      </c>
      <c r="G348" s="24"/>
      <c r="H348" s="3" t="s">
        <v>1610</v>
      </c>
      <c r="I348" s="33">
        <v>42010000</v>
      </c>
      <c r="J348" s="143"/>
      <c r="K348" s="1" t="s">
        <v>2008</v>
      </c>
      <c r="L348" s="1" t="s">
        <v>2008</v>
      </c>
      <c r="N348" s="183">
        <v>165</v>
      </c>
      <c r="O348" s="183"/>
      <c r="P348" s="22" t="s">
        <v>1995</v>
      </c>
      <c r="Q348" s="22">
        <v>516</v>
      </c>
      <c r="R348" s="37">
        <f t="shared" si="15"/>
        <v>943.2</v>
      </c>
      <c r="S348" s="168">
        <v>1179</v>
      </c>
      <c r="T348" s="33">
        <v>5051771717920</v>
      </c>
      <c r="U348" s="33"/>
      <c r="V348" s="27">
        <v>1.85</v>
      </c>
      <c r="W348" s="27">
        <v>0.15</v>
      </c>
      <c r="X348" s="27">
        <f t="shared" si="16"/>
        <v>2</v>
      </c>
      <c r="Y348" s="27">
        <v>500</v>
      </c>
      <c r="Z348" s="27">
        <v>40</v>
      </c>
      <c r="AA348" s="27">
        <v>500</v>
      </c>
      <c r="AY348" s="320" t="s">
        <v>3355</v>
      </c>
      <c r="BA348" t="s">
        <v>5213</v>
      </c>
      <c r="BB348" s="302" t="s">
        <v>5197</v>
      </c>
      <c r="BC348" s="309" t="s">
        <v>5198</v>
      </c>
    </row>
    <row r="349" spans="1:55" s="27" customFormat="1" ht="15.75" x14ac:dyDescent="0.25">
      <c r="A349" s="3" t="s">
        <v>448</v>
      </c>
      <c r="B349" s="3" t="s">
        <v>3340</v>
      </c>
      <c r="C349" s="3" t="s">
        <v>2410</v>
      </c>
      <c r="D349" s="3" t="s">
        <v>3363</v>
      </c>
      <c r="E349" s="3" t="s">
        <v>3364</v>
      </c>
      <c r="F349" s="3" t="s">
        <v>3365</v>
      </c>
      <c r="G349" s="24"/>
      <c r="H349" s="3" t="s">
        <v>2776</v>
      </c>
      <c r="I349" s="33">
        <v>42010000</v>
      </c>
      <c r="J349" s="143"/>
      <c r="K349" s="1" t="s">
        <v>2008</v>
      </c>
      <c r="L349" s="1" t="s">
        <v>2008</v>
      </c>
      <c r="N349" s="183">
        <v>115</v>
      </c>
      <c r="O349" s="183"/>
      <c r="P349" s="22" t="s">
        <v>1995</v>
      </c>
      <c r="Q349" s="22">
        <v>750</v>
      </c>
      <c r="R349" s="37">
        <f t="shared" si="15"/>
        <v>1279.2</v>
      </c>
      <c r="S349" s="168">
        <v>1599</v>
      </c>
      <c r="T349" s="285" t="s">
        <v>3687</v>
      </c>
      <c r="U349" s="187"/>
      <c r="Y349" s="27">
        <v>480</v>
      </c>
      <c r="Z349" s="27">
        <v>100</v>
      </c>
      <c r="AA349" s="27">
        <v>500</v>
      </c>
      <c r="AY349" s="320" t="s">
        <v>3366</v>
      </c>
      <c r="BA349" t="s">
        <v>5213</v>
      </c>
      <c r="BB349" s="302" t="s">
        <v>5197</v>
      </c>
      <c r="BC349" s="309" t="s">
        <v>5198</v>
      </c>
    </row>
    <row r="350" spans="1:55" s="27" customFormat="1" ht="15.75" x14ac:dyDescent="0.25">
      <c r="A350" s="3" t="s">
        <v>448</v>
      </c>
      <c r="B350" s="3" t="s">
        <v>3340</v>
      </c>
      <c r="C350" s="3" t="s">
        <v>2410</v>
      </c>
      <c r="D350" s="3" t="s">
        <v>3363</v>
      </c>
      <c r="E350" s="3" t="s">
        <v>3367</v>
      </c>
      <c r="F350" s="3" t="s">
        <v>3365</v>
      </c>
      <c r="G350" s="24"/>
      <c r="H350" s="3" t="s">
        <v>2776</v>
      </c>
      <c r="I350" s="33">
        <v>42010000</v>
      </c>
      <c r="J350" s="143"/>
      <c r="K350" s="1" t="s">
        <v>2008</v>
      </c>
      <c r="L350" s="1" t="s">
        <v>2008</v>
      </c>
      <c r="N350" s="183">
        <v>125</v>
      </c>
      <c r="O350" s="183"/>
      <c r="P350" s="22" t="s">
        <v>1995</v>
      </c>
      <c r="Q350" s="22">
        <v>750</v>
      </c>
      <c r="R350" s="37">
        <f t="shared" si="15"/>
        <v>1279.2</v>
      </c>
      <c r="S350" s="168">
        <v>1599</v>
      </c>
      <c r="T350" s="286" t="s">
        <v>3688</v>
      </c>
      <c r="U350" s="257"/>
      <c r="Y350" s="27">
        <v>480</v>
      </c>
      <c r="Z350" s="27">
        <v>100</v>
      </c>
      <c r="AA350" s="27">
        <v>500</v>
      </c>
      <c r="AY350" s="320" t="s">
        <v>3366</v>
      </c>
      <c r="BA350" t="s">
        <v>5213</v>
      </c>
      <c r="BB350" s="302" t="s">
        <v>5197</v>
      </c>
      <c r="BC350" s="309" t="s">
        <v>5198</v>
      </c>
    </row>
    <row r="351" spans="1:55" s="27" customFormat="1" ht="15.75" x14ac:dyDescent="0.25">
      <c r="A351" s="3" t="s">
        <v>448</v>
      </c>
      <c r="B351" s="3" t="s">
        <v>3340</v>
      </c>
      <c r="C351" s="3" t="s">
        <v>2410</v>
      </c>
      <c r="D351" s="3" t="s">
        <v>3363</v>
      </c>
      <c r="E351" s="3" t="s">
        <v>3368</v>
      </c>
      <c r="F351" s="3" t="s">
        <v>3365</v>
      </c>
      <c r="G351" s="24"/>
      <c r="H351" s="3" t="s">
        <v>2776</v>
      </c>
      <c r="I351" s="33">
        <v>42010000</v>
      </c>
      <c r="J351" s="143"/>
      <c r="K351" s="1" t="s">
        <v>2008</v>
      </c>
      <c r="L351" s="1" t="s">
        <v>2008</v>
      </c>
      <c r="N351" s="183">
        <v>134</v>
      </c>
      <c r="O351" s="183"/>
      <c r="P351" s="22" t="s">
        <v>1995</v>
      </c>
      <c r="Q351" s="22">
        <v>750</v>
      </c>
      <c r="R351" s="37">
        <f t="shared" si="15"/>
        <v>1279.2</v>
      </c>
      <c r="S351" s="168">
        <v>1599</v>
      </c>
      <c r="T351" s="285" t="s">
        <v>3689</v>
      </c>
      <c r="U351" s="187"/>
      <c r="Y351" s="27">
        <v>480</v>
      </c>
      <c r="Z351" s="27">
        <v>100</v>
      </c>
      <c r="AA351" s="27">
        <v>500</v>
      </c>
      <c r="AY351" s="320" t="s">
        <v>3366</v>
      </c>
      <c r="BA351" t="s">
        <v>5213</v>
      </c>
      <c r="BB351" s="302" t="s">
        <v>5197</v>
      </c>
      <c r="BC351" s="309" t="s">
        <v>5198</v>
      </c>
    </row>
    <row r="352" spans="1:55" s="27" customFormat="1" ht="15.75" x14ac:dyDescent="0.25">
      <c r="A352" s="3" t="s">
        <v>448</v>
      </c>
      <c r="B352" s="3" t="s">
        <v>3340</v>
      </c>
      <c r="C352" s="3" t="s">
        <v>2410</v>
      </c>
      <c r="D352" s="3" t="s">
        <v>3363</v>
      </c>
      <c r="E352" s="3" t="s">
        <v>3369</v>
      </c>
      <c r="F352" s="3" t="s">
        <v>3365</v>
      </c>
      <c r="G352" s="24"/>
      <c r="H352" s="3" t="s">
        <v>2776</v>
      </c>
      <c r="I352" s="33">
        <v>42010000</v>
      </c>
      <c r="J352" s="143"/>
      <c r="K352" s="1" t="s">
        <v>2008</v>
      </c>
      <c r="L352" s="1" t="s">
        <v>2008</v>
      </c>
      <c r="N352" s="183">
        <v>145</v>
      </c>
      <c r="O352" s="183"/>
      <c r="P352" s="22" t="s">
        <v>1995</v>
      </c>
      <c r="Q352" s="22">
        <v>750</v>
      </c>
      <c r="R352" s="37">
        <f t="shared" si="15"/>
        <v>1279.2</v>
      </c>
      <c r="S352" s="168">
        <v>1599</v>
      </c>
      <c r="T352" s="286" t="s">
        <v>3690</v>
      </c>
      <c r="U352" s="257"/>
      <c r="Y352" s="27">
        <v>480</v>
      </c>
      <c r="Z352" s="27">
        <v>100</v>
      </c>
      <c r="AA352" s="27">
        <v>500</v>
      </c>
      <c r="AY352" s="320" t="s">
        <v>3366</v>
      </c>
      <c r="BA352" t="s">
        <v>5213</v>
      </c>
      <c r="BB352" s="302" t="s">
        <v>5197</v>
      </c>
      <c r="BC352" s="309" t="s">
        <v>5198</v>
      </c>
    </row>
    <row r="353" spans="1:55" s="27" customFormat="1" ht="15.75" x14ac:dyDescent="0.25">
      <c r="A353" s="3" t="s">
        <v>448</v>
      </c>
      <c r="B353" s="3" t="s">
        <v>3340</v>
      </c>
      <c r="C353" s="3" t="s">
        <v>2410</v>
      </c>
      <c r="D353" s="3" t="s">
        <v>3363</v>
      </c>
      <c r="E353" s="3" t="s">
        <v>3370</v>
      </c>
      <c r="F353" s="3" t="s">
        <v>3365</v>
      </c>
      <c r="G353" s="24"/>
      <c r="H353" s="3" t="s">
        <v>2776</v>
      </c>
      <c r="I353" s="33">
        <v>42010000</v>
      </c>
      <c r="J353" s="143"/>
      <c r="K353" s="1" t="s">
        <v>2008</v>
      </c>
      <c r="L353" s="1" t="s">
        <v>2008</v>
      </c>
      <c r="N353" s="183">
        <v>155</v>
      </c>
      <c r="O353" s="183"/>
      <c r="P353" s="22" t="s">
        <v>1995</v>
      </c>
      <c r="Q353" s="22">
        <v>750</v>
      </c>
      <c r="R353" s="37">
        <f t="shared" si="15"/>
        <v>1279.2</v>
      </c>
      <c r="S353" s="168">
        <v>1599</v>
      </c>
      <c r="T353" s="286" t="s">
        <v>3691</v>
      </c>
      <c r="U353" s="257"/>
      <c r="Y353" s="27">
        <v>480</v>
      </c>
      <c r="Z353" s="27">
        <v>100</v>
      </c>
      <c r="AA353" s="27">
        <v>500</v>
      </c>
      <c r="AY353" s="320" t="s">
        <v>3366</v>
      </c>
      <c r="BA353" t="s">
        <v>5213</v>
      </c>
      <c r="BB353" s="302" t="s">
        <v>5197</v>
      </c>
      <c r="BC353" s="309" t="s">
        <v>5198</v>
      </c>
    </row>
    <row r="354" spans="1:55" s="27" customFormat="1" ht="15.75" x14ac:dyDescent="0.25">
      <c r="A354" s="3" t="s">
        <v>448</v>
      </c>
      <c r="B354" s="3" t="s">
        <v>3340</v>
      </c>
      <c r="C354" s="3" t="s">
        <v>2410</v>
      </c>
      <c r="D354" s="3" t="s">
        <v>3363</v>
      </c>
      <c r="E354" s="3" t="s">
        <v>3371</v>
      </c>
      <c r="F354" s="3" t="s">
        <v>3365</v>
      </c>
      <c r="G354" s="24"/>
      <c r="H354" s="3" t="s">
        <v>2776</v>
      </c>
      <c r="I354" s="33">
        <v>42010000</v>
      </c>
      <c r="J354" s="143"/>
      <c r="K354" s="1" t="s">
        <v>2008</v>
      </c>
      <c r="L354" s="1" t="s">
        <v>2008</v>
      </c>
      <c r="N354" s="183">
        <v>165</v>
      </c>
      <c r="O354" s="183"/>
      <c r="P354" s="22" t="s">
        <v>1995</v>
      </c>
      <c r="Q354" s="22">
        <v>750</v>
      </c>
      <c r="R354" s="37">
        <f t="shared" si="15"/>
        <v>1279.2</v>
      </c>
      <c r="S354" s="168">
        <v>1599</v>
      </c>
      <c r="T354" s="286" t="s">
        <v>3692</v>
      </c>
      <c r="U354" s="257"/>
      <c r="Y354" s="27">
        <v>480</v>
      </c>
      <c r="Z354" s="27">
        <v>100</v>
      </c>
      <c r="AA354" s="27">
        <v>500</v>
      </c>
      <c r="AY354" s="320" t="s">
        <v>3366</v>
      </c>
      <c r="BA354" t="s">
        <v>5213</v>
      </c>
      <c r="BB354" s="302" t="s">
        <v>5197</v>
      </c>
      <c r="BC354" s="309" t="s">
        <v>5198</v>
      </c>
    </row>
    <row r="355" spans="1:55" s="27" customFormat="1" ht="15.75" x14ac:dyDescent="0.25">
      <c r="A355" s="3" t="s">
        <v>448</v>
      </c>
      <c r="B355" s="3" t="s">
        <v>3340</v>
      </c>
      <c r="C355" s="3" t="s">
        <v>2410</v>
      </c>
      <c r="D355" s="3" t="s">
        <v>3372</v>
      </c>
      <c r="E355" s="3" t="s">
        <v>3373</v>
      </c>
      <c r="F355" s="3" t="s">
        <v>3374</v>
      </c>
      <c r="G355" s="24"/>
      <c r="H355" s="3" t="s">
        <v>2776</v>
      </c>
      <c r="I355" s="33">
        <v>42010000</v>
      </c>
      <c r="J355" s="143"/>
      <c r="K355" s="1" t="s">
        <v>2008</v>
      </c>
      <c r="L355" s="1" t="s">
        <v>2008</v>
      </c>
      <c r="N355" s="183" t="s">
        <v>3375</v>
      </c>
      <c r="O355" s="183"/>
      <c r="P355" s="22" t="s">
        <v>1995</v>
      </c>
      <c r="Q355" s="22">
        <v>210</v>
      </c>
      <c r="R355" s="37">
        <f t="shared" si="15"/>
        <v>360</v>
      </c>
      <c r="S355" s="168">
        <v>450</v>
      </c>
      <c r="T355" s="286" t="s">
        <v>3693</v>
      </c>
      <c r="U355" s="257"/>
      <c r="Y355" s="27">
        <v>300</v>
      </c>
      <c r="Z355" s="27">
        <v>30</v>
      </c>
      <c r="AA355" s="27">
        <v>590</v>
      </c>
      <c r="AY355" s="320" t="s">
        <v>3376</v>
      </c>
      <c r="BA355" t="s">
        <v>5213</v>
      </c>
      <c r="BB355" s="302" t="s">
        <v>5197</v>
      </c>
      <c r="BC355" s="309" t="s">
        <v>5198</v>
      </c>
    </row>
    <row r="356" spans="1:55" s="27" customFormat="1" ht="15.75" x14ac:dyDescent="0.25">
      <c r="A356" s="3" t="s">
        <v>448</v>
      </c>
      <c r="B356" s="3" t="s">
        <v>3340</v>
      </c>
      <c r="C356" s="3" t="s">
        <v>2410</v>
      </c>
      <c r="D356" s="3" t="s">
        <v>3372</v>
      </c>
      <c r="E356" s="3" t="s">
        <v>3377</v>
      </c>
      <c r="F356" s="3" t="s">
        <v>3374</v>
      </c>
      <c r="G356" s="24"/>
      <c r="H356" s="3" t="s">
        <v>2776</v>
      </c>
      <c r="I356" s="33">
        <v>42010000</v>
      </c>
      <c r="J356" s="143"/>
      <c r="K356" s="1" t="s">
        <v>2008</v>
      </c>
      <c r="L356" s="1" t="s">
        <v>2008</v>
      </c>
      <c r="N356" s="183" t="s">
        <v>299</v>
      </c>
      <c r="O356" s="183"/>
      <c r="P356" s="22" t="s">
        <v>1995</v>
      </c>
      <c r="Q356" s="22">
        <v>210</v>
      </c>
      <c r="R356" s="37">
        <f t="shared" si="15"/>
        <v>360</v>
      </c>
      <c r="S356" s="168">
        <v>450</v>
      </c>
      <c r="T356" s="286" t="s">
        <v>3694</v>
      </c>
      <c r="U356" s="257"/>
      <c r="Y356" s="27">
        <v>300</v>
      </c>
      <c r="Z356" s="27">
        <v>30</v>
      </c>
      <c r="AA356" s="27">
        <v>590</v>
      </c>
      <c r="AY356" s="320" t="s">
        <v>3376</v>
      </c>
      <c r="BA356" t="s">
        <v>5213</v>
      </c>
      <c r="BB356" s="302" t="s">
        <v>5197</v>
      </c>
      <c r="BC356" s="309" t="s">
        <v>5198</v>
      </c>
    </row>
    <row r="357" spans="1:55" s="27" customFormat="1" ht="15.75" x14ac:dyDescent="0.25">
      <c r="A357" s="3" t="s">
        <v>448</v>
      </c>
      <c r="B357" s="3" t="s">
        <v>3340</v>
      </c>
      <c r="C357" s="3" t="s">
        <v>2410</v>
      </c>
      <c r="D357" s="3" t="s">
        <v>3372</v>
      </c>
      <c r="E357" s="3" t="s">
        <v>3378</v>
      </c>
      <c r="F357" s="3" t="s">
        <v>3374</v>
      </c>
      <c r="G357" s="24"/>
      <c r="H357" s="3" t="s">
        <v>2776</v>
      </c>
      <c r="I357" s="33">
        <v>42010000</v>
      </c>
      <c r="J357" s="143"/>
      <c r="K357" s="1" t="s">
        <v>2008</v>
      </c>
      <c r="L357" s="1" t="s">
        <v>2008</v>
      </c>
      <c r="N357" s="183" t="s">
        <v>297</v>
      </c>
      <c r="O357" s="183"/>
      <c r="P357" s="22" t="s">
        <v>1995</v>
      </c>
      <c r="Q357" s="22">
        <v>210</v>
      </c>
      <c r="R357" s="37">
        <f t="shared" si="15"/>
        <v>360</v>
      </c>
      <c r="S357" s="168">
        <v>450</v>
      </c>
      <c r="T357" s="286" t="s">
        <v>3695</v>
      </c>
      <c r="U357" s="257"/>
      <c r="Y357" s="27">
        <v>300</v>
      </c>
      <c r="Z357" s="27">
        <v>30</v>
      </c>
      <c r="AA357" s="27">
        <v>590</v>
      </c>
      <c r="AY357" s="320" t="s">
        <v>3376</v>
      </c>
      <c r="BA357" t="s">
        <v>5213</v>
      </c>
      <c r="BB357" s="302" t="s">
        <v>5197</v>
      </c>
      <c r="BC357" s="309" t="s">
        <v>5198</v>
      </c>
    </row>
    <row r="358" spans="1:55" s="27" customFormat="1" ht="15.75" x14ac:dyDescent="0.25">
      <c r="A358" s="3" t="s">
        <v>448</v>
      </c>
      <c r="B358" s="3" t="s">
        <v>3340</v>
      </c>
      <c r="C358" s="3" t="s">
        <v>2410</v>
      </c>
      <c r="D358" s="3" t="s">
        <v>3372</v>
      </c>
      <c r="E358" s="3" t="s">
        <v>3379</v>
      </c>
      <c r="F358" s="3" t="s">
        <v>3374</v>
      </c>
      <c r="G358" s="24"/>
      <c r="H358" s="3" t="s">
        <v>2776</v>
      </c>
      <c r="I358" s="33">
        <v>42010000</v>
      </c>
      <c r="J358" s="143"/>
      <c r="K358" s="1" t="s">
        <v>2008</v>
      </c>
      <c r="L358" s="1" t="s">
        <v>2008</v>
      </c>
      <c r="N358" s="183" t="s">
        <v>293</v>
      </c>
      <c r="O358" s="183"/>
      <c r="P358" s="22" t="s">
        <v>1995</v>
      </c>
      <c r="Q358" s="22">
        <v>210</v>
      </c>
      <c r="R358" s="37">
        <f t="shared" si="15"/>
        <v>360</v>
      </c>
      <c r="S358" s="168">
        <v>450</v>
      </c>
      <c r="T358" s="286" t="s">
        <v>3696</v>
      </c>
      <c r="U358" s="257"/>
      <c r="Y358" s="27">
        <v>300</v>
      </c>
      <c r="Z358" s="27">
        <v>30</v>
      </c>
      <c r="AA358" s="27">
        <v>590</v>
      </c>
      <c r="AY358" s="320" t="s">
        <v>3376</v>
      </c>
      <c r="BA358" t="s">
        <v>5213</v>
      </c>
      <c r="BB358" s="302" t="s">
        <v>5197</v>
      </c>
      <c r="BC358" s="309" t="s">
        <v>5198</v>
      </c>
    </row>
    <row r="359" spans="1:55" s="27" customFormat="1" ht="15.75" x14ac:dyDescent="0.25">
      <c r="A359" s="3" t="s">
        <v>448</v>
      </c>
      <c r="B359" s="3" t="s">
        <v>3340</v>
      </c>
      <c r="C359" s="3" t="s">
        <v>2410</v>
      </c>
      <c r="D359" s="3" t="s">
        <v>3380</v>
      </c>
      <c r="E359" s="3" t="s">
        <v>3381</v>
      </c>
      <c r="F359" s="3" t="s">
        <v>3382</v>
      </c>
      <c r="G359" s="24"/>
      <c r="H359" s="3" t="s">
        <v>1609</v>
      </c>
      <c r="I359" s="33">
        <v>42010000</v>
      </c>
      <c r="J359" s="143"/>
      <c r="K359" s="1" t="s">
        <v>2008</v>
      </c>
      <c r="L359" s="1" t="s">
        <v>2008</v>
      </c>
      <c r="N359" s="183">
        <v>115</v>
      </c>
      <c r="O359" s="183"/>
      <c r="P359" s="22" t="s">
        <v>1995</v>
      </c>
      <c r="Q359" s="22">
        <v>800</v>
      </c>
      <c r="R359" s="37">
        <f t="shared" si="15"/>
        <v>1359.2</v>
      </c>
      <c r="S359" s="168">
        <v>1699</v>
      </c>
      <c r="T359" s="286" t="s">
        <v>3697</v>
      </c>
      <c r="U359" s="257"/>
      <c r="Y359" s="27">
        <v>550</v>
      </c>
      <c r="Z359" s="27">
        <v>80</v>
      </c>
      <c r="AA359" s="27">
        <v>500</v>
      </c>
      <c r="AY359" s="320" t="s">
        <v>3383</v>
      </c>
      <c r="BA359" t="s">
        <v>5213</v>
      </c>
      <c r="BB359" s="302" t="s">
        <v>5197</v>
      </c>
      <c r="BC359" s="309" t="s">
        <v>5198</v>
      </c>
    </row>
    <row r="360" spans="1:55" s="27" customFormat="1" ht="15.75" x14ac:dyDescent="0.25">
      <c r="A360" s="3" t="s">
        <v>448</v>
      </c>
      <c r="B360" s="3" t="s">
        <v>3340</v>
      </c>
      <c r="C360" s="3" t="s">
        <v>2410</v>
      </c>
      <c r="D360" s="3" t="s">
        <v>3380</v>
      </c>
      <c r="E360" s="3" t="s">
        <v>3384</v>
      </c>
      <c r="F360" s="3" t="s">
        <v>3382</v>
      </c>
      <c r="G360" s="24"/>
      <c r="H360" s="3" t="s">
        <v>1609</v>
      </c>
      <c r="I360" s="33">
        <v>42010000</v>
      </c>
      <c r="J360" s="143"/>
      <c r="K360" s="1" t="s">
        <v>2008</v>
      </c>
      <c r="L360" s="1" t="s">
        <v>2008</v>
      </c>
      <c r="N360" s="183">
        <v>125</v>
      </c>
      <c r="O360" s="183"/>
      <c r="P360" s="22" t="s">
        <v>1995</v>
      </c>
      <c r="Q360" s="22">
        <v>800</v>
      </c>
      <c r="R360" s="37">
        <f t="shared" si="15"/>
        <v>1359.2</v>
      </c>
      <c r="S360" s="168">
        <v>1699</v>
      </c>
      <c r="T360" s="286" t="s">
        <v>3698</v>
      </c>
      <c r="U360" s="257"/>
      <c r="Y360" s="27">
        <v>550</v>
      </c>
      <c r="Z360" s="27">
        <v>80</v>
      </c>
      <c r="AA360" s="27">
        <v>500</v>
      </c>
      <c r="AY360" s="320" t="s">
        <v>3383</v>
      </c>
      <c r="BA360" t="s">
        <v>5213</v>
      </c>
      <c r="BB360" s="302" t="s">
        <v>5197</v>
      </c>
      <c r="BC360" s="309" t="s">
        <v>5198</v>
      </c>
    </row>
    <row r="361" spans="1:55" s="27" customFormat="1" ht="15.75" x14ac:dyDescent="0.25">
      <c r="A361" s="3" t="s">
        <v>448</v>
      </c>
      <c r="B361" s="3" t="s">
        <v>3340</v>
      </c>
      <c r="C361" s="3" t="s">
        <v>2410</v>
      </c>
      <c r="D361" s="3" t="s">
        <v>3380</v>
      </c>
      <c r="E361" s="3" t="s">
        <v>3385</v>
      </c>
      <c r="F361" s="3" t="s">
        <v>3382</v>
      </c>
      <c r="G361" s="24"/>
      <c r="H361" s="3" t="s">
        <v>1609</v>
      </c>
      <c r="I361" s="33">
        <v>42010000</v>
      </c>
      <c r="J361" s="143"/>
      <c r="K361" s="1" t="s">
        <v>2008</v>
      </c>
      <c r="L361" s="1" t="s">
        <v>2008</v>
      </c>
      <c r="N361" s="183">
        <v>134</v>
      </c>
      <c r="O361" s="183"/>
      <c r="P361" s="22" t="s">
        <v>1995</v>
      </c>
      <c r="Q361" s="22">
        <v>800</v>
      </c>
      <c r="R361" s="37">
        <f t="shared" si="15"/>
        <v>1359.2</v>
      </c>
      <c r="S361" s="168">
        <v>1699</v>
      </c>
      <c r="T361" s="286" t="s">
        <v>3699</v>
      </c>
      <c r="U361" s="257"/>
      <c r="Y361" s="27">
        <v>550</v>
      </c>
      <c r="Z361" s="27">
        <v>80</v>
      </c>
      <c r="AA361" s="27">
        <v>500</v>
      </c>
      <c r="AY361" s="320" t="s">
        <v>3383</v>
      </c>
      <c r="BA361" t="s">
        <v>5213</v>
      </c>
      <c r="BB361" s="302" t="s">
        <v>5197</v>
      </c>
      <c r="BC361" s="309" t="s">
        <v>5198</v>
      </c>
    </row>
    <row r="362" spans="1:55" s="27" customFormat="1" ht="15.75" x14ac:dyDescent="0.25">
      <c r="A362" s="3" t="s">
        <v>448</v>
      </c>
      <c r="B362" s="3" t="s">
        <v>3340</v>
      </c>
      <c r="C362" s="3" t="s">
        <v>2410</v>
      </c>
      <c r="D362" s="3" t="s">
        <v>3380</v>
      </c>
      <c r="E362" s="3" t="s">
        <v>3386</v>
      </c>
      <c r="F362" s="3" t="s">
        <v>3382</v>
      </c>
      <c r="G362" s="24"/>
      <c r="H362" s="3" t="s">
        <v>1609</v>
      </c>
      <c r="I362" s="33">
        <v>42010000</v>
      </c>
      <c r="J362" s="143"/>
      <c r="K362" s="1" t="s">
        <v>2008</v>
      </c>
      <c r="L362" s="1" t="s">
        <v>2008</v>
      </c>
      <c r="N362" s="183">
        <v>145</v>
      </c>
      <c r="O362" s="183"/>
      <c r="P362" s="22" t="s">
        <v>1995</v>
      </c>
      <c r="Q362" s="22">
        <v>800</v>
      </c>
      <c r="R362" s="37">
        <f t="shared" si="15"/>
        <v>1359.2</v>
      </c>
      <c r="S362" s="168">
        <v>1699</v>
      </c>
      <c r="T362" s="286" t="s">
        <v>3700</v>
      </c>
      <c r="U362" s="257"/>
      <c r="Y362" s="27">
        <v>550</v>
      </c>
      <c r="Z362" s="27">
        <v>80</v>
      </c>
      <c r="AA362" s="27">
        <v>500</v>
      </c>
      <c r="AY362" s="320" t="s">
        <v>3383</v>
      </c>
      <c r="BA362" t="s">
        <v>5213</v>
      </c>
      <c r="BB362" s="302" t="s">
        <v>5197</v>
      </c>
      <c r="BC362" s="309" t="s">
        <v>5198</v>
      </c>
    </row>
    <row r="363" spans="1:55" s="27" customFormat="1" ht="15.75" x14ac:dyDescent="0.25">
      <c r="A363" s="3" t="s">
        <v>448</v>
      </c>
      <c r="B363" s="3" t="s">
        <v>3340</v>
      </c>
      <c r="C363" s="3" t="s">
        <v>2410</v>
      </c>
      <c r="D363" s="3" t="s">
        <v>3380</v>
      </c>
      <c r="E363" s="3" t="s">
        <v>3387</v>
      </c>
      <c r="F363" s="3" t="s">
        <v>3382</v>
      </c>
      <c r="G363" s="24"/>
      <c r="H363" s="3" t="s">
        <v>1609</v>
      </c>
      <c r="I363" s="33">
        <v>42010000</v>
      </c>
      <c r="J363" s="143"/>
      <c r="K363" s="1" t="s">
        <v>2008</v>
      </c>
      <c r="L363" s="1" t="s">
        <v>2008</v>
      </c>
      <c r="N363" s="183">
        <v>155</v>
      </c>
      <c r="O363" s="183"/>
      <c r="P363" s="22" t="s">
        <v>1995</v>
      </c>
      <c r="Q363" s="22">
        <v>800</v>
      </c>
      <c r="R363" s="37">
        <f t="shared" si="15"/>
        <v>1359.2</v>
      </c>
      <c r="S363" s="168">
        <v>1699</v>
      </c>
      <c r="T363" s="286" t="s">
        <v>3701</v>
      </c>
      <c r="U363" s="257"/>
      <c r="Y363" s="27">
        <v>550</v>
      </c>
      <c r="Z363" s="27">
        <v>80</v>
      </c>
      <c r="AA363" s="27">
        <v>500</v>
      </c>
      <c r="AY363" s="320" t="s">
        <v>3383</v>
      </c>
      <c r="BA363" t="s">
        <v>5213</v>
      </c>
      <c r="BB363" s="302" t="s">
        <v>5197</v>
      </c>
      <c r="BC363" s="309" t="s">
        <v>5198</v>
      </c>
    </row>
    <row r="364" spans="1:55" s="27" customFormat="1" ht="15.75" x14ac:dyDescent="0.25">
      <c r="A364" s="3" t="s">
        <v>448</v>
      </c>
      <c r="B364" s="3" t="s">
        <v>3340</v>
      </c>
      <c r="C364" s="3" t="s">
        <v>2410</v>
      </c>
      <c r="D364" s="3" t="s">
        <v>3380</v>
      </c>
      <c r="E364" s="3" t="s">
        <v>3388</v>
      </c>
      <c r="F364" s="3" t="s">
        <v>3382</v>
      </c>
      <c r="G364" s="24"/>
      <c r="H364" s="3" t="s">
        <v>1609</v>
      </c>
      <c r="I364" s="33">
        <v>42010000</v>
      </c>
      <c r="J364" s="143"/>
      <c r="K364" s="1" t="s">
        <v>2008</v>
      </c>
      <c r="L364" s="1" t="s">
        <v>2008</v>
      </c>
      <c r="N364" s="183">
        <v>165</v>
      </c>
      <c r="O364" s="183"/>
      <c r="P364" s="22" t="s">
        <v>1995</v>
      </c>
      <c r="Q364" s="22">
        <v>800</v>
      </c>
      <c r="R364" s="37">
        <f t="shared" si="15"/>
        <v>1359.2</v>
      </c>
      <c r="S364" s="168">
        <v>1699</v>
      </c>
      <c r="T364" s="286" t="s">
        <v>3702</v>
      </c>
      <c r="U364" s="257"/>
      <c r="Y364" s="27">
        <v>550</v>
      </c>
      <c r="Z364" s="27">
        <v>80</v>
      </c>
      <c r="AA364" s="27">
        <v>500</v>
      </c>
      <c r="AY364" s="320" t="s">
        <v>3383</v>
      </c>
      <c r="BA364" t="s">
        <v>5213</v>
      </c>
      <c r="BB364" s="302" t="s">
        <v>5197</v>
      </c>
      <c r="BC364" s="309" t="s">
        <v>5198</v>
      </c>
    </row>
    <row r="365" spans="1:55" s="27" customFormat="1" ht="15.75" x14ac:dyDescent="0.25">
      <c r="A365" s="3" t="s">
        <v>448</v>
      </c>
      <c r="B365" s="3" t="s">
        <v>3340</v>
      </c>
      <c r="C365" s="3" t="s">
        <v>2410</v>
      </c>
      <c r="D365" s="3" t="s">
        <v>3389</v>
      </c>
      <c r="E365" s="3" t="s">
        <v>3390</v>
      </c>
      <c r="F365" s="3" t="s">
        <v>3391</v>
      </c>
      <c r="G365" s="24"/>
      <c r="H365" s="3" t="s">
        <v>1609</v>
      </c>
      <c r="I365" s="33">
        <v>42010000</v>
      </c>
      <c r="J365" s="143"/>
      <c r="K365" s="1" t="s">
        <v>2008</v>
      </c>
      <c r="L365" s="1" t="s">
        <v>2008</v>
      </c>
      <c r="N365" s="183" t="s">
        <v>3375</v>
      </c>
      <c r="O365" s="183"/>
      <c r="P365" s="22" t="s">
        <v>1995</v>
      </c>
      <c r="Q365" s="22">
        <v>262</v>
      </c>
      <c r="R365" s="37">
        <f t="shared" si="15"/>
        <v>440</v>
      </c>
      <c r="S365" s="168">
        <v>550</v>
      </c>
      <c r="T365" s="286" t="s">
        <v>3703</v>
      </c>
      <c r="U365" s="257"/>
      <c r="Y365" s="27">
        <v>490</v>
      </c>
      <c r="Z365" s="27">
        <v>100</v>
      </c>
      <c r="AA365" s="27">
        <v>360</v>
      </c>
      <c r="AY365" s="320" t="s">
        <v>3392</v>
      </c>
      <c r="BA365" t="s">
        <v>5213</v>
      </c>
      <c r="BB365" s="302" t="s">
        <v>5197</v>
      </c>
      <c r="BC365" s="309" t="s">
        <v>5198</v>
      </c>
    </row>
    <row r="366" spans="1:55" s="27" customFormat="1" ht="15.75" x14ac:dyDescent="0.25">
      <c r="A366" s="3" t="s">
        <v>448</v>
      </c>
      <c r="B366" s="3" t="s">
        <v>3340</v>
      </c>
      <c r="C366" s="3" t="s">
        <v>2410</v>
      </c>
      <c r="D366" s="3" t="s">
        <v>3389</v>
      </c>
      <c r="E366" s="3" t="s">
        <v>3393</v>
      </c>
      <c r="F366" s="3" t="s">
        <v>3391</v>
      </c>
      <c r="G366" s="24"/>
      <c r="H366" s="3" t="s">
        <v>1609</v>
      </c>
      <c r="I366" s="33">
        <v>42010000</v>
      </c>
      <c r="J366" s="143"/>
      <c r="K366" s="1" t="s">
        <v>2008</v>
      </c>
      <c r="L366" s="1" t="s">
        <v>2008</v>
      </c>
      <c r="N366" s="183" t="s">
        <v>299</v>
      </c>
      <c r="O366" s="183"/>
      <c r="P366" s="22" t="s">
        <v>1995</v>
      </c>
      <c r="Q366" s="22">
        <v>262</v>
      </c>
      <c r="R366" s="37">
        <f t="shared" si="15"/>
        <v>440</v>
      </c>
      <c r="S366" s="168">
        <v>550</v>
      </c>
      <c r="T366" s="286" t="s">
        <v>3704</v>
      </c>
      <c r="U366" s="257"/>
      <c r="Y366" s="27">
        <v>490</v>
      </c>
      <c r="Z366" s="27">
        <v>100</v>
      </c>
      <c r="AA366" s="27">
        <v>360</v>
      </c>
      <c r="AY366" s="320" t="s">
        <v>3392</v>
      </c>
      <c r="BA366" t="s">
        <v>5213</v>
      </c>
      <c r="BB366" s="302" t="s">
        <v>5197</v>
      </c>
      <c r="BC366" s="309" t="s">
        <v>5198</v>
      </c>
    </row>
    <row r="367" spans="1:55" s="27" customFormat="1" ht="15.75" x14ac:dyDescent="0.25">
      <c r="A367" s="3" t="s">
        <v>448</v>
      </c>
      <c r="B367" s="3" t="s">
        <v>3340</v>
      </c>
      <c r="C367" s="3" t="s">
        <v>2410</v>
      </c>
      <c r="D367" s="3" t="s">
        <v>3389</v>
      </c>
      <c r="E367" s="3" t="s">
        <v>3394</v>
      </c>
      <c r="F367" s="3" t="s">
        <v>3391</v>
      </c>
      <c r="G367" s="24"/>
      <c r="H367" s="3" t="s">
        <v>1609</v>
      </c>
      <c r="I367" s="33">
        <v>42010000</v>
      </c>
      <c r="J367" s="143"/>
      <c r="K367" s="1" t="s">
        <v>2008</v>
      </c>
      <c r="L367" s="1" t="s">
        <v>2008</v>
      </c>
      <c r="N367" s="183" t="s">
        <v>297</v>
      </c>
      <c r="O367" s="183"/>
      <c r="P367" s="22" t="s">
        <v>1995</v>
      </c>
      <c r="Q367" s="22">
        <v>262</v>
      </c>
      <c r="R367" s="37">
        <f t="shared" si="15"/>
        <v>440</v>
      </c>
      <c r="S367" s="168">
        <v>550</v>
      </c>
      <c r="T367" s="286" t="s">
        <v>3705</v>
      </c>
      <c r="U367" s="257"/>
      <c r="Y367" s="27">
        <v>490</v>
      </c>
      <c r="Z367" s="27">
        <v>100</v>
      </c>
      <c r="AA367" s="27">
        <v>360</v>
      </c>
      <c r="AY367" s="320" t="s">
        <v>3392</v>
      </c>
      <c r="BA367" t="s">
        <v>5213</v>
      </c>
      <c r="BB367" s="302" t="s">
        <v>5197</v>
      </c>
      <c r="BC367" s="309" t="s">
        <v>5198</v>
      </c>
    </row>
    <row r="368" spans="1:55" s="27" customFormat="1" ht="15.75" x14ac:dyDescent="0.25">
      <c r="A368" s="3" t="s">
        <v>448</v>
      </c>
      <c r="B368" s="3" t="s">
        <v>3340</v>
      </c>
      <c r="C368" s="3" t="s">
        <v>2410</v>
      </c>
      <c r="D368" s="3" t="s">
        <v>3389</v>
      </c>
      <c r="E368" s="3" t="s">
        <v>3395</v>
      </c>
      <c r="F368" s="3" t="s">
        <v>3391</v>
      </c>
      <c r="G368" s="24"/>
      <c r="H368" s="3" t="s">
        <v>1609</v>
      </c>
      <c r="I368" s="33">
        <v>42010000</v>
      </c>
      <c r="J368" s="143"/>
      <c r="K368" s="1" t="s">
        <v>2008</v>
      </c>
      <c r="L368" s="1" t="s">
        <v>2008</v>
      </c>
      <c r="N368" s="183" t="s">
        <v>293</v>
      </c>
      <c r="O368" s="183"/>
      <c r="P368" s="22" t="s">
        <v>1995</v>
      </c>
      <c r="Q368" s="22">
        <v>262</v>
      </c>
      <c r="R368" s="37">
        <f t="shared" si="15"/>
        <v>440</v>
      </c>
      <c r="S368" s="168">
        <v>550</v>
      </c>
      <c r="T368" s="286" t="s">
        <v>3706</v>
      </c>
      <c r="U368" s="257"/>
      <c r="Y368" s="27">
        <v>490</v>
      </c>
      <c r="Z368" s="27">
        <v>100</v>
      </c>
      <c r="AA368" s="27">
        <v>360</v>
      </c>
      <c r="AY368" s="320" t="s">
        <v>3392</v>
      </c>
      <c r="BA368" t="s">
        <v>5213</v>
      </c>
      <c r="BB368" s="302" t="s">
        <v>5197</v>
      </c>
      <c r="BC368" s="309" t="s">
        <v>5198</v>
      </c>
    </row>
    <row r="369" spans="1:55" s="3" customFormat="1" ht="15.75" x14ac:dyDescent="0.25">
      <c r="A369" s="3" t="s">
        <v>448</v>
      </c>
      <c r="B369" s="24" t="s">
        <v>495</v>
      </c>
      <c r="D369" s="3" t="s">
        <v>3331</v>
      </c>
      <c r="E369" s="24" t="s">
        <v>3095</v>
      </c>
      <c r="F369" s="24" t="s">
        <v>3101</v>
      </c>
      <c r="G369" s="24"/>
      <c r="H369" s="24" t="s">
        <v>782</v>
      </c>
      <c r="I369" s="33">
        <v>42010000</v>
      </c>
      <c r="J369" s="33"/>
      <c r="K369" s="1" t="s">
        <v>2008</v>
      </c>
      <c r="L369" s="1" t="s">
        <v>2008</v>
      </c>
      <c r="N369" s="23">
        <v>115</v>
      </c>
      <c r="O369" s="23"/>
      <c r="P369" s="22" t="s">
        <v>1995</v>
      </c>
      <c r="Q369" s="22">
        <v>395</v>
      </c>
      <c r="R369" s="37">
        <f t="shared" si="15"/>
        <v>704</v>
      </c>
      <c r="S369" s="168">
        <v>880</v>
      </c>
      <c r="T369" s="33">
        <v>5051771387598</v>
      </c>
      <c r="U369" s="33"/>
      <c r="V369" s="103">
        <v>1.7</v>
      </c>
      <c r="W369" s="142">
        <v>0.01</v>
      </c>
      <c r="X369" s="103">
        <v>1.71</v>
      </c>
      <c r="Y369" s="132">
        <v>100</v>
      </c>
      <c r="Z369" s="132">
        <v>290</v>
      </c>
      <c r="AA369" s="132">
        <v>290</v>
      </c>
      <c r="AY369" s="322" t="s">
        <v>3102</v>
      </c>
      <c r="BA369" t="s">
        <v>5213</v>
      </c>
      <c r="BB369" s="302" t="s">
        <v>5197</v>
      </c>
      <c r="BC369" s="309" t="s">
        <v>5198</v>
      </c>
    </row>
    <row r="370" spans="1:55" s="3" customFormat="1" ht="15.75" x14ac:dyDescent="0.25">
      <c r="A370" s="3" t="s">
        <v>448</v>
      </c>
      <c r="B370" s="24" t="s">
        <v>495</v>
      </c>
      <c r="D370" s="3" t="s">
        <v>3331</v>
      </c>
      <c r="E370" s="24" t="s">
        <v>3096</v>
      </c>
      <c r="F370" s="24" t="s">
        <v>3101</v>
      </c>
      <c r="G370" s="24"/>
      <c r="H370" s="24" t="s">
        <v>782</v>
      </c>
      <c r="I370" s="33">
        <v>42010000</v>
      </c>
      <c r="J370" s="33"/>
      <c r="K370" s="1" t="s">
        <v>2008</v>
      </c>
      <c r="L370" s="1" t="s">
        <v>2008</v>
      </c>
      <c r="N370" s="23">
        <v>125</v>
      </c>
      <c r="O370" s="23"/>
      <c r="P370" s="22" t="s">
        <v>1995</v>
      </c>
      <c r="Q370" s="22">
        <v>395</v>
      </c>
      <c r="R370" s="37">
        <f t="shared" si="15"/>
        <v>704</v>
      </c>
      <c r="S370" s="168">
        <v>880</v>
      </c>
      <c r="T370" s="33">
        <v>5051771387611</v>
      </c>
      <c r="U370" s="33"/>
      <c r="V370" s="103">
        <v>1.7</v>
      </c>
      <c r="W370" s="142">
        <v>0.01</v>
      </c>
      <c r="X370" s="103">
        <v>1.71</v>
      </c>
      <c r="Y370" s="132">
        <v>100</v>
      </c>
      <c r="Z370" s="132">
        <v>290</v>
      </c>
      <c r="AA370" s="132">
        <v>290</v>
      </c>
      <c r="AY370" s="322" t="s">
        <v>3102</v>
      </c>
      <c r="BA370" t="s">
        <v>5213</v>
      </c>
      <c r="BB370" s="302" t="s">
        <v>5197</v>
      </c>
      <c r="BC370" s="309" t="s">
        <v>5198</v>
      </c>
    </row>
    <row r="371" spans="1:55" s="3" customFormat="1" ht="15.75" x14ac:dyDescent="0.25">
      <c r="A371" s="3" t="s">
        <v>448</v>
      </c>
      <c r="B371" s="24" t="s">
        <v>495</v>
      </c>
      <c r="D371" s="3" t="s">
        <v>3331</v>
      </c>
      <c r="E371" s="24" t="s">
        <v>3097</v>
      </c>
      <c r="F371" s="24" t="s">
        <v>3101</v>
      </c>
      <c r="G371" s="24"/>
      <c r="H371" s="24" t="s">
        <v>782</v>
      </c>
      <c r="I371" s="33">
        <v>42010000</v>
      </c>
      <c r="J371" s="33"/>
      <c r="K371" s="1" t="s">
        <v>2008</v>
      </c>
      <c r="L371" s="1" t="s">
        <v>2008</v>
      </c>
      <c r="N371" s="23">
        <v>135</v>
      </c>
      <c r="O371" s="23"/>
      <c r="P371" s="22" t="s">
        <v>1995</v>
      </c>
      <c r="Q371" s="22">
        <v>395</v>
      </c>
      <c r="R371" s="37">
        <f t="shared" si="15"/>
        <v>704</v>
      </c>
      <c r="S371" s="168">
        <v>880</v>
      </c>
      <c r="T371" s="33">
        <v>5051771387635</v>
      </c>
      <c r="U371" s="33"/>
      <c r="V371" s="103">
        <v>1.7</v>
      </c>
      <c r="W371" s="142">
        <v>0.01</v>
      </c>
      <c r="X371" s="103">
        <v>1.71</v>
      </c>
      <c r="Y371" s="132">
        <v>100</v>
      </c>
      <c r="Z371" s="132">
        <v>290</v>
      </c>
      <c r="AA371" s="132">
        <v>290</v>
      </c>
      <c r="AY371" s="322" t="s">
        <v>3102</v>
      </c>
      <c r="BA371" t="s">
        <v>5213</v>
      </c>
      <c r="BB371" s="302" t="s">
        <v>5197</v>
      </c>
      <c r="BC371" s="309" t="s">
        <v>5198</v>
      </c>
    </row>
    <row r="372" spans="1:55" s="3" customFormat="1" ht="15.75" x14ac:dyDescent="0.25">
      <c r="A372" s="3" t="s">
        <v>448</v>
      </c>
      <c r="B372" s="24" t="s">
        <v>495</v>
      </c>
      <c r="D372" s="3" t="s">
        <v>3331</v>
      </c>
      <c r="E372" s="24" t="s">
        <v>3098</v>
      </c>
      <c r="F372" s="24" t="s">
        <v>3101</v>
      </c>
      <c r="G372" s="24"/>
      <c r="H372" s="24" t="s">
        <v>782</v>
      </c>
      <c r="I372" s="33">
        <v>42010000</v>
      </c>
      <c r="J372" s="33"/>
      <c r="K372" s="1" t="s">
        <v>2008</v>
      </c>
      <c r="L372" s="1" t="s">
        <v>2008</v>
      </c>
      <c r="N372" s="23">
        <v>145</v>
      </c>
      <c r="O372" s="23"/>
      <c r="P372" s="22" t="s">
        <v>1995</v>
      </c>
      <c r="Q372" s="22">
        <v>395</v>
      </c>
      <c r="R372" s="37">
        <f t="shared" si="15"/>
        <v>704</v>
      </c>
      <c r="S372" s="168">
        <v>880</v>
      </c>
      <c r="T372" s="33">
        <v>5051771387642</v>
      </c>
      <c r="U372" s="33"/>
      <c r="V372" s="103">
        <v>1.7</v>
      </c>
      <c r="W372" s="142">
        <v>0.01</v>
      </c>
      <c r="X372" s="103">
        <v>1.71</v>
      </c>
      <c r="Y372" s="132">
        <v>100</v>
      </c>
      <c r="Z372" s="132">
        <v>290</v>
      </c>
      <c r="AA372" s="132">
        <v>290</v>
      </c>
      <c r="AY372" s="322" t="s">
        <v>3102</v>
      </c>
      <c r="BA372" t="s">
        <v>5213</v>
      </c>
      <c r="BB372" s="302" t="s">
        <v>5197</v>
      </c>
      <c r="BC372" s="309" t="s">
        <v>5198</v>
      </c>
    </row>
    <row r="373" spans="1:55" s="3" customFormat="1" ht="15.75" x14ac:dyDescent="0.25">
      <c r="A373" s="3" t="s">
        <v>448</v>
      </c>
      <c r="B373" s="24" t="s">
        <v>495</v>
      </c>
      <c r="D373" s="3" t="s">
        <v>3331</v>
      </c>
      <c r="E373" s="24" t="s">
        <v>3099</v>
      </c>
      <c r="F373" s="24" t="s">
        <v>3101</v>
      </c>
      <c r="G373" s="24"/>
      <c r="H373" s="24" t="s">
        <v>782</v>
      </c>
      <c r="I373" s="33">
        <v>42010000</v>
      </c>
      <c r="J373" s="33"/>
      <c r="K373" s="1" t="s">
        <v>2008</v>
      </c>
      <c r="L373" s="1" t="s">
        <v>2008</v>
      </c>
      <c r="N373" s="23">
        <v>155</v>
      </c>
      <c r="O373" s="23"/>
      <c r="P373" s="22" t="s">
        <v>1995</v>
      </c>
      <c r="Q373" s="22">
        <v>395</v>
      </c>
      <c r="R373" s="37">
        <f t="shared" si="15"/>
        <v>704</v>
      </c>
      <c r="S373" s="168">
        <v>880</v>
      </c>
      <c r="T373" s="33">
        <v>5051771387666</v>
      </c>
      <c r="U373" s="33"/>
      <c r="V373" s="103">
        <v>1.7</v>
      </c>
      <c r="W373" s="142">
        <v>0.01</v>
      </c>
      <c r="X373" s="103">
        <v>1.71</v>
      </c>
      <c r="Y373" s="132">
        <v>100</v>
      </c>
      <c r="Z373" s="132">
        <v>290</v>
      </c>
      <c r="AA373" s="132">
        <v>290</v>
      </c>
      <c r="AY373" s="322" t="s">
        <v>3102</v>
      </c>
      <c r="BA373" t="s">
        <v>5213</v>
      </c>
      <c r="BB373" s="302" t="s">
        <v>5197</v>
      </c>
      <c r="BC373" s="309" t="s">
        <v>5198</v>
      </c>
    </row>
    <row r="374" spans="1:55" s="3" customFormat="1" ht="15.75" x14ac:dyDescent="0.25">
      <c r="A374" s="3" t="s">
        <v>448</v>
      </c>
      <c r="B374" s="24" t="s">
        <v>495</v>
      </c>
      <c r="D374" s="3" t="s">
        <v>3331</v>
      </c>
      <c r="E374" s="24" t="s">
        <v>3100</v>
      </c>
      <c r="F374" s="24" t="s">
        <v>3101</v>
      </c>
      <c r="G374" s="24"/>
      <c r="H374" s="24" t="s">
        <v>782</v>
      </c>
      <c r="I374" s="33">
        <v>42010000</v>
      </c>
      <c r="J374" s="33"/>
      <c r="K374" s="1" t="s">
        <v>2008</v>
      </c>
      <c r="L374" s="1" t="s">
        <v>2008</v>
      </c>
      <c r="N374" s="23">
        <v>165</v>
      </c>
      <c r="O374" s="23"/>
      <c r="P374" s="22" t="s">
        <v>1995</v>
      </c>
      <c r="Q374" s="22">
        <v>395</v>
      </c>
      <c r="R374" s="37">
        <f t="shared" si="15"/>
        <v>704</v>
      </c>
      <c r="S374" s="168">
        <v>880</v>
      </c>
      <c r="T374" s="33">
        <v>5051771387673</v>
      </c>
      <c r="U374" s="33"/>
      <c r="V374" s="103">
        <v>1.7</v>
      </c>
      <c r="W374" s="142">
        <v>0.01</v>
      </c>
      <c r="X374" s="103">
        <v>1.71</v>
      </c>
      <c r="Y374" s="132">
        <v>100</v>
      </c>
      <c r="Z374" s="132">
        <v>290</v>
      </c>
      <c r="AA374" s="132">
        <v>290</v>
      </c>
      <c r="AY374" s="322" t="s">
        <v>3102</v>
      </c>
      <c r="BA374" t="s">
        <v>5213</v>
      </c>
      <c r="BB374" s="302" t="s">
        <v>5197</v>
      </c>
      <c r="BC374" s="309" t="s">
        <v>5198</v>
      </c>
    </row>
    <row r="375" spans="1:55" s="3" customFormat="1" ht="15.75" x14ac:dyDescent="0.25">
      <c r="A375" s="3" t="s">
        <v>448</v>
      </c>
      <c r="B375" s="24" t="s">
        <v>495</v>
      </c>
      <c r="D375" s="3" t="s">
        <v>2140</v>
      </c>
      <c r="E375" s="24" t="s">
        <v>3094</v>
      </c>
      <c r="F375" s="24" t="s">
        <v>2289</v>
      </c>
      <c r="G375" s="24"/>
      <c r="H375" s="24" t="s">
        <v>782</v>
      </c>
      <c r="I375" s="33">
        <v>42010000</v>
      </c>
      <c r="J375" s="33"/>
      <c r="K375" s="1" t="s">
        <v>2008</v>
      </c>
      <c r="L375" s="1" t="s">
        <v>2008</v>
      </c>
      <c r="N375" s="23">
        <v>115</v>
      </c>
      <c r="O375" s="23"/>
      <c r="P375" s="22" t="s">
        <v>1995</v>
      </c>
      <c r="Q375" s="22">
        <v>550</v>
      </c>
      <c r="R375" s="37">
        <f t="shared" si="15"/>
        <v>920</v>
      </c>
      <c r="S375" s="168">
        <v>1150</v>
      </c>
      <c r="T375" s="33">
        <v>5051771598741</v>
      </c>
      <c r="U375" s="33"/>
      <c r="V375" s="103">
        <v>1.7</v>
      </c>
      <c r="W375" s="142">
        <v>0.01</v>
      </c>
      <c r="X375" s="103">
        <f t="shared" ref="X375:X380" si="17">V375+W375</f>
        <v>1.71</v>
      </c>
      <c r="Y375" s="132">
        <v>100</v>
      </c>
      <c r="Z375" s="132">
        <v>290</v>
      </c>
      <c r="AA375" s="132">
        <v>290</v>
      </c>
      <c r="AY375" s="322" t="s">
        <v>500</v>
      </c>
      <c r="BA375" t="s">
        <v>5211</v>
      </c>
      <c r="BB375" s="302" t="s">
        <v>5197</v>
      </c>
      <c r="BC375" s="309" t="s">
        <v>5198</v>
      </c>
    </row>
    <row r="376" spans="1:55" s="3" customFormat="1" ht="15.75" x14ac:dyDescent="0.25">
      <c r="A376" s="23" t="s">
        <v>448</v>
      </c>
      <c r="B376" s="24" t="s">
        <v>495</v>
      </c>
      <c r="D376" s="3" t="s">
        <v>2140</v>
      </c>
      <c r="E376" s="24" t="s">
        <v>499</v>
      </c>
      <c r="F376" s="24" t="s">
        <v>2289</v>
      </c>
      <c r="G376" s="24"/>
      <c r="H376" s="24" t="s">
        <v>782</v>
      </c>
      <c r="I376" s="33">
        <v>42010000</v>
      </c>
      <c r="J376" s="33"/>
      <c r="K376" s="1" t="s">
        <v>2008</v>
      </c>
      <c r="L376" s="1" t="s">
        <v>2008</v>
      </c>
      <c r="N376" s="23">
        <v>125</v>
      </c>
      <c r="O376" s="23"/>
      <c r="P376" s="22" t="s">
        <v>1995</v>
      </c>
      <c r="Q376" s="22">
        <v>550</v>
      </c>
      <c r="R376" s="37">
        <f t="shared" si="15"/>
        <v>920</v>
      </c>
      <c r="S376" s="168">
        <v>1150</v>
      </c>
      <c r="T376" s="33" t="s">
        <v>501</v>
      </c>
      <c r="U376" s="33"/>
      <c r="V376" s="103">
        <v>1.7</v>
      </c>
      <c r="W376" s="142">
        <v>0.01</v>
      </c>
      <c r="X376" s="103">
        <f t="shared" si="17"/>
        <v>1.71</v>
      </c>
      <c r="Y376" s="132">
        <v>100</v>
      </c>
      <c r="Z376" s="132">
        <v>290</v>
      </c>
      <c r="AA376" s="132">
        <v>290</v>
      </c>
      <c r="AY376" s="322" t="s">
        <v>500</v>
      </c>
      <c r="BA376" t="s">
        <v>5211</v>
      </c>
      <c r="BB376" s="302" t="s">
        <v>5197</v>
      </c>
      <c r="BC376" s="309" t="s">
        <v>5198</v>
      </c>
    </row>
    <row r="377" spans="1:55" s="3" customFormat="1" ht="15.75" x14ac:dyDescent="0.25">
      <c r="A377" s="23" t="s">
        <v>448</v>
      </c>
      <c r="B377" s="24" t="s">
        <v>495</v>
      </c>
      <c r="D377" s="3" t="s">
        <v>2140</v>
      </c>
      <c r="E377" s="24" t="s">
        <v>502</v>
      </c>
      <c r="F377" s="24" t="s">
        <v>2289</v>
      </c>
      <c r="G377" s="24"/>
      <c r="H377" s="24" t="s">
        <v>782</v>
      </c>
      <c r="I377" s="33">
        <v>42010000</v>
      </c>
      <c r="J377" s="33"/>
      <c r="K377" s="1" t="s">
        <v>2008</v>
      </c>
      <c r="L377" s="1" t="s">
        <v>2008</v>
      </c>
      <c r="N377" s="23">
        <v>135</v>
      </c>
      <c r="O377" s="23"/>
      <c r="P377" s="22" t="s">
        <v>1995</v>
      </c>
      <c r="Q377" s="22">
        <v>550</v>
      </c>
      <c r="R377" s="37">
        <f t="shared" si="15"/>
        <v>920</v>
      </c>
      <c r="S377" s="168">
        <v>1150</v>
      </c>
      <c r="T377" s="33" t="s">
        <v>503</v>
      </c>
      <c r="U377" s="33"/>
      <c r="V377" s="103">
        <v>1.7</v>
      </c>
      <c r="W377" s="142">
        <v>0.01</v>
      </c>
      <c r="X377" s="103">
        <f t="shared" si="17"/>
        <v>1.71</v>
      </c>
      <c r="Y377" s="132">
        <v>100</v>
      </c>
      <c r="Z377" s="132">
        <v>290</v>
      </c>
      <c r="AA377" s="132">
        <v>290</v>
      </c>
      <c r="AY377" s="322" t="s">
        <v>500</v>
      </c>
      <c r="BA377" t="s">
        <v>5211</v>
      </c>
      <c r="BB377" s="302" t="s">
        <v>5197</v>
      </c>
      <c r="BC377" s="309" t="s">
        <v>5198</v>
      </c>
    </row>
    <row r="378" spans="1:55" s="3" customFormat="1" ht="15.75" x14ac:dyDescent="0.25">
      <c r="A378" s="23" t="s">
        <v>448</v>
      </c>
      <c r="B378" s="24" t="s">
        <v>495</v>
      </c>
      <c r="D378" s="3" t="s">
        <v>2140</v>
      </c>
      <c r="E378" s="24" t="s">
        <v>504</v>
      </c>
      <c r="F378" s="24" t="s">
        <v>2289</v>
      </c>
      <c r="G378" s="24"/>
      <c r="H378" s="24" t="s">
        <v>782</v>
      </c>
      <c r="I378" s="33">
        <v>42010000</v>
      </c>
      <c r="J378" s="33"/>
      <c r="K378" s="1" t="s">
        <v>2008</v>
      </c>
      <c r="L378" s="1" t="s">
        <v>2008</v>
      </c>
      <c r="N378" s="23">
        <v>145</v>
      </c>
      <c r="O378" s="23"/>
      <c r="P378" s="22" t="s">
        <v>1995</v>
      </c>
      <c r="Q378" s="22">
        <v>550</v>
      </c>
      <c r="R378" s="37">
        <f t="shared" si="15"/>
        <v>920</v>
      </c>
      <c r="S378" s="168">
        <v>1150</v>
      </c>
      <c r="T378" s="33" t="s">
        <v>505</v>
      </c>
      <c r="U378" s="33"/>
      <c r="V378" s="103">
        <v>1.7</v>
      </c>
      <c r="W378" s="142">
        <v>0.01</v>
      </c>
      <c r="X378" s="103">
        <f t="shared" si="17"/>
        <v>1.71</v>
      </c>
      <c r="Y378" s="132">
        <v>100</v>
      </c>
      <c r="Z378" s="132">
        <v>290</v>
      </c>
      <c r="AA378" s="132">
        <v>290</v>
      </c>
      <c r="AY378" s="322" t="s">
        <v>500</v>
      </c>
      <c r="BA378" t="s">
        <v>5211</v>
      </c>
      <c r="BB378" s="302" t="s">
        <v>5197</v>
      </c>
      <c r="BC378" s="309" t="s">
        <v>5198</v>
      </c>
    </row>
    <row r="379" spans="1:55" s="3" customFormat="1" ht="15.75" x14ac:dyDescent="0.25">
      <c r="A379" s="23" t="s">
        <v>448</v>
      </c>
      <c r="B379" s="24" t="s">
        <v>495</v>
      </c>
      <c r="D379" s="3" t="s">
        <v>2140</v>
      </c>
      <c r="E379" s="24" t="s">
        <v>506</v>
      </c>
      <c r="F379" s="24" t="s">
        <v>2289</v>
      </c>
      <c r="G379" s="24"/>
      <c r="H379" s="24" t="s">
        <v>782</v>
      </c>
      <c r="I379" s="33">
        <v>42010000</v>
      </c>
      <c r="J379" s="33"/>
      <c r="K379" s="1" t="s">
        <v>2008</v>
      </c>
      <c r="L379" s="1" t="s">
        <v>2008</v>
      </c>
      <c r="N379" s="23">
        <v>155</v>
      </c>
      <c r="O379" s="23"/>
      <c r="P379" s="22" t="s">
        <v>1995</v>
      </c>
      <c r="Q379" s="22">
        <v>550</v>
      </c>
      <c r="R379" s="37">
        <f t="shared" si="15"/>
        <v>920</v>
      </c>
      <c r="S379" s="168">
        <v>1150</v>
      </c>
      <c r="T379" s="33" t="s">
        <v>507</v>
      </c>
      <c r="U379" s="33"/>
      <c r="V379" s="103">
        <v>1.7</v>
      </c>
      <c r="W379" s="142">
        <v>0.01</v>
      </c>
      <c r="X379" s="103">
        <f t="shared" si="17"/>
        <v>1.71</v>
      </c>
      <c r="Y379" s="132">
        <v>100</v>
      </c>
      <c r="Z379" s="132">
        <v>290</v>
      </c>
      <c r="AA379" s="132">
        <v>290</v>
      </c>
      <c r="AY379" s="322" t="s">
        <v>500</v>
      </c>
      <c r="BA379" t="s">
        <v>5211</v>
      </c>
      <c r="BB379" s="302" t="s">
        <v>5197</v>
      </c>
      <c r="BC379" s="309" t="s">
        <v>5198</v>
      </c>
    </row>
    <row r="380" spans="1:55" s="3" customFormat="1" ht="15.75" x14ac:dyDescent="0.25">
      <c r="A380" s="23" t="s">
        <v>448</v>
      </c>
      <c r="B380" s="24" t="s">
        <v>495</v>
      </c>
      <c r="D380" s="3" t="s">
        <v>2140</v>
      </c>
      <c r="E380" s="24" t="s">
        <v>2290</v>
      </c>
      <c r="F380" s="24" t="s">
        <v>2289</v>
      </c>
      <c r="G380" s="24"/>
      <c r="H380" s="24" t="s">
        <v>782</v>
      </c>
      <c r="I380" s="33">
        <v>42010000</v>
      </c>
      <c r="J380" s="33"/>
      <c r="K380" s="1" t="s">
        <v>2008</v>
      </c>
      <c r="L380" s="1" t="s">
        <v>2008</v>
      </c>
      <c r="N380" s="23">
        <v>165</v>
      </c>
      <c r="O380" s="23"/>
      <c r="P380" s="22" t="s">
        <v>1995</v>
      </c>
      <c r="Q380" s="22">
        <v>550</v>
      </c>
      <c r="R380" s="37">
        <f t="shared" si="15"/>
        <v>920</v>
      </c>
      <c r="S380" s="168">
        <v>1150</v>
      </c>
      <c r="T380" s="33">
        <v>5051771598826</v>
      </c>
      <c r="U380" s="33"/>
      <c r="V380" s="103">
        <v>1.7</v>
      </c>
      <c r="W380" s="142">
        <v>0.01</v>
      </c>
      <c r="X380" s="103">
        <f t="shared" si="17"/>
        <v>1.71</v>
      </c>
      <c r="Y380" s="132">
        <v>100</v>
      </c>
      <c r="Z380" s="132">
        <v>290</v>
      </c>
      <c r="AA380" s="132">
        <v>290</v>
      </c>
      <c r="AY380" s="322" t="s">
        <v>500</v>
      </c>
      <c r="BA380" t="s">
        <v>5211</v>
      </c>
      <c r="BB380" s="302" t="s">
        <v>5197</v>
      </c>
      <c r="BC380" s="309" t="s">
        <v>5198</v>
      </c>
    </row>
    <row r="381" spans="1:55" s="3" customFormat="1" ht="15.75" x14ac:dyDescent="0.25">
      <c r="A381" s="23" t="s">
        <v>448</v>
      </c>
      <c r="B381" s="24" t="s">
        <v>495</v>
      </c>
      <c r="D381" s="3" t="s">
        <v>3330</v>
      </c>
      <c r="E381" s="24" t="s">
        <v>3103</v>
      </c>
      <c r="F381" s="24" t="s">
        <v>3109</v>
      </c>
      <c r="G381" s="24"/>
      <c r="H381" s="24" t="s">
        <v>782</v>
      </c>
      <c r="I381" s="33">
        <v>42010000</v>
      </c>
      <c r="J381" s="33"/>
      <c r="K381" s="1" t="s">
        <v>2008</v>
      </c>
      <c r="L381" s="1" t="s">
        <v>2008</v>
      </c>
      <c r="N381" s="23">
        <v>115</v>
      </c>
      <c r="O381" s="23"/>
      <c r="P381" s="22" t="s">
        <v>1995</v>
      </c>
      <c r="Q381" s="22">
        <v>650</v>
      </c>
      <c r="R381" s="37">
        <f t="shared" si="15"/>
        <v>1119.2</v>
      </c>
      <c r="S381" s="168">
        <v>1399</v>
      </c>
      <c r="T381" s="33">
        <v>5051771221700</v>
      </c>
      <c r="U381" s="33"/>
      <c r="V381" s="103">
        <v>1.9</v>
      </c>
      <c r="W381" s="142">
        <v>0.01</v>
      </c>
      <c r="X381" s="103">
        <v>1.91</v>
      </c>
      <c r="Y381" s="132">
        <v>100</v>
      </c>
      <c r="Z381" s="132">
        <v>290</v>
      </c>
      <c r="AA381" s="132">
        <v>290</v>
      </c>
      <c r="AY381" s="322" t="s">
        <v>3896</v>
      </c>
      <c r="BA381" t="s">
        <v>5211</v>
      </c>
      <c r="BB381" s="302" t="s">
        <v>5197</v>
      </c>
      <c r="BC381" s="309" t="s">
        <v>5198</v>
      </c>
    </row>
    <row r="382" spans="1:55" s="3" customFormat="1" ht="15.75" x14ac:dyDescent="0.25">
      <c r="A382" s="23" t="s">
        <v>448</v>
      </c>
      <c r="B382" s="24" t="s">
        <v>495</v>
      </c>
      <c r="D382" s="3" t="s">
        <v>3330</v>
      </c>
      <c r="E382" s="24" t="s">
        <v>3104</v>
      </c>
      <c r="F382" s="24" t="s">
        <v>3109</v>
      </c>
      <c r="G382" s="24"/>
      <c r="H382" s="24" t="s">
        <v>782</v>
      </c>
      <c r="I382" s="33">
        <v>42010000</v>
      </c>
      <c r="J382" s="33"/>
      <c r="K382" s="1" t="s">
        <v>2008</v>
      </c>
      <c r="L382" s="1" t="s">
        <v>2008</v>
      </c>
      <c r="N382" s="23">
        <v>125</v>
      </c>
      <c r="O382" s="23"/>
      <c r="P382" s="22" t="s">
        <v>1995</v>
      </c>
      <c r="Q382" s="22">
        <v>650</v>
      </c>
      <c r="R382" s="37">
        <f t="shared" si="15"/>
        <v>1119.2</v>
      </c>
      <c r="S382" s="168">
        <v>1399</v>
      </c>
      <c r="T382" s="33">
        <v>5051771221724</v>
      </c>
      <c r="U382" s="33"/>
      <c r="V382" s="103">
        <v>1.9</v>
      </c>
      <c r="W382" s="142">
        <v>0.01</v>
      </c>
      <c r="X382" s="103">
        <v>1.91</v>
      </c>
      <c r="Y382" s="132">
        <v>100</v>
      </c>
      <c r="Z382" s="132">
        <v>290</v>
      </c>
      <c r="AA382" s="132">
        <v>290</v>
      </c>
      <c r="AY382" s="322" t="s">
        <v>3896</v>
      </c>
      <c r="BA382" t="s">
        <v>5211</v>
      </c>
      <c r="BB382" s="302" t="s">
        <v>5197</v>
      </c>
      <c r="BC382" s="309" t="s">
        <v>5198</v>
      </c>
    </row>
    <row r="383" spans="1:55" s="3" customFormat="1" ht="15.75" x14ac:dyDescent="0.25">
      <c r="A383" s="23" t="s">
        <v>448</v>
      </c>
      <c r="B383" s="24" t="s">
        <v>495</v>
      </c>
      <c r="D383" s="3" t="s">
        <v>3330</v>
      </c>
      <c r="E383" s="24" t="s">
        <v>3105</v>
      </c>
      <c r="F383" s="24" t="s">
        <v>3109</v>
      </c>
      <c r="G383" s="24"/>
      <c r="H383" s="24" t="s">
        <v>782</v>
      </c>
      <c r="I383" s="33">
        <v>42010000</v>
      </c>
      <c r="J383" s="33"/>
      <c r="K383" s="1" t="s">
        <v>2008</v>
      </c>
      <c r="L383" s="1" t="s">
        <v>2008</v>
      </c>
      <c r="N383" s="23">
        <v>135</v>
      </c>
      <c r="O383" s="23"/>
      <c r="P383" s="22" t="s">
        <v>1995</v>
      </c>
      <c r="Q383" s="22">
        <v>650</v>
      </c>
      <c r="R383" s="37">
        <f t="shared" si="15"/>
        <v>1119.2</v>
      </c>
      <c r="S383" s="168">
        <v>1399</v>
      </c>
      <c r="T383" s="33">
        <v>5051771221748</v>
      </c>
      <c r="U383" s="33"/>
      <c r="V383" s="103">
        <v>1.9</v>
      </c>
      <c r="W383" s="142">
        <v>0.01</v>
      </c>
      <c r="X383" s="103">
        <v>1.91</v>
      </c>
      <c r="Y383" s="132">
        <v>100</v>
      </c>
      <c r="Z383" s="132">
        <v>290</v>
      </c>
      <c r="AA383" s="132">
        <v>290</v>
      </c>
      <c r="AY383" s="322" t="s">
        <v>3896</v>
      </c>
      <c r="BA383" t="s">
        <v>5211</v>
      </c>
      <c r="BB383" s="302" t="s">
        <v>5197</v>
      </c>
      <c r="BC383" s="309" t="s">
        <v>5198</v>
      </c>
    </row>
    <row r="384" spans="1:55" s="3" customFormat="1" ht="15.75" x14ac:dyDescent="0.25">
      <c r="A384" s="23" t="s">
        <v>448</v>
      </c>
      <c r="B384" s="24" t="s">
        <v>495</v>
      </c>
      <c r="D384" s="3" t="s">
        <v>3330</v>
      </c>
      <c r="E384" s="24" t="s">
        <v>3106</v>
      </c>
      <c r="F384" s="24" t="s">
        <v>3109</v>
      </c>
      <c r="G384" s="24"/>
      <c r="H384" s="24" t="s">
        <v>782</v>
      </c>
      <c r="I384" s="33">
        <v>42010000</v>
      </c>
      <c r="J384" s="33"/>
      <c r="K384" s="1" t="s">
        <v>2008</v>
      </c>
      <c r="L384" s="1" t="s">
        <v>2008</v>
      </c>
      <c r="N384" s="23">
        <v>145</v>
      </c>
      <c r="O384" s="23"/>
      <c r="P384" s="22" t="s">
        <v>1995</v>
      </c>
      <c r="Q384" s="22">
        <v>650</v>
      </c>
      <c r="R384" s="37">
        <f t="shared" si="15"/>
        <v>1119.2</v>
      </c>
      <c r="S384" s="168">
        <v>1399</v>
      </c>
      <c r="T384" s="33">
        <v>5051771221755</v>
      </c>
      <c r="U384" s="33"/>
      <c r="V384" s="103">
        <v>1.9</v>
      </c>
      <c r="W384" s="142">
        <v>0.01</v>
      </c>
      <c r="X384" s="103">
        <v>1.91</v>
      </c>
      <c r="Y384" s="132">
        <v>100</v>
      </c>
      <c r="Z384" s="132">
        <v>290</v>
      </c>
      <c r="AA384" s="132">
        <v>290</v>
      </c>
      <c r="AY384" s="322" t="s">
        <v>3896</v>
      </c>
      <c r="BA384" t="s">
        <v>5211</v>
      </c>
      <c r="BB384" s="302" t="s">
        <v>5197</v>
      </c>
      <c r="BC384" s="309" t="s">
        <v>5198</v>
      </c>
    </row>
    <row r="385" spans="1:55" s="3" customFormat="1" ht="15.75" x14ac:dyDescent="0.25">
      <c r="A385" s="23" t="s">
        <v>448</v>
      </c>
      <c r="B385" s="24" t="s">
        <v>495</v>
      </c>
      <c r="D385" s="3" t="s">
        <v>3330</v>
      </c>
      <c r="E385" s="24" t="s">
        <v>3107</v>
      </c>
      <c r="F385" s="24" t="s">
        <v>3109</v>
      </c>
      <c r="G385" s="24"/>
      <c r="H385" s="24" t="s">
        <v>782</v>
      </c>
      <c r="I385" s="33">
        <v>42010000</v>
      </c>
      <c r="J385" s="33"/>
      <c r="K385" s="1" t="s">
        <v>2008</v>
      </c>
      <c r="L385" s="1" t="s">
        <v>2008</v>
      </c>
      <c r="N385" s="23">
        <v>155</v>
      </c>
      <c r="O385" s="23"/>
      <c r="P385" s="22" t="s">
        <v>1995</v>
      </c>
      <c r="Q385" s="22">
        <v>650</v>
      </c>
      <c r="R385" s="37">
        <f t="shared" si="15"/>
        <v>1119.2</v>
      </c>
      <c r="S385" s="168">
        <v>1399</v>
      </c>
      <c r="T385" s="33">
        <v>5051771221779</v>
      </c>
      <c r="U385" s="33"/>
      <c r="V385" s="103">
        <v>1.9</v>
      </c>
      <c r="W385" s="142">
        <v>0.01</v>
      </c>
      <c r="X385" s="103">
        <v>1.91</v>
      </c>
      <c r="Y385" s="132">
        <v>100</v>
      </c>
      <c r="Z385" s="132">
        <v>290</v>
      </c>
      <c r="AA385" s="132">
        <v>290</v>
      </c>
      <c r="AY385" s="322" t="s">
        <v>3896</v>
      </c>
      <c r="BA385" t="s">
        <v>5211</v>
      </c>
      <c r="BB385" s="302" t="s">
        <v>5197</v>
      </c>
      <c r="BC385" s="309" t="s">
        <v>5198</v>
      </c>
    </row>
    <row r="386" spans="1:55" s="3" customFormat="1" ht="19.5" customHeight="1" x14ac:dyDescent="0.25">
      <c r="A386" s="23" t="s">
        <v>448</v>
      </c>
      <c r="B386" s="24" t="s">
        <v>495</v>
      </c>
      <c r="D386" s="3" t="s">
        <v>3330</v>
      </c>
      <c r="E386" s="24" t="s">
        <v>3108</v>
      </c>
      <c r="F386" s="24" t="s">
        <v>3109</v>
      </c>
      <c r="G386" s="24"/>
      <c r="H386" s="24" t="s">
        <v>782</v>
      </c>
      <c r="I386" s="33">
        <v>42010000</v>
      </c>
      <c r="J386" s="33"/>
      <c r="K386" s="1" t="s">
        <v>2008</v>
      </c>
      <c r="L386" s="1" t="s">
        <v>2008</v>
      </c>
      <c r="N386" s="23">
        <v>165</v>
      </c>
      <c r="O386" s="23"/>
      <c r="P386" s="22" t="s">
        <v>1995</v>
      </c>
      <c r="Q386" s="22">
        <v>650</v>
      </c>
      <c r="R386" s="37">
        <f t="shared" si="15"/>
        <v>1119.2</v>
      </c>
      <c r="S386" s="168">
        <v>1399</v>
      </c>
      <c r="T386" s="33">
        <v>5051771221786</v>
      </c>
      <c r="U386" s="33"/>
      <c r="V386" s="103">
        <v>1.9</v>
      </c>
      <c r="W386" s="142">
        <v>0.01</v>
      </c>
      <c r="X386" s="103">
        <v>1.91</v>
      </c>
      <c r="Y386" s="132">
        <v>100</v>
      </c>
      <c r="Z386" s="132">
        <v>290</v>
      </c>
      <c r="AA386" s="132">
        <v>290</v>
      </c>
      <c r="AY386" s="322" t="s">
        <v>3896</v>
      </c>
      <c r="BA386" t="s">
        <v>5211</v>
      </c>
      <c r="BB386" s="302" t="s">
        <v>5197</v>
      </c>
      <c r="BC386" s="309" t="s">
        <v>5198</v>
      </c>
    </row>
    <row r="387" spans="1:55" s="23" customFormat="1" ht="15.75" x14ac:dyDescent="0.25">
      <c r="A387" s="23" t="s">
        <v>448</v>
      </c>
      <c r="B387" s="24" t="s">
        <v>495</v>
      </c>
      <c r="C387" s="3"/>
      <c r="D387" s="23" t="s">
        <v>2496</v>
      </c>
      <c r="E387" s="23" t="s">
        <v>2495</v>
      </c>
      <c r="F387" s="24" t="s">
        <v>2965</v>
      </c>
      <c r="G387" s="24"/>
      <c r="H387" s="24" t="s">
        <v>782</v>
      </c>
      <c r="I387" s="132">
        <v>42010000</v>
      </c>
      <c r="J387" s="132"/>
      <c r="K387" s="1" t="s">
        <v>2008</v>
      </c>
      <c r="L387" s="1" t="s">
        <v>2008</v>
      </c>
      <c r="N387" s="23">
        <v>125</v>
      </c>
      <c r="P387" s="22" t="s">
        <v>1995</v>
      </c>
      <c r="Q387" s="22">
        <v>470</v>
      </c>
      <c r="R387" s="37">
        <f t="shared" si="15"/>
        <v>820</v>
      </c>
      <c r="S387" s="168">
        <v>1025</v>
      </c>
      <c r="T387" s="204">
        <v>5051771618227</v>
      </c>
      <c r="U387" s="204"/>
      <c r="V387" s="103">
        <v>1.9</v>
      </c>
      <c r="W387" s="142">
        <v>0.01</v>
      </c>
      <c r="X387" s="103">
        <f t="shared" ref="X387:X392" si="18">V387+W387</f>
        <v>1.91</v>
      </c>
      <c r="Y387" s="132">
        <v>100</v>
      </c>
      <c r="Z387" s="132">
        <v>290</v>
      </c>
      <c r="AA387" s="132">
        <v>290</v>
      </c>
      <c r="AY387" s="322" t="s">
        <v>2487</v>
      </c>
      <c r="AZ387" s="3"/>
      <c r="BA387" t="s">
        <v>5213</v>
      </c>
      <c r="BB387" s="302" t="s">
        <v>5197</v>
      </c>
      <c r="BC387" s="309" t="s">
        <v>5198</v>
      </c>
    </row>
    <row r="388" spans="1:55" s="23" customFormat="1" ht="15.75" x14ac:dyDescent="0.25">
      <c r="A388" s="23" t="s">
        <v>448</v>
      </c>
      <c r="B388" s="24" t="s">
        <v>495</v>
      </c>
      <c r="C388" s="3"/>
      <c r="D388" s="23" t="s">
        <v>2496</v>
      </c>
      <c r="E388" s="23" t="s">
        <v>2479</v>
      </c>
      <c r="F388" s="24" t="s">
        <v>2965</v>
      </c>
      <c r="G388" s="24"/>
      <c r="H388" s="24" t="s">
        <v>782</v>
      </c>
      <c r="I388" s="132">
        <v>42010000</v>
      </c>
      <c r="J388" s="132"/>
      <c r="K388" s="1" t="s">
        <v>2008</v>
      </c>
      <c r="L388" s="1" t="s">
        <v>2008</v>
      </c>
      <c r="N388" s="23">
        <v>135</v>
      </c>
      <c r="P388" s="22" t="s">
        <v>1995</v>
      </c>
      <c r="Q388" s="22">
        <v>470</v>
      </c>
      <c r="R388" s="37">
        <f t="shared" si="15"/>
        <v>820</v>
      </c>
      <c r="S388" s="168">
        <v>1025</v>
      </c>
      <c r="T388" s="204">
        <v>5051771618241</v>
      </c>
      <c r="U388" s="204"/>
      <c r="V388" s="103">
        <v>1.9</v>
      </c>
      <c r="W388" s="142">
        <v>0.01</v>
      </c>
      <c r="X388" s="103">
        <f t="shared" si="18"/>
        <v>1.91</v>
      </c>
      <c r="Y388" s="132">
        <v>100</v>
      </c>
      <c r="Z388" s="132">
        <v>290</v>
      </c>
      <c r="AA388" s="132">
        <v>290</v>
      </c>
      <c r="AY388" s="322" t="s">
        <v>2487</v>
      </c>
      <c r="AZ388" s="3"/>
      <c r="BA388" t="s">
        <v>5213</v>
      </c>
      <c r="BB388" s="302" t="s">
        <v>5197</v>
      </c>
      <c r="BC388" s="309" t="s">
        <v>5198</v>
      </c>
    </row>
    <row r="389" spans="1:55" s="23" customFormat="1" ht="15.75" x14ac:dyDescent="0.25">
      <c r="A389" s="23" t="s">
        <v>448</v>
      </c>
      <c r="B389" s="24" t="s">
        <v>495</v>
      </c>
      <c r="C389" s="3"/>
      <c r="D389" s="23" t="s">
        <v>2496</v>
      </c>
      <c r="E389" s="23" t="s">
        <v>2480</v>
      </c>
      <c r="F389" s="24" t="s">
        <v>2965</v>
      </c>
      <c r="G389" s="24"/>
      <c r="H389" s="24" t="s">
        <v>782</v>
      </c>
      <c r="I389" s="132">
        <v>42010000</v>
      </c>
      <c r="J389" s="132"/>
      <c r="K389" s="1" t="s">
        <v>2008</v>
      </c>
      <c r="L389" s="1" t="s">
        <v>2008</v>
      </c>
      <c r="N389" s="23">
        <v>145</v>
      </c>
      <c r="P389" s="22" t="s">
        <v>1995</v>
      </c>
      <c r="Q389" s="22">
        <v>470</v>
      </c>
      <c r="R389" s="37">
        <f t="shared" si="15"/>
        <v>820</v>
      </c>
      <c r="S389" s="168">
        <v>1025</v>
      </c>
      <c r="T389" s="204">
        <v>5051771618258</v>
      </c>
      <c r="U389" s="204"/>
      <c r="V389" s="103">
        <v>1.9</v>
      </c>
      <c r="W389" s="142">
        <v>0.01</v>
      </c>
      <c r="X389" s="103">
        <f t="shared" si="18"/>
        <v>1.91</v>
      </c>
      <c r="Y389" s="132">
        <v>100</v>
      </c>
      <c r="Z389" s="132">
        <v>290</v>
      </c>
      <c r="AA389" s="132">
        <v>290</v>
      </c>
      <c r="AY389" s="322" t="s">
        <v>2487</v>
      </c>
      <c r="AZ389" s="3"/>
      <c r="BA389" t="s">
        <v>5213</v>
      </c>
      <c r="BB389" s="302" t="s">
        <v>5197</v>
      </c>
      <c r="BC389" s="309" t="s">
        <v>5198</v>
      </c>
    </row>
    <row r="390" spans="1:55" s="23" customFormat="1" ht="15.75" x14ac:dyDescent="0.25">
      <c r="A390" s="23" t="s">
        <v>448</v>
      </c>
      <c r="B390" s="24" t="s">
        <v>495</v>
      </c>
      <c r="C390" s="3"/>
      <c r="D390" s="23" t="s">
        <v>2496</v>
      </c>
      <c r="E390" s="23" t="s">
        <v>2481</v>
      </c>
      <c r="F390" s="24" t="s">
        <v>2965</v>
      </c>
      <c r="G390" s="24"/>
      <c r="H390" s="24" t="s">
        <v>782</v>
      </c>
      <c r="I390" s="132">
        <v>42010000</v>
      </c>
      <c r="J390" s="132"/>
      <c r="K390" s="1" t="s">
        <v>2008</v>
      </c>
      <c r="L390" s="1" t="s">
        <v>2008</v>
      </c>
      <c r="N390" s="23">
        <v>155</v>
      </c>
      <c r="P390" s="22" t="s">
        <v>1995</v>
      </c>
      <c r="Q390" s="22">
        <v>470</v>
      </c>
      <c r="R390" s="37">
        <f t="shared" si="15"/>
        <v>820</v>
      </c>
      <c r="S390" s="168">
        <v>1025</v>
      </c>
      <c r="T390" s="204">
        <v>5051771618272</v>
      </c>
      <c r="U390" s="204"/>
      <c r="V390" s="103">
        <v>1.9</v>
      </c>
      <c r="W390" s="142">
        <v>0.01</v>
      </c>
      <c r="X390" s="103">
        <f t="shared" si="18"/>
        <v>1.91</v>
      </c>
      <c r="Y390" s="132">
        <v>100</v>
      </c>
      <c r="Z390" s="132">
        <v>290</v>
      </c>
      <c r="AA390" s="132">
        <v>290</v>
      </c>
      <c r="AY390" s="322" t="s">
        <v>2487</v>
      </c>
      <c r="AZ390" s="3"/>
      <c r="BA390" t="s">
        <v>5213</v>
      </c>
      <c r="BB390" s="302" t="s">
        <v>5197</v>
      </c>
      <c r="BC390" s="309" t="s">
        <v>5198</v>
      </c>
    </row>
    <row r="391" spans="1:55" s="23" customFormat="1" ht="15.75" x14ac:dyDescent="0.25">
      <c r="A391" s="23" t="s">
        <v>448</v>
      </c>
      <c r="B391" s="24" t="s">
        <v>495</v>
      </c>
      <c r="C391" s="3"/>
      <c r="D391" s="23" t="s">
        <v>2496</v>
      </c>
      <c r="E391" s="23" t="s">
        <v>2482</v>
      </c>
      <c r="F391" s="24" t="s">
        <v>2965</v>
      </c>
      <c r="G391" s="24"/>
      <c r="H391" s="24" t="s">
        <v>782</v>
      </c>
      <c r="I391" s="132">
        <v>42010000</v>
      </c>
      <c r="J391" s="132"/>
      <c r="K391" s="1" t="s">
        <v>2008</v>
      </c>
      <c r="L391" s="1" t="s">
        <v>2008</v>
      </c>
      <c r="N391" s="23">
        <v>165</v>
      </c>
      <c r="P391" s="22" t="s">
        <v>1995</v>
      </c>
      <c r="Q391" s="22">
        <v>470</v>
      </c>
      <c r="R391" s="37">
        <f t="shared" si="15"/>
        <v>820</v>
      </c>
      <c r="S391" s="168">
        <v>1025</v>
      </c>
      <c r="T391" s="204">
        <v>5051771618289</v>
      </c>
      <c r="U391" s="204"/>
      <c r="V391" s="103">
        <v>1.9</v>
      </c>
      <c r="W391" s="142">
        <v>0.01</v>
      </c>
      <c r="X391" s="103">
        <f t="shared" si="18"/>
        <v>1.91</v>
      </c>
      <c r="Y391" s="132">
        <v>100</v>
      </c>
      <c r="Z391" s="132">
        <v>290</v>
      </c>
      <c r="AA391" s="132">
        <v>290</v>
      </c>
      <c r="AY391" s="322" t="s">
        <v>2487</v>
      </c>
      <c r="AZ391" s="3"/>
      <c r="BA391" t="s">
        <v>5213</v>
      </c>
      <c r="BB391" s="302" t="s">
        <v>5197</v>
      </c>
      <c r="BC391" s="309" t="s">
        <v>5198</v>
      </c>
    </row>
    <row r="392" spans="1:55" s="23" customFormat="1" ht="15.75" x14ac:dyDescent="0.25">
      <c r="A392" s="23" t="s">
        <v>448</v>
      </c>
      <c r="B392" s="24" t="s">
        <v>495</v>
      </c>
      <c r="C392" s="3"/>
      <c r="D392" s="23" t="s">
        <v>2496</v>
      </c>
      <c r="E392" s="23" t="s">
        <v>4815</v>
      </c>
      <c r="F392" s="24" t="s">
        <v>2965</v>
      </c>
      <c r="G392" s="24"/>
      <c r="H392" s="24" t="s">
        <v>1659</v>
      </c>
      <c r="I392" s="132">
        <v>42009999</v>
      </c>
      <c r="J392" s="132"/>
      <c r="K392" s="1" t="s">
        <v>2008</v>
      </c>
      <c r="L392" s="1" t="s">
        <v>2008</v>
      </c>
      <c r="N392" s="23">
        <v>115</v>
      </c>
      <c r="P392" s="22" t="s">
        <v>1995</v>
      </c>
      <c r="Q392" s="22">
        <v>470</v>
      </c>
      <c r="R392" s="37">
        <f t="shared" si="15"/>
        <v>820</v>
      </c>
      <c r="S392" s="168">
        <v>1025</v>
      </c>
      <c r="T392" s="204">
        <v>5051771908885</v>
      </c>
      <c r="U392" s="204"/>
      <c r="V392" s="103">
        <v>2</v>
      </c>
      <c r="W392" s="142">
        <v>0.4</v>
      </c>
      <c r="X392" s="103">
        <f t="shared" si="18"/>
        <v>2.4</v>
      </c>
      <c r="Y392" s="132">
        <v>110</v>
      </c>
      <c r="Z392" s="132">
        <v>340</v>
      </c>
      <c r="AA392" s="132">
        <v>340</v>
      </c>
      <c r="AY392" s="322" t="s">
        <v>2487</v>
      </c>
      <c r="AZ392" s="3"/>
      <c r="BA392" t="s">
        <v>5213</v>
      </c>
      <c r="BB392" s="302" t="s">
        <v>5197</v>
      </c>
      <c r="BC392" s="309" t="s">
        <v>5198</v>
      </c>
    </row>
    <row r="393" spans="1:55" s="23" customFormat="1" ht="15.75" x14ac:dyDescent="0.25">
      <c r="A393" s="23" t="s">
        <v>448</v>
      </c>
      <c r="B393" s="24" t="s">
        <v>495</v>
      </c>
      <c r="C393" s="3"/>
      <c r="D393" s="23" t="s">
        <v>2496</v>
      </c>
      <c r="E393" s="23" t="s">
        <v>4816</v>
      </c>
      <c r="F393" s="24" t="s">
        <v>2965</v>
      </c>
      <c r="G393" s="24"/>
      <c r="H393" s="24" t="s">
        <v>1659</v>
      </c>
      <c r="I393" s="132">
        <v>42010000</v>
      </c>
      <c r="J393" s="132"/>
      <c r="K393" s="1" t="s">
        <v>2008</v>
      </c>
      <c r="L393" s="1" t="s">
        <v>2008</v>
      </c>
      <c r="N393" s="23">
        <v>125</v>
      </c>
      <c r="P393" s="22" t="s">
        <v>1995</v>
      </c>
      <c r="Q393" s="22">
        <v>470</v>
      </c>
      <c r="R393" s="37">
        <f t="shared" si="15"/>
        <v>820</v>
      </c>
      <c r="S393" s="168">
        <v>1025</v>
      </c>
      <c r="T393" s="204">
        <v>5051771908908</v>
      </c>
      <c r="U393" s="204"/>
      <c r="V393" s="103">
        <v>2</v>
      </c>
      <c r="W393" s="142">
        <v>0.4</v>
      </c>
      <c r="X393" s="103">
        <f>V393+W393</f>
        <v>2.4</v>
      </c>
      <c r="Y393" s="132">
        <v>110</v>
      </c>
      <c r="Z393" s="132">
        <v>340</v>
      </c>
      <c r="AA393" s="132">
        <v>340</v>
      </c>
      <c r="AY393" s="322" t="s">
        <v>2487</v>
      </c>
      <c r="AZ393" s="3"/>
      <c r="BA393" t="s">
        <v>5213</v>
      </c>
      <c r="BB393" s="302" t="s">
        <v>5197</v>
      </c>
      <c r="BC393" s="309" t="s">
        <v>5198</v>
      </c>
    </row>
    <row r="394" spans="1:55" s="23" customFormat="1" ht="15.75" x14ac:dyDescent="0.25">
      <c r="A394" s="23" t="s">
        <v>448</v>
      </c>
      <c r="B394" s="24" t="s">
        <v>495</v>
      </c>
      <c r="C394" s="3"/>
      <c r="D394" s="23" t="s">
        <v>2496</v>
      </c>
      <c r="E394" s="23" t="s">
        <v>4817</v>
      </c>
      <c r="F394" s="24" t="s">
        <v>2965</v>
      </c>
      <c r="G394" s="24"/>
      <c r="H394" s="24" t="s">
        <v>1659</v>
      </c>
      <c r="I394" s="132">
        <v>42010000</v>
      </c>
      <c r="J394" s="132"/>
      <c r="K394" s="1" t="s">
        <v>2008</v>
      </c>
      <c r="L394" s="1" t="s">
        <v>2008</v>
      </c>
      <c r="N394" s="23">
        <v>135</v>
      </c>
      <c r="P394" s="22" t="s">
        <v>1995</v>
      </c>
      <c r="Q394" s="22">
        <v>470</v>
      </c>
      <c r="R394" s="37">
        <f t="shared" ref="R394:R457" si="19">S394*0.8</f>
        <v>820</v>
      </c>
      <c r="S394" s="168">
        <v>1025</v>
      </c>
      <c r="T394" s="204">
        <v>5051771908922</v>
      </c>
      <c r="U394" s="204"/>
      <c r="V394" s="103">
        <v>2</v>
      </c>
      <c r="W394" s="142">
        <v>0.4</v>
      </c>
      <c r="X394" s="103">
        <f>V394+W394</f>
        <v>2.4</v>
      </c>
      <c r="Y394" s="132">
        <v>110</v>
      </c>
      <c r="Z394" s="132">
        <v>340</v>
      </c>
      <c r="AA394" s="132">
        <v>340</v>
      </c>
      <c r="AY394" s="322" t="s">
        <v>2487</v>
      </c>
      <c r="AZ394" s="3"/>
      <c r="BA394" t="s">
        <v>5213</v>
      </c>
      <c r="BB394" s="302" t="s">
        <v>5197</v>
      </c>
      <c r="BC394" s="309" t="s">
        <v>5198</v>
      </c>
    </row>
    <row r="395" spans="1:55" s="23" customFormat="1" ht="15.75" x14ac:dyDescent="0.25">
      <c r="A395" s="23" t="s">
        <v>448</v>
      </c>
      <c r="B395" s="24" t="s">
        <v>495</v>
      </c>
      <c r="C395" s="3"/>
      <c r="D395" s="23" t="s">
        <v>2496</v>
      </c>
      <c r="E395" s="23" t="s">
        <v>4818</v>
      </c>
      <c r="F395" s="24" t="s">
        <v>2965</v>
      </c>
      <c r="G395" s="24"/>
      <c r="H395" s="24" t="s">
        <v>1659</v>
      </c>
      <c r="I395" s="132">
        <v>42010000</v>
      </c>
      <c r="J395" s="132"/>
      <c r="K395" s="1" t="s">
        <v>2008</v>
      </c>
      <c r="L395" s="1" t="s">
        <v>2008</v>
      </c>
      <c r="N395" s="23">
        <v>145</v>
      </c>
      <c r="P395" s="22" t="s">
        <v>1995</v>
      </c>
      <c r="Q395" s="22">
        <v>470</v>
      </c>
      <c r="R395" s="37">
        <f t="shared" si="19"/>
        <v>820</v>
      </c>
      <c r="S395" s="168">
        <v>1025</v>
      </c>
      <c r="T395" s="204">
        <v>5051771908939</v>
      </c>
      <c r="U395" s="204"/>
      <c r="V395" s="103">
        <v>2</v>
      </c>
      <c r="W395" s="142">
        <v>0.4</v>
      </c>
      <c r="X395" s="103">
        <f>V395+W395</f>
        <v>2.4</v>
      </c>
      <c r="Y395" s="132">
        <v>110</v>
      </c>
      <c r="Z395" s="132">
        <v>340</v>
      </c>
      <c r="AA395" s="132">
        <v>340</v>
      </c>
      <c r="AY395" s="322" t="s">
        <v>2487</v>
      </c>
      <c r="AZ395" s="3"/>
      <c r="BA395" t="s">
        <v>5213</v>
      </c>
      <c r="BB395" s="302" t="s">
        <v>5197</v>
      </c>
      <c r="BC395" s="309" t="s">
        <v>5198</v>
      </c>
    </row>
    <row r="396" spans="1:55" s="23" customFormat="1" ht="15.75" x14ac:dyDescent="0.25">
      <c r="A396" s="23" t="s">
        <v>448</v>
      </c>
      <c r="B396" s="24" t="s">
        <v>495</v>
      </c>
      <c r="C396" s="3"/>
      <c r="D396" s="23" t="s">
        <v>2496</v>
      </c>
      <c r="E396" s="23" t="s">
        <v>4819</v>
      </c>
      <c r="F396" s="24" t="s">
        <v>2965</v>
      </c>
      <c r="G396" s="24"/>
      <c r="H396" s="24" t="s">
        <v>1659</v>
      </c>
      <c r="I396" s="132">
        <v>42010000</v>
      </c>
      <c r="J396" s="132"/>
      <c r="K396" s="1" t="s">
        <v>2008</v>
      </c>
      <c r="L396" s="1" t="s">
        <v>2008</v>
      </c>
      <c r="N396" s="23">
        <v>155</v>
      </c>
      <c r="P396" s="22" t="s">
        <v>1995</v>
      </c>
      <c r="Q396" s="22">
        <v>470</v>
      </c>
      <c r="R396" s="37">
        <f t="shared" si="19"/>
        <v>820</v>
      </c>
      <c r="S396" s="168">
        <v>1025</v>
      </c>
      <c r="T396" s="204">
        <v>5051771908953</v>
      </c>
      <c r="U396" s="204"/>
      <c r="V396" s="103">
        <v>2</v>
      </c>
      <c r="W396" s="142">
        <v>0.4</v>
      </c>
      <c r="X396" s="103">
        <f>V396+W396</f>
        <v>2.4</v>
      </c>
      <c r="Y396" s="132">
        <v>110</v>
      </c>
      <c r="Z396" s="132">
        <v>340</v>
      </c>
      <c r="AA396" s="132">
        <v>340</v>
      </c>
      <c r="AY396" s="322" t="s">
        <v>2487</v>
      </c>
      <c r="AZ396" s="3"/>
      <c r="BA396" t="s">
        <v>5213</v>
      </c>
      <c r="BB396" s="302" t="s">
        <v>5197</v>
      </c>
      <c r="BC396" s="309" t="s">
        <v>5198</v>
      </c>
    </row>
    <row r="397" spans="1:55" s="23" customFormat="1" ht="15.75" x14ac:dyDescent="0.25">
      <c r="A397" s="23" t="s">
        <v>448</v>
      </c>
      <c r="B397" s="24" t="s">
        <v>495</v>
      </c>
      <c r="C397" s="3"/>
      <c r="D397" s="23" t="s">
        <v>2496</v>
      </c>
      <c r="E397" s="23" t="s">
        <v>4820</v>
      </c>
      <c r="F397" s="24" t="s">
        <v>2965</v>
      </c>
      <c r="G397" s="24"/>
      <c r="H397" s="24" t="s">
        <v>1659</v>
      </c>
      <c r="I397" s="132">
        <v>42010000</v>
      </c>
      <c r="J397" s="132"/>
      <c r="K397" s="1" t="s">
        <v>2008</v>
      </c>
      <c r="L397" s="1" t="s">
        <v>2008</v>
      </c>
      <c r="N397" s="23">
        <v>165</v>
      </c>
      <c r="P397" s="22" t="s">
        <v>1995</v>
      </c>
      <c r="Q397" s="22">
        <v>470</v>
      </c>
      <c r="R397" s="37">
        <f t="shared" si="19"/>
        <v>820</v>
      </c>
      <c r="S397" s="168">
        <v>1025</v>
      </c>
      <c r="T397" s="204">
        <v>5051771908960</v>
      </c>
      <c r="U397" s="204"/>
      <c r="V397" s="103">
        <v>2</v>
      </c>
      <c r="W397" s="142">
        <v>0.4</v>
      </c>
      <c r="X397" s="103">
        <f>V397+W397</f>
        <v>2.4</v>
      </c>
      <c r="Y397" s="132">
        <v>110</v>
      </c>
      <c r="Z397" s="132">
        <v>340</v>
      </c>
      <c r="AA397" s="132">
        <v>340</v>
      </c>
      <c r="AY397" s="322" t="s">
        <v>2487</v>
      </c>
      <c r="AZ397" s="3"/>
      <c r="BA397" t="s">
        <v>5213</v>
      </c>
      <c r="BB397" s="302" t="s">
        <v>5197</v>
      </c>
      <c r="BC397" s="309" t="s">
        <v>5198</v>
      </c>
    </row>
    <row r="398" spans="1:55" ht="15.75" x14ac:dyDescent="0.25">
      <c r="A398" t="s">
        <v>448</v>
      </c>
      <c r="B398" t="s">
        <v>509</v>
      </c>
      <c r="D398" t="s">
        <v>4774</v>
      </c>
      <c r="E398" s="20" t="s">
        <v>4484</v>
      </c>
      <c r="F398" t="s">
        <v>4485</v>
      </c>
      <c r="H398" t="s">
        <v>1610</v>
      </c>
      <c r="I398" s="132">
        <v>42010000</v>
      </c>
      <c r="J398" s="132"/>
      <c r="K398" s="1" t="s">
        <v>2008</v>
      </c>
      <c r="L398" s="1" t="s">
        <v>2008</v>
      </c>
      <c r="M398" s="254"/>
      <c r="N398" s="13">
        <v>115</v>
      </c>
      <c r="P398" s="244" t="s">
        <v>1995</v>
      </c>
      <c r="Q398" s="313">
        <v>560</v>
      </c>
      <c r="R398" s="37">
        <f t="shared" si="19"/>
        <v>1032</v>
      </c>
      <c r="S398" s="168">
        <v>1290</v>
      </c>
      <c r="T398" s="143">
        <v>5051771907765</v>
      </c>
      <c r="U398"/>
      <c r="V398"/>
      <c r="W398"/>
      <c r="X398"/>
      <c r="Y398"/>
      <c r="Z398"/>
      <c r="AA398"/>
      <c r="AY398" s="320" t="s">
        <v>4486</v>
      </c>
      <c r="BA398" t="s">
        <v>5213</v>
      </c>
      <c r="BB398" s="302" t="s">
        <v>5197</v>
      </c>
      <c r="BC398" s="309" t="s">
        <v>5198</v>
      </c>
    </row>
    <row r="399" spans="1:55" ht="15.75" x14ac:dyDescent="0.25">
      <c r="A399" t="s">
        <v>448</v>
      </c>
      <c r="B399" t="s">
        <v>509</v>
      </c>
      <c r="D399" t="s">
        <v>4774</v>
      </c>
      <c r="E399" s="20" t="s">
        <v>4487</v>
      </c>
      <c r="F399" t="s">
        <v>4485</v>
      </c>
      <c r="H399" t="s">
        <v>1610</v>
      </c>
      <c r="I399" s="132">
        <v>42010000</v>
      </c>
      <c r="J399" s="132"/>
      <c r="K399" s="1" t="s">
        <v>2008</v>
      </c>
      <c r="L399" s="1" t="s">
        <v>2008</v>
      </c>
      <c r="M399" s="254"/>
      <c r="N399" s="13">
        <v>125</v>
      </c>
      <c r="P399" s="244" t="s">
        <v>1995</v>
      </c>
      <c r="Q399" s="313">
        <v>560</v>
      </c>
      <c r="R399" s="37">
        <f t="shared" si="19"/>
        <v>1032</v>
      </c>
      <c r="S399" s="168">
        <v>1290</v>
      </c>
      <c r="T399" s="143">
        <v>5051771907789</v>
      </c>
      <c r="U399"/>
      <c r="V399"/>
      <c r="W399"/>
      <c r="X399"/>
      <c r="Y399"/>
      <c r="Z399"/>
      <c r="AA399"/>
      <c r="AY399" s="320" t="s">
        <v>4486</v>
      </c>
      <c r="BA399" t="s">
        <v>5213</v>
      </c>
      <c r="BB399" s="302" t="s">
        <v>5197</v>
      </c>
      <c r="BC399" s="309" t="s">
        <v>5198</v>
      </c>
    </row>
    <row r="400" spans="1:55" ht="15.75" x14ac:dyDescent="0.25">
      <c r="A400" t="s">
        <v>448</v>
      </c>
      <c r="B400" t="s">
        <v>509</v>
      </c>
      <c r="D400" t="s">
        <v>4774</v>
      </c>
      <c r="E400" s="20" t="s">
        <v>4488</v>
      </c>
      <c r="F400" t="s">
        <v>4485</v>
      </c>
      <c r="H400" t="s">
        <v>1610</v>
      </c>
      <c r="I400" s="132">
        <v>42010000</v>
      </c>
      <c r="J400" s="132"/>
      <c r="K400" s="1" t="s">
        <v>2008</v>
      </c>
      <c r="L400" s="1" t="s">
        <v>2008</v>
      </c>
      <c r="M400" s="254"/>
      <c r="N400" s="13">
        <v>135</v>
      </c>
      <c r="P400" s="244" t="s">
        <v>1995</v>
      </c>
      <c r="Q400" s="313">
        <v>560</v>
      </c>
      <c r="R400" s="37">
        <f t="shared" si="19"/>
        <v>1032</v>
      </c>
      <c r="S400" s="168">
        <v>1290</v>
      </c>
      <c r="T400" s="143">
        <v>5051771907802</v>
      </c>
      <c r="U400"/>
      <c r="V400"/>
      <c r="W400"/>
      <c r="X400"/>
      <c r="Y400"/>
      <c r="Z400"/>
      <c r="AA400"/>
      <c r="AY400" s="320" t="s">
        <v>4486</v>
      </c>
      <c r="BA400" t="s">
        <v>5213</v>
      </c>
      <c r="BB400" s="302" t="s">
        <v>5197</v>
      </c>
      <c r="BC400" s="309" t="s">
        <v>5198</v>
      </c>
    </row>
    <row r="401" spans="1:55" ht="15.75" x14ac:dyDescent="0.25">
      <c r="A401" t="s">
        <v>448</v>
      </c>
      <c r="B401" t="s">
        <v>509</v>
      </c>
      <c r="D401" t="s">
        <v>4774</v>
      </c>
      <c r="E401" s="20" t="s">
        <v>4489</v>
      </c>
      <c r="F401" t="s">
        <v>4485</v>
      </c>
      <c r="H401" t="s">
        <v>1610</v>
      </c>
      <c r="I401" s="132">
        <v>42010000</v>
      </c>
      <c r="J401" s="132"/>
      <c r="K401" s="1" t="s">
        <v>2008</v>
      </c>
      <c r="L401" s="1" t="s">
        <v>2008</v>
      </c>
      <c r="M401" s="254"/>
      <c r="N401" s="13">
        <v>145</v>
      </c>
      <c r="P401" s="244" t="s">
        <v>1995</v>
      </c>
      <c r="Q401" s="313">
        <v>560</v>
      </c>
      <c r="R401" s="37">
        <f t="shared" si="19"/>
        <v>1032</v>
      </c>
      <c r="S401" s="168">
        <v>1290</v>
      </c>
      <c r="T401" s="143">
        <v>5051771907819</v>
      </c>
      <c r="U401"/>
      <c r="V401"/>
      <c r="W401"/>
      <c r="X401"/>
      <c r="Y401"/>
      <c r="Z401"/>
      <c r="AA401"/>
      <c r="AY401" s="320" t="s">
        <v>4486</v>
      </c>
      <c r="BA401" t="s">
        <v>5213</v>
      </c>
      <c r="BB401" s="302" t="s">
        <v>5197</v>
      </c>
      <c r="BC401" s="309" t="s">
        <v>5198</v>
      </c>
    </row>
    <row r="402" spans="1:55" ht="15.75" x14ac:dyDescent="0.25">
      <c r="A402" t="s">
        <v>448</v>
      </c>
      <c r="B402" t="s">
        <v>509</v>
      </c>
      <c r="D402" t="s">
        <v>4774</v>
      </c>
      <c r="E402" s="20" t="s">
        <v>4490</v>
      </c>
      <c r="F402" t="s">
        <v>4485</v>
      </c>
      <c r="H402" t="s">
        <v>1610</v>
      </c>
      <c r="I402" s="132">
        <v>42010000</v>
      </c>
      <c r="J402" s="132"/>
      <c r="K402" s="1" t="s">
        <v>2008</v>
      </c>
      <c r="L402" s="1" t="s">
        <v>2008</v>
      </c>
      <c r="M402" s="254"/>
      <c r="N402" s="13">
        <v>155</v>
      </c>
      <c r="P402" s="244" t="s">
        <v>1995</v>
      </c>
      <c r="Q402" s="313">
        <v>560</v>
      </c>
      <c r="R402" s="37">
        <f t="shared" si="19"/>
        <v>1032</v>
      </c>
      <c r="S402" s="168">
        <v>1290</v>
      </c>
      <c r="T402" s="143">
        <v>5051771907833</v>
      </c>
      <c r="U402"/>
      <c r="V402"/>
      <c r="W402"/>
      <c r="X402"/>
      <c r="Y402"/>
      <c r="Z402"/>
      <c r="AA402"/>
      <c r="AY402" s="320" t="s">
        <v>4486</v>
      </c>
      <c r="BA402" t="s">
        <v>5213</v>
      </c>
      <c r="BB402" s="302" t="s">
        <v>5197</v>
      </c>
      <c r="BC402" s="309" t="s">
        <v>5198</v>
      </c>
    </row>
    <row r="403" spans="1:55" ht="15.75" x14ac:dyDescent="0.25">
      <c r="A403" t="s">
        <v>448</v>
      </c>
      <c r="B403" t="s">
        <v>509</v>
      </c>
      <c r="D403" t="s">
        <v>4774</v>
      </c>
      <c r="E403" s="20" t="s">
        <v>4491</v>
      </c>
      <c r="F403" t="s">
        <v>4485</v>
      </c>
      <c r="H403" t="s">
        <v>1610</v>
      </c>
      <c r="I403" s="132">
        <v>42010000</v>
      </c>
      <c r="J403" s="132"/>
      <c r="K403" s="1" t="s">
        <v>2008</v>
      </c>
      <c r="L403" s="1" t="s">
        <v>2008</v>
      </c>
      <c r="M403" s="254"/>
      <c r="N403" s="13">
        <v>165</v>
      </c>
      <c r="P403" s="244" t="s">
        <v>1995</v>
      </c>
      <c r="Q403" s="313">
        <v>560</v>
      </c>
      <c r="R403" s="37">
        <f t="shared" si="19"/>
        <v>1032</v>
      </c>
      <c r="S403" s="168">
        <v>1290</v>
      </c>
      <c r="T403" s="143">
        <v>5051771907840</v>
      </c>
      <c r="U403"/>
      <c r="V403"/>
      <c r="W403"/>
      <c r="X403"/>
      <c r="Y403"/>
      <c r="Z403"/>
      <c r="AA403"/>
      <c r="AY403" s="320" t="s">
        <v>4486</v>
      </c>
      <c r="BA403" t="s">
        <v>5213</v>
      </c>
      <c r="BB403" s="302" t="s">
        <v>5197</v>
      </c>
      <c r="BC403" s="309" t="s">
        <v>5198</v>
      </c>
    </row>
    <row r="404" spans="1:55" ht="15.75" x14ac:dyDescent="0.25">
      <c r="A404" t="s">
        <v>448</v>
      </c>
      <c r="B404" t="s">
        <v>509</v>
      </c>
      <c r="D404" t="s">
        <v>4774</v>
      </c>
      <c r="E404" s="20" t="s">
        <v>4492</v>
      </c>
      <c r="F404" t="s">
        <v>4493</v>
      </c>
      <c r="H404" t="s">
        <v>1610</v>
      </c>
      <c r="I404" s="132">
        <v>42010000</v>
      </c>
      <c r="J404" s="132"/>
      <c r="K404" s="1" t="s">
        <v>2008</v>
      </c>
      <c r="L404" s="1" t="s">
        <v>2008</v>
      </c>
      <c r="M404" s="254"/>
      <c r="N404" s="13">
        <v>115</v>
      </c>
      <c r="P404" s="244" t="s">
        <v>1995</v>
      </c>
      <c r="Q404" s="313">
        <v>700</v>
      </c>
      <c r="R404" s="37">
        <f t="shared" si="19"/>
        <v>1279.2</v>
      </c>
      <c r="S404" s="168">
        <v>1599</v>
      </c>
      <c r="T404" s="143">
        <v>5051771907956</v>
      </c>
      <c r="U404"/>
      <c r="V404"/>
      <c r="W404"/>
      <c r="X404"/>
      <c r="Y404"/>
      <c r="Z404"/>
      <c r="AA404"/>
      <c r="AY404" s="320" t="s">
        <v>4494</v>
      </c>
      <c r="BA404" t="s">
        <v>5213</v>
      </c>
      <c r="BB404" s="302" t="s">
        <v>5197</v>
      </c>
      <c r="BC404" s="309" t="s">
        <v>5198</v>
      </c>
    </row>
    <row r="405" spans="1:55" ht="15.75" x14ac:dyDescent="0.25">
      <c r="A405" t="s">
        <v>448</v>
      </c>
      <c r="B405" t="s">
        <v>509</v>
      </c>
      <c r="D405" t="s">
        <v>4774</v>
      </c>
      <c r="E405" s="20" t="s">
        <v>4495</v>
      </c>
      <c r="F405" t="s">
        <v>4493</v>
      </c>
      <c r="H405" t="s">
        <v>1610</v>
      </c>
      <c r="I405" s="132">
        <v>42010000</v>
      </c>
      <c r="J405" s="132"/>
      <c r="K405" s="1" t="s">
        <v>2008</v>
      </c>
      <c r="L405" s="1" t="s">
        <v>2008</v>
      </c>
      <c r="M405" s="254"/>
      <c r="N405" s="13">
        <v>125</v>
      </c>
      <c r="P405" s="244" t="s">
        <v>1995</v>
      </c>
      <c r="Q405" s="313">
        <v>700</v>
      </c>
      <c r="R405" s="37">
        <f t="shared" si="19"/>
        <v>1279.2</v>
      </c>
      <c r="S405" s="168">
        <v>1599</v>
      </c>
      <c r="T405" s="143">
        <v>5051771907963</v>
      </c>
      <c r="U405"/>
      <c r="V405"/>
      <c r="W405"/>
      <c r="X405"/>
      <c r="Y405"/>
      <c r="Z405"/>
      <c r="AA405"/>
      <c r="AY405" s="320" t="s">
        <v>4496</v>
      </c>
      <c r="BA405" t="s">
        <v>5213</v>
      </c>
      <c r="BB405" s="302" t="s">
        <v>5197</v>
      </c>
      <c r="BC405" s="309" t="s">
        <v>5198</v>
      </c>
    </row>
    <row r="406" spans="1:55" ht="15.75" x14ac:dyDescent="0.25">
      <c r="A406" t="s">
        <v>448</v>
      </c>
      <c r="B406" t="s">
        <v>509</v>
      </c>
      <c r="D406" t="s">
        <v>4774</v>
      </c>
      <c r="E406" s="20" t="s">
        <v>4497</v>
      </c>
      <c r="F406" t="s">
        <v>4493</v>
      </c>
      <c r="H406" t="s">
        <v>1610</v>
      </c>
      <c r="I406" s="132">
        <v>42010000</v>
      </c>
      <c r="J406" s="132"/>
      <c r="K406" s="1" t="s">
        <v>2008</v>
      </c>
      <c r="L406" s="1" t="s">
        <v>2008</v>
      </c>
      <c r="M406" s="254"/>
      <c r="N406" s="13">
        <v>135</v>
      </c>
      <c r="P406" s="244" t="s">
        <v>1995</v>
      </c>
      <c r="Q406" s="313">
        <v>700</v>
      </c>
      <c r="R406" s="37">
        <f t="shared" si="19"/>
        <v>1279.2</v>
      </c>
      <c r="S406" s="168">
        <v>1599</v>
      </c>
      <c r="T406" s="143">
        <v>5051771907987</v>
      </c>
      <c r="U406"/>
      <c r="V406"/>
      <c r="W406"/>
      <c r="X406"/>
      <c r="Y406"/>
      <c r="Z406"/>
      <c r="AA406"/>
      <c r="AY406" s="320" t="s">
        <v>4494</v>
      </c>
      <c r="BA406" t="s">
        <v>5213</v>
      </c>
      <c r="BB406" s="302" t="s">
        <v>5197</v>
      </c>
      <c r="BC406" s="309" t="s">
        <v>5198</v>
      </c>
    </row>
    <row r="407" spans="1:55" ht="15.75" x14ac:dyDescent="0.25">
      <c r="A407" t="s">
        <v>448</v>
      </c>
      <c r="B407" t="s">
        <v>509</v>
      </c>
      <c r="D407" t="s">
        <v>4774</v>
      </c>
      <c r="E407" s="20" t="s">
        <v>4498</v>
      </c>
      <c r="F407" t="s">
        <v>4493</v>
      </c>
      <c r="H407" t="s">
        <v>1610</v>
      </c>
      <c r="I407" s="132">
        <v>42010000</v>
      </c>
      <c r="J407" s="132"/>
      <c r="K407" s="1" t="s">
        <v>2008</v>
      </c>
      <c r="L407" s="1" t="s">
        <v>2008</v>
      </c>
      <c r="M407" s="254"/>
      <c r="N407" s="13">
        <v>145</v>
      </c>
      <c r="P407" s="244" t="s">
        <v>1995</v>
      </c>
      <c r="Q407" s="313">
        <v>700</v>
      </c>
      <c r="R407" s="37">
        <f t="shared" si="19"/>
        <v>1279.2</v>
      </c>
      <c r="S407" s="168">
        <v>1599</v>
      </c>
      <c r="T407" s="143">
        <v>5051771907994</v>
      </c>
      <c r="U407"/>
      <c r="V407"/>
      <c r="W407"/>
      <c r="X407"/>
      <c r="Y407"/>
      <c r="Z407"/>
      <c r="AA407"/>
      <c r="AY407" s="320" t="s">
        <v>4494</v>
      </c>
      <c r="BA407" t="s">
        <v>5213</v>
      </c>
      <c r="BB407" s="302" t="s">
        <v>5197</v>
      </c>
      <c r="BC407" s="309" t="s">
        <v>5198</v>
      </c>
    </row>
    <row r="408" spans="1:55" ht="15.75" x14ac:dyDescent="0.25">
      <c r="A408" t="s">
        <v>448</v>
      </c>
      <c r="B408" t="s">
        <v>509</v>
      </c>
      <c r="D408" t="s">
        <v>4774</v>
      </c>
      <c r="E408" s="20" t="s">
        <v>4499</v>
      </c>
      <c r="F408" t="s">
        <v>4493</v>
      </c>
      <c r="H408" t="s">
        <v>1610</v>
      </c>
      <c r="I408" s="132">
        <v>42010000</v>
      </c>
      <c r="J408" s="132"/>
      <c r="K408" s="1" t="s">
        <v>2008</v>
      </c>
      <c r="L408" s="1" t="s">
        <v>2008</v>
      </c>
      <c r="M408" s="254"/>
      <c r="N408" s="13">
        <v>155</v>
      </c>
      <c r="P408" s="244" t="s">
        <v>1995</v>
      </c>
      <c r="Q408" s="313">
        <v>700</v>
      </c>
      <c r="R408" s="37">
        <f t="shared" si="19"/>
        <v>1279.2</v>
      </c>
      <c r="S408" s="168">
        <v>1599</v>
      </c>
      <c r="T408" s="143">
        <v>5051771908014</v>
      </c>
      <c r="U408"/>
      <c r="V408"/>
      <c r="W408"/>
      <c r="X408"/>
      <c r="Y408"/>
      <c r="Z408"/>
      <c r="AA408"/>
      <c r="AY408" s="320" t="s">
        <v>4494</v>
      </c>
      <c r="BA408" t="s">
        <v>5213</v>
      </c>
      <c r="BB408" s="302" t="s">
        <v>5197</v>
      </c>
      <c r="BC408" s="309" t="s">
        <v>5198</v>
      </c>
    </row>
    <row r="409" spans="1:55" ht="15.75" x14ac:dyDescent="0.25">
      <c r="A409" t="s">
        <v>448</v>
      </c>
      <c r="B409" t="s">
        <v>509</v>
      </c>
      <c r="D409" t="s">
        <v>4774</v>
      </c>
      <c r="E409" s="20" t="s">
        <v>4500</v>
      </c>
      <c r="F409" t="s">
        <v>4493</v>
      </c>
      <c r="H409" t="s">
        <v>1610</v>
      </c>
      <c r="I409" s="132">
        <v>42010000</v>
      </c>
      <c r="J409" s="132"/>
      <c r="K409" s="1" t="s">
        <v>2008</v>
      </c>
      <c r="L409" s="1" t="s">
        <v>2008</v>
      </c>
      <c r="M409" s="254"/>
      <c r="N409" s="13">
        <v>165</v>
      </c>
      <c r="P409" s="244" t="s">
        <v>1995</v>
      </c>
      <c r="Q409" s="313">
        <v>700</v>
      </c>
      <c r="R409" s="37">
        <f t="shared" si="19"/>
        <v>1279.2</v>
      </c>
      <c r="S409" s="168">
        <v>1599</v>
      </c>
      <c r="T409" s="143">
        <v>5051771908021</v>
      </c>
      <c r="U409"/>
      <c r="V409"/>
      <c r="W409"/>
      <c r="X409"/>
      <c r="Y409"/>
      <c r="Z409"/>
      <c r="AA409"/>
      <c r="AY409" s="320" t="s">
        <v>4494</v>
      </c>
      <c r="BA409" t="s">
        <v>5213</v>
      </c>
      <c r="BB409" s="302" t="s">
        <v>5197</v>
      </c>
      <c r="BC409" s="309" t="s">
        <v>5198</v>
      </c>
    </row>
    <row r="410" spans="1:55" s="3" customFormat="1" ht="15.75" x14ac:dyDescent="0.25">
      <c r="A410" s="23" t="s">
        <v>448</v>
      </c>
      <c r="B410" s="24" t="s">
        <v>509</v>
      </c>
      <c r="D410" s="3" t="s">
        <v>2293</v>
      </c>
      <c r="E410" s="24" t="s">
        <v>4257</v>
      </c>
      <c r="F410" s="24" t="s">
        <v>3970</v>
      </c>
      <c r="G410" s="24"/>
      <c r="H410" s="24" t="s">
        <v>1610</v>
      </c>
      <c r="I410" s="33">
        <v>42010000</v>
      </c>
      <c r="J410" s="33"/>
      <c r="K410" s="1" t="s">
        <v>2008</v>
      </c>
      <c r="L410" s="1" t="s">
        <v>2008</v>
      </c>
      <c r="N410" s="23">
        <v>115</v>
      </c>
      <c r="O410" s="23"/>
      <c r="P410" s="22" t="s">
        <v>1995</v>
      </c>
      <c r="Q410" s="22">
        <v>305</v>
      </c>
      <c r="R410" s="37">
        <f t="shared" si="19"/>
        <v>559.20000000000005</v>
      </c>
      <c r="S410" s="168">
        <v>699</v>
      </c>
      <c r="T410" s="33">
        <v>5051771615790</v>
      </c>
      <c r="U410" s="33"/>
      <c r="V410" s="103">
        <v>1.25</v>
      </c>
      <c r="W410" s="142">
        <v>0.15</v>
      </c>
      <c r="X410" s="103"/>
      <c r="Y410" s="132">
        <v>100</v>
      </c>
      <c r="Z410" s="132">
        <v>370</v>
      </c>
      <c r="AA410" s="132">
        <v>370</v>
      </c>
      <c r="AY410" s="322" t="s">
        <v>3897</v>
      </c>
      <c r="BA410" t="s">
        <v>5213</v>
      </c>
      <c r="BB410" s="302" t="s">
        <v>5197</v>
      </c>
      <c r="BC410" s="309" t="s">
        <v>5198</v>
      </c>
    </row>
    <row r="411" spans="1:55" s="3" customFormat="1" ht="15.75" x14ac:dyDescent="0.25">
      <c r="A411" s="23" t="s">
        <v>448</v>
      </c>
      <c r="B411" s="24" t="s">
        <v>509</v>
      </c>
      <c r="D411" s="3" t="s">
        <v>2293</v>
      </c>
      <c r="E411" s="24" t="s">
        <v>4258</v>
      </c>
      <c r="F411" s="24" t="s">
        <v>3970</v>
      </c>
      <c r="G411" s="24"/>
      <c r="H411" s="24" t="s">
        <v>1610</v>
      </c>
      <c r="I411" s="33">
        <v>42010000</v>
      </c>
      <c r="J411" s="33"/>
      <c r="K411" s="1" t="s">
        <v>2008</v>
      </c>
      <c r="L411" s="1" t="s">
        <v>2008</v>
      </c>
      <c r="N411" s="23">
        <v>125</v>
      </c>
      <c r="O411" s="23"/>
      <c r="P411" s="22" t="s">
        <v>1995</v>
      </c>
      <c r="Q411" s="22">
        <v>305</v>
      </c>
      <c r="R411" s="37">
        <f t="shared" si="19"/>
        <v>559.20000000000005</v>
      </c>
      <c r="S411" s="168">
        <v>699</v>
      </c>
      <c r="T411" s="33">
        <v>5051771615813</v>
      </c>
      <c r="U411" s="33"/>
      <c r="V411" s="103">
        <v>1.25</v>
      </c>
      <c r="W411" s="142">
        <v>0.15</v>
      </c>
      <c r="X411" s="103"/>
      <c r="Y411" s="132">
        <v>100</v>
      </c>
      <c r="Z411" s="132">
        <v>370</v>
      </c>
      <c r="AA411" s="132">
        <v>370</v>
      </c>
      <c r="AY411" s="322" t="s">
        <v>3897</v>
      </c>
      <c r="BA411" t="s">
        <v>5213</v>
      </c>
      <c r="BB411" s="302" t="s">
        <v>5197</v>
      </c>
      <c r="BC411" s="309" t="s">
        <v>5198</v>
      </c>
    </row>
    <row r="412" spans="1:55" s="3" customFormat="1" ht="15.75" x14ac:dyDescent="0.25">
      <c r="A412" s="23" t="s">
        <v>448</v>
      </c>
      <c r="B412" s="24" t="s">
        <v>509</v>
      </c>
      <c r="D412" s="3" t="s">
        <v>2293</v>
      </c>
      <c r="E412" s="24" t="s">
        <v>4259</v>
      </c>
      <c r="F412" s="24" t="s">
        <v>3970</v>
      </c>
      <c r="G412" s="24"/>
      <c r="H412" s="24" t="s">
        <v>1610</v>
      </c>
      <c r="I412" s="33">
        <v>42010000</v>
      </c>
      <c r="J412" s="33"/>
      <c r="K412" s="1" t="s">
        <v>2008</v>
      </c>
      <c r="L412" s="1" t="s">
        <v>2008</v>
      </c>
      <c r="N412" s="23">
        <v>135</v>
      </c>
      <c r="O412" s="23"/>
      <c r="P412" s="22" t="s">
        <v>1995</v>
      </c>
      <c r="Q412" s="22">
        <v>305</v>
      </c>
      <c r="R412" s="37">
        <f t="shared" si="19"/>
        <v>559.20000000000005</v>
      </c>
      <c r="S412" s="168">
        <v>699</v>
      </c>
      <c r="T412" s="33">
        <v>5051771615837</v>
      </c>
      <c r="U412" s="33"/>
      <c r="V412" s="103">
        <v>1.3</v>
      </c>
      <c r="W412" s="142">
        <v>0.15</v>
      </c>
      <c r="X412" s="103"/>
      <c r="Y412" s="132">
        <v>100</v>
      </c>
      <c r="Z412" s="132">
        <v>370</v>
      </c>
      <c r="AA412" s="132">
        <v>370</v>
      </c>
      <c r="AY412" s="322" t="s">
        <v>3897</v>
      </c>
      <c r="BA412" t="s">
        <v>5213</v>
      </c>
      <c r="BB412" s="302" t="s">
        <v>5197</v>
      </c>
      <c r="BC412" s="309" t="s">
        <v>5198</v>
      </c>
    </row>
    <row r="413" spans="1:55" s="3" customFormat="1" ht="15.75" x14ac:dyDescent="0.25">
      <c r="A413" s="23" t="s">
        <v>448</v>
      </c>
      <c r="B413" s="24" t="s">
        <v>509</v>
      </c>
      <c r="D413" s="3" t="s">
        <v>2293</v>
      </c>
      <c r="E413" s="24" t="s">
        <v>4260</v>
      </c>
      <c r="F413" s="24" t="s">
        <v>3970</v>
      </c>
      <c r="G413" s="24"/>
      <c r="H413" s="24" t="s">
        <v>1610</v>
      </c>
      <c r="I413" s="33">
        <v>42010000</v>
      </c>
      <c r="J413" s="33"/>
      <c r="K413" s="1" t="s">
        <v>2008</v>
      </c>
      <c r="L413" s="1" t="s">
        <v>2008</v>
      </c>
      <c r="N413" s="23">
        <v>145</v>
      </c>
      <c r="O413" s="23"/>
      <c r="P413" s="22" t="s">
        <v>1995</v>
      </c>
      <c r="Q413" s="22">
        <v>305</v>
      </c>
      <c r="R413" s="37">
        <f t="shared" si="19"/>
        <v>559.20000000000005</v>
      </c>
      <c r="S413" s="168">
        <v>699</v>
      </c>
      <c r="T413" s="33">
        <v>5051771615844</v>
      </c>
      <c r="U413" s="33"/>
      <c r="V413" s="103">
        <v>1.375</v>
      </c>
      <c r="W413" s="142">
        <v>0.15</v>
      </c>
      <c r="X413" s="103"/>
      <c r="Y413" s="132">
        <v>100</v>
      </c>
      <c r="Z413" s="132">
        <v>370</v>
      </c>
      <c r="AA413" s="132">
        <v>370</v>
      </c>
      <c r="AY413" s="322" t="s">
        <v>3897</v>
      </c>
      <c r="BA413" t="s">
        <v>5213</v>
      </c>
      <c r="BB413" s="302" t="s">
        <v>5197</v>
      </c>
      <c r="BC413" s="309" t="s">
        <v>5198</v>
      </c>
    </row>
    <row r="414" spans="1:55" s="3" customFormat="1" ht="15.75" x14ac:dyDescent="0.25">
      <c r="A414" s="23" t="s">
        <v>448</v>
      </c>
      <c r="B414" s="24" t="s">
        <v>509</v>
      </c>
      <c r="D414" s="3" t="s">
        <v>2293</v>
      </c>
      <c r="E414" s="24" t="s">
        <v>4261</v>
      </c>
      <c r="F414" s="24" t="s">
        <v>3970</v>
      </c>
      <c r="G414" s="24"/>
      <c r="H414" s="24" t="s">
        <v>1610</v>
      </c>
      <c r="I414" s="33">
        <v>42010000</v>
      </c>
      <c r="J414" s="33"/>
      <c r="K414" s="1" t="s">
        <v>2008</v>
      </c>
      <c r="L414" s="1" t="s">
        <v>2008</v>
      </c>
      <c r="N414" s="23">
        <v>155</v>
      </c>
      <c r="O414" s="23"/>
      <c r="P414" s="22" t="s">
        <v>1995</v>
      </c>
      <c r="Q414" s="22">
        <v>305</v>
      </c>
      <c r="R414" s="37">
        <f t="shared" si="19"/>
        <v>559.20000000000005</v>
      </c>
      <c r="S414" s="168">
        <v>699</v>
      </c>
      <c r="T414" s="33">
        <v>5051771615868</v>
      </c>
      <c r="U414" s="33"/>
      <c r="V414" s="103">
        <v>1.45</v>
      </c>
      <c r="W414" s="142">
        <v>0.15</v>
      </c>
      <c r="X414" s="103"/>
      <c r="Y414" s="132">
        <v>100</v>
      </c>
      <c r="Z414" s="132">
        <v>370</v>
      </c>
      <c r="AA414" s="132">
        <v>370</v>
      </c>
      <c r="AY414" s="322" t="s">
        <v>3897</v>
      </c>
      <c r="BA414" t="s">
        <v>5213</v>
      </c>
      <c r="BB414" s="302" t="s">
        <v>5197</v>
      </c>
      <c r="BC414" s="309" t="s">
        <v>5198</v>
      </c>
    </row>
    <row r="415" spans="1:55" s="3" customFormat="1" ht="15.75" x14ac:dyDescent="0.25">
      <c r="A415" s="23" t="s">
        <v>448</v>
      </c>
      <c r="B415" s="24" t="s">
        <v>509</v>
      </c>
      <c r="D415" s="3" t="s">
        <v>2293</v>
      </c>
      <c r="E415" s="24" t="s">
        <v>4262</v>
      </c>
      <c r="F415" s="24" t="s">
        <v>3970</v>
      </c>
      <c r="G415" s="24"/>
      <c r="H415" s="24" t="s">
        <v>1610</v>
      </c>
      <c r="I415" s="33">
        <v>42010000</v>
      </c>
      <c r="J415" s="33"/>
      <c r="K415" s="1" t="s">
        <v>2008</v>
      </c>
      <c r="L415" s="1" t="s">
        <v>2008</v>
      </c>
      <c r="N415" s="23">
        <v>165</v>
      </c>
      <c r="O415" s="23"/>
      <c r="P415" s="22" t="s">
        <v>1995</v>
      </c>
      <c r="Q415" s="22">
        <v>305</v>
      </c>
      <c r="R415" s="37">
        <f t="shared" si="19"/>
        <v>559.20000000000005</v>
      </c>
      <c r="S415" s="168">
        <v>699</v>
      </c>
      <c r="T415" s="33">
        <v>5051771615875</v>
      </c>
      <c r="U415" s="33"/>
      <c r="V415" s="103">
        <v>1.45</v>
      </c>
      <c r="W415" s="142">
        <v>0.15</v>
      </c>
      <c r="X415" s="103"/>
      <c r="Y415" s="132">
        <v>100</v>
      </c>
      <c r="Z415" s="132">
        <v>370</v>
      </c>
      <c r="AA415" s="132">
        <v>370</v>
      </c>
      <c r="AY415" s="322" t="s">
        <v>3897</v>
      </c>
      <c r="BA415" t="s">
        <v>5213</v>
      </c>
      <c r="BB415" s="302" t="s">
        <v>5197</v>
      </c>
      <c r="BC415" s="309" t="s">
        <v>5198</v>
      </c>
    </row>
    <row r="416" spans="1:55" s="16" customFormat="1" ht="15.75" x14ac:dyDescent="0.25">
      <c r="A416" s="3" t="s">
        <v>448</v>
      </c>
      <c r="B416" s="24" t="s">
        <v>2409</v>
      </c>
      <c r="C416" s="3" t="s">
        <v>517</v>
      </c>
      <c r="D416" s="3" t="s">
        <v>1643</v>
      </c>
      <c r="E416" s="3" t="s">
        <v>1643</v>
      </c>
      <c r="F416" s="3" t="s">
        <v>2295</v>
      </c>
      <c r="G416" s="24"/>
      <c r="H416" s="3" t="s">
        <v>1644</v>
      </c>
      <c r="I416" s="33">
        <v>83089000</v>
      </c>
      <c r="J416" s="143"/>
      <c r="K416" s="1" t="s">
        <v>2008</v>
      </c>
      <c r="L416" s="1" t="s">
        <v>2008</v>
      </c>
      <c r="M416"/>
      <c r="N416" s="35" t="s">
        <v>334</v>
      </c>
      <c r="O416" s="35"/>
      <c r="P416" s="22" t="s">
        <v>1995</v>
      </c>
      <c r="Q416" s="22">
        <v>21.5</v>
      </c>
      <c r="R416" s="37">
        <f t="shared" si="19"/>
        <v>39.200000000000003</v>
      </c>
      <c r="S416" s="168">
        <v>49</v>
      </c>
      <c r="T416" s="33" t="s">
        <v>1695</v>
      </c>
      <c r="U416" s="33"/>
      <c r="V416" s="99">
        <v>5.5E-2</v>
      </c>
      <c r="W416" s="142">
        <v>5.0000000000000001E-3</v>
      </c>
      <c r="X416" s="99">
        <f t="shared" ref="X416:X425" si="20">V416+W416</f>
        <v>0.06</v>
      </c>
      <c r="Y416" s="8"/>
      <c r="Z416" s="8"/>
      <c r="AA416" s="8"/>
      <c r="AB416"/>
      <c r="AC416"/>
      <c r="AD416"/>
      <c r="AE416"/>
      <c r="AF416"/>
      <c r="AG416"/>
      <c r="AH416"/>
      <c r="AI416"/>
      <c r="AJ416"/>
      <c r="AK416"/>
      <c r="AL416"/>
      <c r="AM416"/>
      <c r="AN416"/>
      <c r="AO416"/>
      <c r="AP416"/>
      <c r="AQ416"/>
      <c r="AR416"/>
      <c r="AS416"/>
      <c r="AT416"/>
      <c r="AU416"/>
      <c r="AV416"/>
      <c r="AW416"/>
      <c r="AX416"/>
      <c r="AY416" s="320" t="s">
        <v>2874</v>
      </c>
      <c r="AZ416" s="158"/>
      <c r="BA416" t="s">
        <v>5211</v>
      </c>
      <c r="BB416" s="302" t="s">
        <v>5197</v>
      </c>
      <c r="BC416" s="309" t="s">
        <v>5198</v>
      </c>
    </row>
    <row r="417" spans="1:55" s="16" customFormat="1" ht="15.75" x14ac:dyDescent="0.25">
      <c r="A417" s="3" t="s">
        <v>448</v>
      </c>
      <c r="B417" s="24" t="s">
        <v>2409</v>
      </c>
      <c r="C417" s="3" t="s">
        <v>517</v>
      </c>
      <c r="D417" s="3" t="s">
        <v>1645</v>
      </c>
      <c r="E417" s="3" t="s">
        <v>1645</v>
      </c>
      <c r="F417" s="3" t="s">
        <v>2294</v>
      </c>
      <c r="G417" s="24"/>
      <c r="H417" s="3" t="s">
        <v>1644</v>
      </c>
      <c r="I417" s="33">
        <v>83089000</v>
      </c>
      <c r="J417" s="143"/>
      <c r="K417" s="1" t="s">
        <v>2008</v>
      </c>
      <c r="L417" s="1" t="s">
        <v>2008</v>
      </c>
      <c r="M417"/>
      <c r="N417" s="35" t="s">
        <v>334</v>
      </c>
      <c r="O417" s="35"/>
      <c r="P417" s="22" t="s">
        <v>1995</v>
      </c>
      <c r="Q417" s="22">
        <v>30</v>
      </c>
      <c r="R417" s="37">
        <f t="shared" si="19"/>
        <v>55.2</v>
      </c>
      <c r="S417" s="168">
        <v>69</v>
      </c>
      <c r="T417" s="33" t="s">
        <v>1696</v>
      </c>
      <c r="U417" s="33"/>
      <c r="V417" s="99">
        <v>6.5000000000000002E-2</v>
      </c>
      <c r="W417" s="142">
        <v>5.0000000000000001E-3</v>
      </c>
      <c r="X417" s="99">
        <f t="shared" si="20"/>
        <v>7.0000000000000007E-2</v>
      </c>
      <c r="Y417" s="8">
        <v>90</v>
      </c>
      <c r="Z417" s="8">
        <v>5</v>
      </c>
      <c r="AA417" s="8">
        <v>40</v>
      </c>
      <c r="AB417"/>
      <c r="AC417"/>
      <c r="AD417"/>
      <c r="AE417"/>
      <c r="AF417"/>
      <c r="AG417"/>
      <c r="AH417"/>
      <c r="AI417"/>
      <c r="AJ417"/>
      <c r="AK417"/>
      <c r="AL417"/>
      <c r="AM417"/>
      <c r="AN417"/>
      <c r="AO417"/>
      <c r="AP417"/>
      <c r="AQ417"/>
      <c r="AR417"/>
      <c r="AS417"/>
      <c r="AT417"/>
      <c r="AU417"/>
      <c r="AV417"/>
      <c r="AW417"/>
      <c r="AX417"/>
      <c r="AY417" s="320" t="s">
        <v>2875</v>
      </c>
      <c r="AZ417" s="157"/>
      <c r="BA417" t="s">
        <v>5211</v>
      </c>
      <c r="BB417" s="302" t="s">
        <v>5197</v>
      </c>
      <c r="BC417" s="309" t="s">
        <v>5198</v>
      </c>
    </row>
    <row r="418" spans="1:55" ht="16.5" customHeight="1" x14ac:dyDescent="0.25">
      <c r="A418" s="23" t="s">
        <v>448</v>
      </c>
      <c r="B418" s="24" t="s">
        <v>2409</v>
      </c>
      <c r="C418" s="24" t="s">
        <v>517</v>
      </c>
      <c r="D418" s="3" t="s">
        <v>2141</v>
      </c>
      <c r="E418" s="24" t="s">
        <v>518</v>
      </c>
      <c r="F418" s="24" t="s">
        <v>2297</v>
      </c>
      <c r="G418" s="24"/>
      <c r="H418" s="24" t="s">
        <v>422</v>
      </c>
      <c r="I418" s="33">
        <v>42010000</v>
      </c>
      <c r="K418" s="1" t="s">
        <v>2008</v>
      </c>
      <c r="L418" s="1" t="s">
        <v>2008</v>
      </c>
      <c r="N418" s="23" t="s">
        <v>452</v>
      </c>
      <c r="O418" s="23"/>
      <c r="P418" s="22" t="s">
        <v>1995</v>
      </c>
      <c r="Q418" s="22">
        <v>105</v>
      </c>
      <c r="R418" s="37">
        <f t="shared" si="19"/>
        <v>192</v>
      </c>
      <c r="S418" s="168">
        <v>240</v>
      </c>
      <c r="T418" s="33" t="s">
        <v>519</v>
      </c>
      <c r="U418" s="33"/>
      <c r="V418" s="99">
        <v>0.13500000000000001</v>
      </c>
      <c r="W418" s="142">
        <v>5.0000000000000001E-3</v>
      </c>
      <c r="X418" s="99">
        <f t="shared" si="20"/>
        <v>0.14000000000000001</v>
      </c>
      <c r="Y418" s="8">
        <v>255</v>
      </c>
      <c r="Z418" s="8">
        <v>35</v>
      </c>
      <c r="AA418" s="8">
        <v>120</v>
      </c>
      <c r="AY418" s="320" t="s">
        <v>3899</v>
      </c>
      <c r="AZ418" s="158"/>
      <c r="BA418" t="s">
        <v>5211</v>
      </c>
      <c r="BB418" s="302" t="s">
        <v>5197</v>
      </c>
      <c r="BC418" s="309" t="s">
        <v>5198</v>
      </c>
    </row>
    <row r="419" spans="1:55" ht="16.5" customHeight="1" x14ac:dyDescent="0.25">
      <c r="A419" s="23" t="s">
        <v>448</v>
      </c>
      <c r="B419" s="24" t="s">
        <v>2409</v>
      </c>
      <c r="C419" s="24" t="s">
        <v>517</v>
      </c>
      <c r="D419" s="3" t="s">
        <v>2141</v>
      </c>
      <c r="E419" s="24" t="s">
        <v>520</v>
      </c>
      <c r="F419" s="24" t="s">
        <v>2297</v>
      </c>
      <c r="G419" s="24"/>
      <c r="H419" s="24" t="s">
        <v>422</v>
      </c>
      <c r="I419" s="33">
        <v>42010000</v>
      </c>
      <c r="K419" s="1" t="s">
        <v>2008</v>
      </c>
      <c r="L419" s="1" t="s">
        <v>2008</v>
      </c>
      <c r="N419" s="23" t="s">
        <v>454</v>
      </c>
      <c r="O419" s="23"/>
      <c r="P419" s="22" t="s">
        <v>1995</v>
      </c>
      <c r="Q419" s="22">
        <v>105</v>
      </c>
      <c r="R419" s="37">
        <f t="shared" si="19"/>
        <v>192</v>
      </c>
      <c r="S419" s="168">
        <v>240</v>
      </c>
      <c r="T419" s="33" t="s">
        <v>521</v>
      </c>
      <c r="U419" s="33"/>
      <c r="V419" s="99">
        <v>0.13500000000000001</v>
      </c>
      <c r="W419" s="142">
        <v>5.0000000000000001E-3</v>
      </c>
      <c r="X419" s="99">
        <f t="shared" si="20"/>
        <v>0.14000000000000001</v>
      </c>
      <c r="Y419" s="8">
        <v>255</v>
      </c>
      <c r="Z419" s="8">
        <v>35</v>
      </c>
      <c r="AA419" s="8">
        <v>120</v>
      </c>
      <c r="AY419" s="320" t="s">
        <v>3899</v>
      </c>
      <c r="AZ419" s="158"/>
      <c r="BA419" t="s">
        <v>5211</v>
      </c>
      <c r="BB419" s="302" t="s">
        <v>5197</v>
      </c>
      <c r="BC419" s="309" t="s">
        <v>5198</v>
      </c>
    </row>
    <row r="420" spans="1:55" ht="16.5" customHeight="1" x14ac:dyDescent="0.25">
      <c r="A420" s="23" t="s">
        <v>448</v>
      </c>
      <c r="B420" s="24" t="s">
        <v>2409</v>
      </c>
      <c r="C420" s="24" t="s">
        <v>517</v>
      </c>
      <c r="D420" s="3" t="s">
        <v>2141</v>
      </c>
      <c r="E420" s="24" t="s">
        <v>522</v>
      </c>
      <c r="F420" s="24" t="s">
        <v>2297</v>
      </c>
      <c r="G420" s="24"/>
      <c r="H420" s="24" t="s">
        <v>422</v>
      </c>
      <c r="I420" s="33">
        <v>42010000</v>
      </c>
      <c r="K420" s="1" t="s">
        <v>2008</v>
      </c>
      <c r="L420" s="1" t="s">
        <v>2008</v>
      </c>
      <c r="N420" s="23" t="s">
        <v>456</v>
      </c>
      <c r="O420" s="23"/>
      <c r="P420" s="22" t="s">
        <v>1995</v>
      </c>
      <c r="Q420" s="22">
        <v>105</v>
      </c>
      <c r="R420" s="37">
        <f t="shared" si="19"/>
        <v>192</v>
      </c>
      <c r="S420" s="168">
        <v>240</v>
      </c>
      <c r="T420" s="33" t="s">
        <v>523</v>
      </c>
      <c r="U420" s="33"/>
      <c r="V420" s="99">
        <v>0.13500000000000001</v>
      </c>
      <c r="W420" s="142">
        <v>5.0000000000000001E-3</v>
      </c>
      <c r="X420" s="99">
        <f t="shared" si="20"/>
        <v>0.14000000000000001</v>
      </c>
      <c r="Y420" s="8">
        <v>255</v>
      </c>
      <c r="Z420" s="8">
        <v>35</v>
      </c>
      <c r="AA420" s="8">
        <v>120</v>
      </c>
      <c r="AY420" s="320" t="s">
        <v>3899</v>
      </c>
      <c r="AZ420" s="158"/>
      <c r="BA420" t="s">
        <v>5211</v>
      </c>
      <c r="BB420" s="302" t="s">
        <v>5197</v>
      </c>
      <c r="BC420" s="309" t="s">
        <v>5198</v>
      </c>
    </row>
    <row r="421" spans="1:55" ht="16.5" customHeight="1" x14ac:dyDescent="0.25">
      <c r="A421" s="23" t="s">
        <v>448</v>
      </c>
      <c r="B421" s="24" t="s">
        <v>2409</v>
      </c>
      <c r="C421" s="24" t="s">
        <v>517</v>
      </c>
      <c r="D421" s="3" t="s">
        <v>2141</v>
      </c>
      <c r="E421" s="24" t="s">
        <v>524</v>
      </c>
      <c r="F421" s="24" t="s">
        <v>2297</v>
      </c>
      <c r="G421" s="24"/>
      <c r="H421" s="24" t="s">
        <v>422</v>
      </c>
      <c r="I421" s="33">
        <v>42010000</v>
      </c>
      <c r="K421" s="1" t="s">
        <v>2008</v>
      </c>
      <c r="L421" s="1" t="s">
        <v>2008</v>
      </c>
      <c r="N421" s="23" t="s">
        <v>460</v>
      </c>
      <c r="O421" s="23"/>
      <c r="P421" s="22" t="s">
        <v>1995</v>
      </c>
      <c r="Q421" s="22">
        <v>105</v>
      </c>
      <c r="R421" s="37">
        <f t="shared" si="19"/>
        <v>192</v>
      </c>
      <c r="S421" s="168">
        <v>240</v>
      </c>
      <c r="T421" s="33" t="s">
        <v>525</v>
      </c>
      <c r="U421" s="33"/>
      <c r="V421" s="99">
        <v>0.13500000000000001</v>
      </c>
      <c r="W421" s="142">
        <v>5.0000000000000001E-3</v>
      </c>
      <c r="X421" s="99">
        <f t="shared" si="20"/>
        <v>0.14000000000000001</v>
      </c>
      <c r="Y421" s="8">
        <v>255</v>
      </c>
      <c r="Z421" s="8">
        <v>35</v>
      </c>
      <c r="AA421" s="8">
        <v>120</v>
      </c>
      <c r="AY421" s="320" t="s">
        <v>3899</v>
      </c>
      <c r="AZ421" s="158"/>
      <c r="BA421" t="s">
        <v>5211</v>
      </c>
      <c r="BB421" s="302" t="s">
        <v>5197</v>
      </c>
      <c r="BC421" s="309" t="s">
        <v>5198</v>
      </c>
    </row>
    <row r="422" spans="1:55" ht="16.5" customHeight="1" x14ac:dyDescent="0.25">
      <c r="A422" s="23" t="s">
        <v>448</v>
      </c>
      <c r="B422" s="24" t="s">
        <v>2409</v>
      </c>
      <c r="C422" s="24" t="s">
        <v>517</v>
      </c>
      <c r="D422" s="3" t="s">
        <v>2629</v>
      </c>
      <c r="E422" s="24" t="s">
        <v>2847</v>
      </c>
      <c r="F422" s="24" t="s">
        <v>2630</v>
      </c>
      <c r="G422" s="24"/>
      <c r="H422" s="24" t="s">
        <v>1609</v>
      </c>
      <c r="I422" s="33">
        <v>42010000</v>
      </c>
      <c r="K422" s="1" t="s">
        <v>2008</v>
      </c>
      <c r="L422" s="1" t="s">
        <v>2008</v>
      </c>
      <c r="N422" s="23" t="s">
        <v>3410</v>
      </c>
      <c r="O422" s="23"/>
      <c r="P422" s="22" t="s">
        <v>1995</v>
      </c>
      <c r="Q422" s="22">
        <v>41</v>
      </c>
      <c r="R422" s="37">
        <f t="shared" si="19"/>
        <v>76</v>
      </c>
      <c r="S422" s="168">
        <v>95</v>
      </c>
      <c r="T422" s="33" t="s">
        <v>2850</v>
      </c>
      <c r="U422" s="164"/>
      <c r="V422" s="99">
        <v>6.0999999999999999E-2</v>
      </c>
      <c r="W422" s="142">
        <v>5.0000000000000001E-3</v>
      </c>
      <c r="X422" s="99">
        <f t="shared" si="20"/>
        <v>6.6000000000000003E-2</v>
      </c>
      <c r="Y422" s="8">
        <v>10</v>
      </c>
      <c r="Z422" s="8">
        <v>430</v>
      </c>
      <c r="AA422" s="8">
        <v>110</v>
      </c>
      <c r="AY422" s="320" t="s">
        <v>2876</v>
      </c>
      <c r="BA422" t="s">
        <v>5211</v>
      </c>
      <c r="BB422" s="302" t="s">
        <v>5197</v>
      </c>
      <c r="BC422" s="309" t="s">
        <v>5198</v>
      </c>
    </row>
    <row r="423" spans="1:55" ht="16.5" customHeight="1" x14ac:dyDescent="0.25">
      <c r="A423" s="23" t="s">
        <v>448</v>
      </c>
      <c r="B423" s="24" t="s">
        <v>2409</v>
      </c>
      <c r="C423" s="24" t="s">
        <v>517</v>
      </c>
      <c r="D423" s="3" t="s">
        <v>2629</v>
      </c>
      <c r="E423" s="24" t="s">
        <v>2848</v>
      </c>
      <c r="F423" s="24" t="s">
        <v>2630</v>
      </c>
      <c r="G423" s="24"/>
      <c r="H423" s="24" t="s">
        <v>1609</v>
      </c>
      <c r="I423" s="33">
        <v>42010000</v>
      </c>
      <c r="K423" s="1" t="s">
        <v>2008</v>
      </c>
      <c r="L423" s="1" t="s">
        <v>2008</v>
      </c>
      <c r="N423" s="23" t="s">
        <v>3971</v>
      </c>
      <c r="O423" s="23"/>
      <c r="P423" s="22" t="s">
        <v>1995</v>
      </c>
      <c r="Q423" s="22">
        <v>41</v>
      </c>
      <c r="R423" s="37">
        <f t="shared" si="19"/>
        <v>76</v>
      </c>
      <c r="S423" s="168">
        <v>95</v>
      </c>
      <c r="T423" s="33" t="s">
        <v>2851</v>
      </c>
      <c r="U423" s="164"/>
      <c r="V423" s="99">
        <v>7.0999999999999994E-2</v>
      </c>
      <c r="W423" s="142">
        <v>5.0000000000000001E-3</v>
      </c>
      <c r="X423" s="99">
        <f t="shared" si="20"/>
        <v>7.5999999999999998E-2</v>
      </c>
      <c r="Y423" s="8">
        <v>10</v>
      </c>
      <c r="Z423" s="8">
        <v>290</v>
      </c>
      <c r="AA423" s="8">
        <v>110</v>
      </c>
      <c r="AY423" s="320" t="s">
        <v>2876</v>
      </c>
      <c r="BA423" t="s">
        <v>5211</v>
      </c>
      <c r="BB423" s="302" t="s">
        <v>5197</v>
      </c>
      <c r="BC423" s="309" t="s">
        <v>5198</v>
      </c>
    </row>
    <row r="424" spans="1:55" ht="16.5" customHeight="1" x14ac:dyDescent="0.25">
      <c r="A424" s="23" t="s">
        <v>448</v>
      </c>
      <c r="B424" s="24" t="s">
        <v>2409</v>
      </c>
      <c r="C424" s="24" t="s">
        <v>517</v>
      </c>
      <c r="D424" s="3" t="s">
        <v>2629</v>
      </c>
      <c r="E424" s="24" t="s">
        <v>2849</v>
      </c>
      <c r="F424" s="24" t="s">
        <v>2630</v>
      </c>
      <c r="G424" s="24"/>
      <c r="H424" s="24" t="s">
        <v>1609</v>
      </c>
      <c r="I424" s="33">
        <v>42010000</v>
      </c>
      <c r="K424" s="1" t="s">
        <v>2008</v>
      </c>
      <c r="L424" s="1" t="s">
        <v>2008</v>
      </c>
      <c r="N424" s="23" t="s">
        <v>401</v>
      </c>
      <c r="O424" s="23"/>
      <c r="P424" s="22" t="s">
        <v>1995</v>
      </c>
      <c r="Q424" s="22">
        <v>41</v>
      </c>
      <c r="R424" s="37">
        <f t="shared" si="19"/>
        <v>76</v>
      </c>
      <c r="S424" s="168">
        <v>95</v>
      </c>
      <c r="T424" s="33" t="s">
        <v>2852</v>
      </c>
      <c r="U424" s="164"/>
      <c r="V424" s="99">
        <v>8.1000000000000003E-2</v>
      </c>
      <c r="W424" s="142">
        <v>5.0000000000000001E-3</v>
      </c>
      <c r="X424" s="99">
        <f t="shared" si="20"/>
        <v>8.6000000000000007E-2</v>
      </c>
      <c r="Y424" s="8">
        <v>10</v>
      </c>
      <c r="Z424" s="8">
        <v>340</v>
      </c>
      <c r="AA424" s="8">
        <v>110</v>
      </c>
      <c r="AY424" s="320" t="s">
        <v>2876</v>
      </c>
      <c r="BA424" t="s">
        <v>5211</v>
      </c>
      <c r="BB424" s="302" t="s">
        <v>5197</v>
      </c>
      <c r="BC424" s="309" t="s">
        <v>5198</v>
      </c>
    </row>
    <row r="425" spans="1:55" ht="16.5" customHeight="1" x14ac:dyDescent="0.25">
      <c r="A425" s="23" t="s">
        <v>448</v>
      </c>
      <c r="B425" s="24" t="s">
        <v>2409</v>
      </c>
      <c r="C425" s="24" t="s">
        <v>517</v>
      </c>
      <c r="D425" s="3" t="s">
        <v>526</v>
      </c>
      <c r="E425" s="24" t="s">
        <v>526</v>
      </c>
      <c r="F425" s="24" t="s">
        <v>2883</v>
      </c>
      <c r="G425" s="24"/>
      <c r="H425" s="24" t="s">
        <v>1644</v>
      </c>
      <c r="I425" s="33">
        <v>83089000</v>
      </c>
      <c r="K425" s="1" t="s">
        <v>2008</v>
      </c>
      <c r="L425" s="1" t="s">
        <v>2008</v>
      </c>
      <c r="N425" s="35" t="s">
        <v>334</v>
      </c>
      <c r="O425" s="35"/>
      <c r="P425" s="22" t="s">
        <v>1995</v>
      </c>
      <c r="Q425" s="22">
        <v>29</v>
      </c>
      <c r="R425" s="37">
        <f t="shared" si="19"/>
        <v>55.2</v>
      </c>
      <c r="S425" s="168">
        <v>69</v>
      </c>
      <c r="T425" s="33" t="s">
        <v>2912</v>
      </c>
      <c r="U425" s="164"/>
      <c r="V425" s="99">
        <v>0.06</v>
      </c>
      <c r="W425" s="142">
        <v>5.0000000000000001E-3</v>
      </c>
      <c r="X425" s="99">
        <f t="shared" si="20"/>
        <v>6.5000000000000002E-2</v>
      </c>
      <c r="Y425" s="8">
        <v>20</v>
      </c>
      <c r="Z425" s="8">
        <v>140</v>
      </c>
      <c r="AA425" s="8">
        <v>80</v>
      </c>
      <c r="AY425" s="320" t="s">
        <v>2913</v>
      </c>
      <c r="BA425" t="s">
        <v>5211</v>
      </c>
      <c r="BB425" s="302" t="s">
        <v>5197</v>
      </c>
      <c r="BC425" s="309" t="s">
        <v>5198</v>
      </c>
    </row>
    <row r="426" spans="1:55" s="27" customFormat="1" ht="15.75" x14ac:dyDescent="0.25">
      <c r="A426" s="23" t="s">
        <v>448</v>
      </c>
      <c r="B426" s="24" t="s">
        <v>2409</v>
      </c>
      <c r="C426" s="24" t="s">
        <v>517</v>
      </c>
      <c r="D426" s="3" t="s">
        <v>3396</v>
      </c>
      <c r="E426" s="3" t="s">
        <v>3396</v>
      </c>
      <c r="F426" s="3" t="s">
        <v>3397</v>
      </c>
      <c r="G426" s="24"/>
      <c r="H426" s="3" t="s">
        <v>1610</v>
      </c>
      <c r="I426" s="33">
        <v>42010000</v>
      </c>
      <c r="J426" s="143"/>
      <c r="K426" s="1" t="s">
        <v>2008</v>
      </c>
      <c r="L426" s="1" t="s">
        <v>2008</v>
      </c>
      <c r="N426" s="23" t="s">
        <v>3398</v>
      </c>
      <c r="O426" s="23"/>
      <c r="P426" s="22" t="s">
        <v>1995</v>
      </c>
      <c r="Q426" s="22">
        <v>73</v>
      </c>
      <c r="R426" s="37">
        <f t="shared" si="19"/>
        <v>135.20000000000002</v>
      </c>
      <c r="S426" s="168">
        <v>169</v>
      </c>
      <c r="T426" s="33">
        <v>5051771506074</v>
      </c>
      <c r="U426" s="33"/>
      <c r="AY426" s="320" t="s">
        <v>3900</v>
      </c>
      <c r="BA426" t="s">
        <v>5211</v>
      </c>
      <c r="BB426" s="302" t="s">
        <v>5197</v>
      </c>
      <c r="BC426" s="309" t="s">
        <v>5198</v>
      </c>
    </row>
    <row r="427" spans="1:55" s="27" customFormat="1" ht="15.75" x14ac:dyDescent="0.25">
      <c r="A427" s="23" t="s">
        <v>448</v>
      </c>
      <c r="B427" s="24" t="s">
        <v>2409</v>
      </c>
      <c r="C427" s="24" t="s">
        <v>517</v>
      </c>
      <c r="D427" s="3" t="s">
        <v>3399</v>
      </c>
      <c r="E427" s="3" t="s">
        <v>3399</v>
      </c>
      <c r="F427" s="3" t="s">
        <v>3400</v>
      </c>
      <c r="G427" s="24"/>
      <c r="H427" s="3" t="s">
        <v>1164</v>
      </c>
      <c r="I427" s="89">
        <v>96039099</v>
      </c>
      <c r="J427" s="187"/>
      <c r="K427" s="1" t="s">
        <v>2008</v>
      </c>
      <c r="L427" s="1" t="s">
        <v>2008</v>
      </c>
      <c r="N427" s="23" t="s">
        <v>3398</v>
      </c>
      <c r="O427" s="23"/>
      <c r="P427" s="22" t="s">
        <v>1995</v>
      </c>
      <c r="Q427" s="22">
        <v>30</v>
      </c>
      <c r="R427" s="37">
        <f t="shared" si="19"/>
        <v>55.2</v>
      </c>
      <c r="S427" s="168">
        <v>69</v>
      </c>
      <c r="T427" s="33">
        <v>5051771291093</v>
      </c>
      <c r="U427" s="33"/>
      <c r="V427" s="27">
        <v>0.97</v>
      </c>
      <c r="W427" s="27">
        <v>0</v>
      </c>
      <c r="X427" s="27">
        <v>0.97</v>
      </c>
      <c r="Y427" s="27">
        <v>5</v>
      </c>
      <c r="Z427" s="27">
        <v>180</v>
      </c>
      <c r="AA427" s="27">
        <v>110</v>
      </c>
      <c r="AY427" s="320" t="s">
        <v>3401</v>
      </c>
      <c r="BA427" t="s">
        <v>5211</v>
      </c>
      <c r="BB427" s="302" t="s">
        <v>5197</v>
      </c>
      <c r="BC427" s="309" t="s">
        <v>5198</v>
      </c>
    </row>
    <row r="428" spans="1:55" s="27" customFormat="1" ht="15.75" x14ac:dyDescent="0.25">
      <c r="A428" s="23" t="s">
        <v>448</v>
      </c>
      <c r="B428" s="24" t="s">
        <v>2409</v>
      </c>
      <c r="C428" s="24" t="s">
        <v>517</v>
      </c>
      <c r="D428" s="3" t="s">
        <v>3402</v>
      </c>
      <c r="E428" s="3" t="s">
        <v>3402</v>
      </c>
      <c r="F428" s="3" t="s">
        <v>3403</v>
      </c>
      <c r="G428" s="24"/>
      <c r="H428" s="3" t="s">
        <v>3404</v>
      </c>
      <c r="I428" s="33">
        <v>83089000</v>
      </c>
      <c r="J428" s="143"/>
      <c r="K428" s="1" t="s">
        <v>2008</v>
      </c>
      <c r="L428" s="1" t="s">
        <v>2008</v>
      </c>
      <c r="N428" s="23" t="s">
        <v>3405</v>
      </c>
      <c r="O428" s="23"/>
      <c r="P428" s="22" t="s">
        <v>1995</v>
      </c>
      <c r="Q428" s="22">
        <v>38.5</v>
      </c>
      <c r="R428" s="37">
        <f t="shared" si="19"/>
        <v>71.2</v>
      </c>
      <c r="S428" s="168">
        <v>89</v>
      </c>
      <c r="T428" s="33">
        <v>5051771431413</v>
      </c>
      <c r="U428" s="33"/>
      <c r="V428" s="27">
        <v>0.14000000000000001</v>
      </c>
      <c r="W428" s="27">
        <v>0</v>
      </c>
      <c r="X428" s="27">
        <v>0.14000000000000001</v>
      </c>
      <c r="Y428" s="27">
        <v>2</v>
      </c>
      <c r="Z428" s="27">
        <v>140</v>
      </c>
      <c r="AA428" s="27">
        <v>80</v>
      </c>
      <c r="AY428" s="320" t="s">
        <v>3406</v>
      </c>
      <c r="BA428" t="s">
        <v>5211</v>
      </c>
      <c r="BB428" s="302" t="s">
        <v>5197</v>
      </c>
      <c r="BC428" s="309" t="s">
        <v>5198</v>
      </c>
    </row>
    <row r="429" spans="1:55" s="27" customFormat="1" ht="15.75" x14ac:dyDescent="0.25">
      <c r="A429" s="23" t="s">
        <v>448</v>
      </c>
      <c r="B429" s="24" t="s">
        <v>2409</v>
      </c>
      <c r="C429" s="24" t="s">
        <v>517</v>
      </c>
      <c r="D429" s="3" t="s">
        <v>3407</v>
      </c>
      <c r="E429" s="3" t="s">
        <v>3408</v>
      </c>
      <c r="F429" s="3" t="s">
        <v>3409</v>
      </c>
      <c r="G429" s="24"/>
      <c r="H429" s="3" t="s">
        <v>1609</v>
      </c>
      <c r="I429" s="33">
        <v>42010000</v>
      </c>
      <c r="J429" s="143"/>
      <c r="K429" s="1" t="s">
        <v>2008</v>
      </c>
      <c r="L429" s="1" t="s">
        <v>2008</v>
      </c>
      <c r="N429" s="23" t="s">
        <v>3410</v>
      </c>
      <c r="O429" s="23"/>
      <c r="P429" s="22" t="s">
        <v>1995</v>
      </c>
      <c r="Q429" s="22">
        <v>11.5</v>
      </c>
      <c r="R429" s="37">
        <f t="shared" si="19"/>
        <v>20.8</v>
      </c>
      <c r="S429" s="168">
        <v>26</v>
      </c>
      <c r="T429" s="33">
        <v>5051771163888</v>
      </c>
      <c r="U429" s="33"/>
      <c r="V429" s="27">
        <v>0.36</v>
      </c>
      <c r="W429" s="27">
        <v>0</v>
      </c>
      <c r="X429" s="27">
        <v>0.36</v>
      </c>
      <c r="Y429" s="27">
        <v>2</v>
      </c>
      <c r="Z429" s="27">
        <v>190</v>
      </c>
      <c r="AA429" s="27">
        <v>111</v>
      </c>
      <c r="AY429" s="320" t="s">
        <v>3411</v>
      </c>
      <c r="BA429" t="s">
        <v>5211</v>
      </c>
      <c r="BB429" s="302" t="s">
        <v>5197</v>
      </c>
      <c r="BC429" s="309" t="s">
        <v>5198</v>
      </c>
    </row>
    <row r="430" spans="1:55" s="27" customFormat="1" ht="15.75" x14ac:dyDescent="0.25">
      <c r="A430" s="23" t="s">
        <v>448</v>
      </c>
      <c r="B430" s="24" t="s">
        <v>2409</v>
      </c>
      <c r="C430" s="24" t="s">
        <v>517</v>
      </c>
      <c r="D430" s="3" t="s">
        <v>3412</v>
      </c>
      <c r="E430" s="3" t="s">
        <v>3412</v>
      </c>
      <c r="F430" s="3" t="s">
        <v>3413</v>
      </c>
      <c r="G430" s="24"/>
      <c r="H430" s="3" t="s">
        <v>3404</v>
      </c>
      <c r="I430" s="33">
        <v>83089000</v>
      </c>
      <c r="J430" s="143"/>
      <c r="K430" s="1" t="s">
        <v>2008</v>
      </c>
      <c r="L430" s="1" t="s">
        <v>2008</v>
      </c>
      <c r="N430" s="23" t="s">
        <v>3414</v>
      </c>
      <c r="O430" s="23"/>
      <c r="P430" s="22" t="s">
        <v>1995</v>
      </c>
      <c r="Q430" s="22">
        <v>13.5</v>
      </c>
      <c r="R430" s="37">
        <f t="shared" si="19"/>
        <v>24.8</v>
      </c>
      <c r="S430" s="168">
        <v>31</v>
      </c>
      <c r="T430" s="33">
        <v>5051771382715</v>
      </c>
      <c r="U430" s="33"/>
      <c r="V430" s="27">
        <v>0.48</v>
      </c>
      <c r="W430" s="27">
        <v>0</v>
      </c>
      <c r="X430" s="27">
        <v>0.48</v>
      </c>
      <c r="Y430" s="27">
        <v>2</v>
      </c>
      <c r="Z430" s="27">
        <v>140</v>
      </c>
      <c r="AA430" s="27">
        <v>80</v>
      </c>
      <c r="AY430" s="320" t="s">
        <v>3415</v>
      </c>
      <c r="BA430" t="s">
        <v>5211</v>
      </c>
      <c r="BB430" s="302" t="s">
        <v>5197</v>
      </c>
      <c r="BC430" s="309" t="s">
        <v>5198</v>
      </c>
    </row>
    <row r="431" spans="1:55" s="27" customFormat="1" ht="15.75" x14ac:dyDescent="0.25">
      <c r="A431" s="23" t="s">
        <v>448</v>
      </c>
      <c r="B431" s="24" t="s">
        <v>2409</v>
      </c>
      <c r="C431" s="24" t="s">
        <v>517</v>
      </c>
      <c r="D431" s="3" t="s">
        <v>3416</v>
      </c>
      <c r="E431" s="3" t="s">
        <v>3416</v>
      </c>
      <c r="F431" s="3" t="s">
        <v>3417</v>
      </c>
      <c r="G431" s="24"/>
      <c r="H431" s="3" t="s">
        <v>3404</v>
      </c>
      <c r="I431" s="33">
        <v>83089000</v>
      </c>
      <c r="J431" s="143"/>
      <c r="K431" s="1" t="s">
        <v>2008</v>
      </c>
      <c r="L431" s="1" t="s">
        <v>2008</v>
      </c>
      <c r="N431" s="23" t="s">
        <v>3418</v>
      </c>
      <c r="O431" s="23"/>
      <c r="P431" s="22" t="s">
        <v>1995</v>
      </c>
      <c r="Q431" s="22">
        <v>5.6</v>
      </c>
      <c r="R431" s="37">
        <f t="shared" si="19"/>
        <v>10.4</v>
      </c>
      <c r="S431" s="168">
        <v>13</v>
      </c>
      <c r="T431" s="33">
        <v>5051771382746</v>
      </c>
      <c r="U431" s="33"/>
      <c r="V431" s="27">
        <v>0.15</v>
      </c>
      <c r="W431" s="27">
        <v>0</v>
      </c>
      <c r="X431" s="27">
        <v>0.15</v>
      </c>
      <c r="Y431" s="27">
        <v>1</v>
      </c>
      <c r="Z431" s="27">
        <v>140</v>
      </c>
      <c r="AA431" s="27">
        <v>80</v>
      </c>
      <c r="AY431" s="320" t="s">
        <v>3419</v>
      </c>
      <c r="BA431" t="s">
        <v>5211</v>
      </c>
      <c r="BB431" s="302" t="s">
        <v>5197</v>
      </c>
      <c r="BC431" s="309" t="s">
        <v>5198</v>
      </c>
    </row>
    <row r="432" spans="1:55" s="27" customFormat="1" ht="15.75" x14ac:dyDescent="0.25">
      <c r="A432" s="23" t="s">
        <v>448</v>
      </c>
      <c r="B432" s="24" t="s">
        <v>2409</v>
      </c>
      <c r="C432" s="24" t="s">
        <v>517</v>
      </c>
      <c r="D432" s="3" t="s">
        <v>3420</v>
      </c>
      <c r="E432" s="3" t="s">
        <v>3420</v>
      </c>
      <c r="F432" s="3" t="s">
        <v>3421</v>
      </c>
      <c r="G432" s="24"/>
      <c r="H432" s="3" t="s">
        <v>3404</v>
      </c>
      <c r="I432" s="33">
        <v>83089000</v>
      </c>
      <c r="J432" s="143"/>
      <c r="K432" s="1" t="s">
        <v>2008</v>
      </c>
      <c r="L432" s="1" t="s">
        <v>2008</v>
      </c>
      <c r="N432" s="23" t="s">
        <v>3418</v>
      </c>
      <c r="O432" s="23"/>
      <c r="P432" s="22" t="s">
        <v>1995</v>
      </c>
      <c r="Q432" s="22">
        <v>16</v>
      </c>
      <c r="R432" s="37">
        <f t="shared" si="19"/>
        <v>29.6</v>
      </c>
      <c r="S432" s="168">
        <v>37</v>
      </c>
      <c r="T432" s="33">
        <v>5051771382739</v>
      </c>
      <c r="U432" s="33"/>
      <c r="V432" s="27">
        <v>0.3</v>
      </c>
      <c r="W432" s="27">
        <v>0</v>
      </c>
      <c r="X432" s="27">
        <v>0.3</v>
      </c>
      <c r="Y432" s="27">
        <v>1</v>
      </c>
      <c r="Z432" s="27">
        <v>120</v>
      </c>
      <c r="AA432" s="27">
        <v>80</v>
      </c>
      <c r="AY432" s="320" t="s">
        <v>3422</v>
      </c>
      <c r="BA432" t="s">
        <v>5211</v>
      </c>
      <c r="BB432" s="302" t="s">
        <v>5197</v>
      </c>
      <c r="BC432" s="309" t="s">
        <v>5198</v>
      </c>
    </row>
    <row r="433" spans="1:55" ht="16.5" customHeight="1" x14ac:dyDescent="0.25">
      <c r="A433" s="23" t="s">
        <v>448</v>
      </c>
      <c r="B433" s="24" t="s">
        <v>2409</v>
      </c>
      <c r="C433" s="24" t="s">
        <v>517</v>
      </c>
      <c r="D433" s="3" t="s">
        <v>528</v>
      </c>
      <c r="E433" s="24" t="s">
        <v>528</v>
      </c>
      <c r="F433" s="24" t="s">
        <v>2296</v>
      </c>
      <c r="G433" s="24"/>
      <c r="H433" s="24" t="s">
        <v>422</v>
      </c>
      <c r="I433" s="33">
        <v>42010000</v>
      </c>
      <c r="K433" s="1" t="s">
        <v>2008</v>
      </c>
      <c r="L433" s="1" t="s">
        <v>2008</v>
      </c>
      <c r="N433" s="23" t="s">
        <v>297</v>
      </c>
      <c r="O433" s="23"/>
      <c r="P433" s="22" t="s">
        <v>1995</v>
      </c>
      <c r="Q433" s="22">
        <v>216</v>
      </c>
      <c r="R433" s="37">
        <f t="shared" si="19"/>
        <v>399.20000000000005</v>
      </c>
      <c r="S433" s="168">
        <v>499</v>
      </c>
      <c r="T433" s="33" t="s">
        <v>2911</v>
      </c>
      <c r="U433" s="164"/>
      <c r="V433" s="99">
        <v>1</v>
      </c>
      <c r="W433" s="142">
        <v>5.0000000000000001E-3</v>
      </c>
      <c r="X433" s="99">
        <f t="shared" ref="X433:X439" si="21">V433+W433</f>
        <v>1.0049999999999999</v>
      </c>
      <c r="Y433" s="8">
        <v>50</v>
      </c>
      <c r="Z433" s="8">
        <v>400</v>
      </c>
      <c r="AA433" s="8">
        <v>320</v>
      </c>
      <c r="AY433" s="320" t="s">
        <v>529</v>
      </c>
      <c r="BA433" t="s">
        <v>5213</v>
      </c>
      <c r="BB433" s="302" t="s">
        <v>5197</v>
      </c>
      <c r="BC433" s="309" t="s">
        <v>5198</v>
      </c>
    </row>
    <row r="434" spans="1:55" ht="16.5" customHeight="1" x14ac:dyDescent="0.25">
      <c r="A434" s="23" t="s">
        <v>448</v>
      </c>
      <c r="B434" s="24" t="s">
        <v>2409</v>
      </c>
      <c r="C434" s="24" t="s">
        <v>517</v>
      </c>
      <c r="D434" s="3" t="s">
        <v>530</v>
      </c>
      <c r="E434" s="24" t="s">
        <v>530</v>
      </c>
      <c r="F434" s="24" t="s">
        <v>2296</v>
      </c>
      <c r="G434" s="24"/>
      <c r="H434" s="24" t="s">
        <v>422</v>
      </c>
      <c r="I434" s="33">
        <v>42010000</v>
      </c>
      <c r="K434" s="1" t="s">
        <v>2008</v>
      </c>
      <c r="L434" s="1" t="s">
        <v>2008</v>
      </c>
      <c r="N434" s="23" t="s">
        <v>301</v>
      </c>
      <c r="O434" s="23"/>
      <c r="P434" s="22" t="s">
        <v>1995</v>
      </c>
      <c r="Q434" s="22">
        <v>174</v>
      </c>
      <c r="R434" s="37">
        <f t="shared" si="19"/>
        <v>319.20000000000005</v>
      </c>
      <c r="S434" s="168">
        <v>399</v>
      </c>
      <c r="T434" s="33" t="s">
        <v>531</v>
      </c>
      <c r="U434" s="33"/>
      <c r="V434" s="99">
        <v>0.9</v>
      </c>
      <c r="W434" s="142">
        <v>5.0000000000000001E-3</v>
      </c>
      <c r="X434" s="99">
        <f t="shared" si="21"/>
        <v>0.90500000000000003</v>
      </c>
      <c r="Y434" s="8">
        <v>50</v>
      </c>
      <c r="Z434" s="8">
        <v>440</v>
      </c>
      <c r="AA434" s="8">
        <v>350</v>
      </c>
      <c r="AY434" s="320" t="s">
        <v>529</v>
      </c>
      <c r="AZ434" s="32"/>
      <c r="BA434" t="s">
        <v>5213</v>
      </c>
      <c r="BB434" s="302" t="s">
        <v>5197</v>
      </c>
      <c r="BC434" s="309" t="s">
        <v>5198</v>
      </c>
    </row>
    <row r="435" spans="1:55" ht="15.75" x14ac:dyDescent="0.25">
      <c r="A435" s="23" t="s">
        <v>448</v>
      </c>
      <c r="B435" s="24" t="s">
        <v>532</v>
      </c>
      <c r="C435" s="24" t="s">
        <v>532</v>
      </c>
      <c r="D435" s="3" t="s">
        <v>2145</v>
      </c>
      <c r="E435" s="24" t="s">
        <v>4797</v>
      </c>
      <c r="F435" s="24" t="s">
        <v>2277</v>
      </c>
      <c r="G435" s="3"/>
      <c r="H435" s="24" t="s">
        <v>434</v>
      </c>
      <c r="I435" s="33">
        <v>42010000</v>
      </c>
      <c r="K435" s="1" t="s">
        <v>2008</v>
      </c>
      <c r="L435" s="1" t="s">
        <v>2008</v>
      </c>
      <c r="N435" s="23" t="s">
        <v>561</v>
      </c>
      <c r="O435" s="23"/>
      <c r="P435" s="22" t="s">
        <v>1995</v>
      </c>
      <c r="Q435" s="22">
        <v>229</v>
      </c>
      <c r="R435" s="37">
        <f t="shared" si="19"/>
        <v>420</v>
      </c>
      <c r="S435" s="168">
        <v>525</v>
      </c>
      <c r="T435" s="33" t="s">
        <v>562</v>
      </c>
      <c r="U435" s="33"/>
      <c r="V435" s="99">
        <v>0.55000000000000004</v>
      </c>
      <c r="W435" s="142">
        <v>5.0000000000000001E-3</v>
      </c>
      <c r="X435" s="99">
        <f t="shared" si="21"/>
        <v>0.55500000000000005</v>
      </c>
      <c r="Y435" s="8">
        <v>255</v>
      </c>
      <c r="Z435" s="8">
        <v>110</v>
      </c>
      <c r="AA435" s="8">
        <v>110</v>
      </c>
      <c r="AY435" s="320" t="s">
        <v>560</v>
      </c>
      <c r="AZ435" s="157"/>
      <c r="BA435" t="s">
        <v>5211</v>
      </c>
      <c r="BB435" s="302" t="s">
        <v>5197</v>
      </c>
      <c r="BC435" s="309" t="s">
        <v>5198</v>
      </c>
    </row>
    <row r="436" spans="1:55" ht="15.75" x14ac:dyDescent="0.25">
      <c r="A436" s="23" t="s">
        <v>448</v>
      </c>
      <c r="B436" s="24" t="s">
        <v>532</v>
      </c>
      <c r="C436" s="24" t="s">
        <v>532</v>
      </c>
      <c r="D436" s="3" t="s">
        <v>2145</v>
      </c>
      <c r="E436" s="24" t="s">
        <v>563</v>
      </c>
      <c r="F436" s="24" t="s">
        <v>2277</v>
      </c>
      <c r="G436" s="3"/>
      <c r="H436" s="24" t="s">
        <v>434</v>
      </c>
      <c r="I436" s="33">
        <v>42010000</v>
      </c>
      <c r="K436" s="1" t="s">
        <v>2008</v>
      </c>
      <c r="L436" s="1" t="s">
        <v>2008</v>
      </c>
      <c r="N436" s="23" t="s">
        <v>564</v>
      </c>
      <c r="O436" s="23"/>
      <c r="P436" s="22" t="s">
        <v>1995</v>
      </c>
      <c r="Q436" s="22">
        <v>229</v>
      </c>
      <c r="R436" s="37">
        <f t="shared" si="19"/>
        <v>420</v>
      </c>
      <c r="S436" s="168">
        <v>525</v>
      </c>
      <c r="T436" s="33" t="s">
        <v>565</v>
      </c>
      <c r="U436" s="33"/>
      <c r="V436" s="99">
        <v>0.55000000000000004</v>
      </c>
      <c r="W436" s="142">
        <v>5.0000000000000001E-3</v>
      </c>
      <c r="X436" s="99">
        <f t="shared" si="21"/>
        <v>0.55500000000000005</v>
      </c>
      <c r="Y436" s="8">
        <v>255</v>
      </c>
      <c r="Z436" s="8">
        <v>110</v>
      </c>
      <c r="AA436" s="8">
        <v>110</v>
      </c>
      <c r="AY436" s="320" t="s">
        <v>560</v>
      </c>
      <c r="AZ436" s="157"/>
      <c r="BA436" t="s">
        <v>5211</v>
      </c>
      <c r="BB436" s="302" t="s">
        <v>5197</v>
      </c>
      <c r="BC436" s="309" t="s">
        <v>5198</v>
      </c>
    </row>
    <row r="437" spans="1:55" ht="15.75" x14ac:dyDescent="0.25">
      <c r="A437" s="23" t="s">
        <v>448</v>
      </c>
      <c r="B437" s="24" t="s">
        <v>532</v>
      </c>
      <c r="C437" s="24" t="s">
        <v>532</v>
      </c>
      <c r="D437" s="3" t="s">
        <v>2145</v>
      </c>
      <c r="E437" s="24" t="s">
        <v>566</v>
      </c>
      <c r="F437" s="24" t="s">
        <v>2277</v>
      </c>
      <c r="G437" s="3"/>
      <c r="H437" s="24" t="s">
        <v>434</v>
      </c>
      <c r="I437" s="33">
        <v>42010000</v>
      </c>
      <c r="K437" s="1" t="s">
        <v>2008</v>
      </c>
      <c r="L437" s="1" t="s">
        <v>2008</v>
      </c>
      <c r="N437" s="23" t="s">
        <v>496</v>
      </c>
      <c r="O437" s="23"/>
      <c r="P437" s="22" t="s">
        <v>1995</v>
      </c>
      <c r="Q437" s="22">
        <v>229</v>
      </c>
      <c r="R437" s="37">
        <f t="shared" si="19"/>
        <v>420</v>
      </c>
      <c r="S437" s="168">
        <v>525</v>
      </c>
      <c r="T437" s="33" t="s">
        <v>567</v>
      </c>
      <c r="U437" s="33"/>
      <c r="V437" s="99">
        <v>0.55000000000000004</v>
      </c>
      <c r="W437" s="142">
        <v>5.0000000000000001E-3</v>
      </c>
      <c r="X437" s="99">
        <f t="shared" si="21"/>
        <v>0.55500000000000005</v>
      </c>
      <c r="Y437" s="8">
        <v>255</v>
      </c>
      <c r="Z437" s="8">
        <v>110</v>
      </c>
      <c r="AA437" s="8">
        <v>110</v>
      </c>
      <c r="AY437" s="320" t="s">
        <v>560</v>
      </c>
      <c r="AZ437" s="157"/>
      <c r="BA437" t="s">
        <v>5211</v>
      </c>
      <c r="BB437" s="302" t="s">
        <v>5197</v>
      </c>
      <c r="BC437" s="309" t="s">
        <v>5198</v>
      </c>
    </row>
    <row r="438" spans="1:55" ht="15.75" x14ac:dyDescent="0.25">
      <c r="A438" s="23" t="s">
        <v>448</v>
      </c>
      <c r="B438" s="24" t="s">
        <v>532</v>
      </c>
      <c r="C438" s="24" t="s">
        <v>532</v>
      </c>
      <c r="D438" s="3" t="s">
        <v>2145</v>
      </c>
      <c r="E438" s="24" t="s">
        <v>568</v>
      </c>
      <c r="F438" s="24" t="s">
        <v>2277</v>
      </c>
      <c r="G438" s="3"/>
      <c r="H438" s="24" t="s">
        <v>434</v>
      </c>
      <c r="I438" s="33">
        <v>42010000</v>
      </c>
      <c r="K438" s="1" t="s">
        <v>2008</v>
      </c>
      <c r="L438" s="1" t="s">
        <v>2008</v>
      </c>
      <c r="N438" s="23" t="s">
        <v>497</v>
      </c>
      <c r="O438" s="23"/>
      <c r="P438" s="22" t="s">
        <v>1995</v>
      </c>
      <c r="Q438" s="22">
        <v>229</v>
      </c>
      <c r="R438" s="37">
        <f t="shared" si="19"/>
        <v>420</v>
      </c>
      <c r="S438" s="168">
        <v>525</v>
      </c>
      <c r="T438" s="33" t="s">
        <v>569</v>
      </c>
      <c r="U438" s="33"/>
      <c r="V438" s="99">
        <v>0.55000000000000004</v>
      </c>
      <c r="W438" s="142">
        <v>5.0000000000000001E-3</v>
      </c>
      <c r="X438" s="99">
        <f t="shared" si="21"/>
        <v>0.55500000000000005</v>
      </c>
      <c r="Y438" s="8">
        <v>255</v>
      </c>
      <c r="Z438" s="8">
        <v>110</v>
      </c>
      <c r="AA438" s="8">
        <v>110</v>
      </c>
      <c r="AY438" s="320" t="s">
        <v>560</v>
      </c>
      <c r="AZ438" s="157"/>
      <c r="BA438" t="s">
        <v>5211</v>
      </c>
      <c r="BB438" s="302" t="s">
        <v>5197</v>
      </c>
      <c r="BC438" s="309" t="s">
        <v>5198</v>
      </c>
    </row>
    <row r="439" spans="1:55" ht="15.75" customHeight="1" x14ac:dyDescent="0.25">
      <c r="A439" s="23" t="s">
        <v>448</v>
      </c>
      <c r="B439" s="24" t="s">
        <v>532</v>
      </c>
      <c r="C439" s="24" t="s">
        <v>532</v>
      </c>
      <c r="D439" s="3" t="s">
        <v>2145</v>
      </c>
      <c r="E439" s="24" t="s">
        <v>570</v>
      </c>
      <c r="F439" s="24" t="s">
        <v>2277</v>
      </c>
      <c r="G439" s="3"/>
      <c r="H439" s="24" t="s">
        <v>434</v>
      </c>
      <c r="I439" s="33">
        <v>42010000</v>
      </c>
      <c r="K439" s="1" t="s">
        <v>2008</v>
      </c>
      <c r="L439" s="1" t="s">
        <v>2008</v>
      </c>
      <c r="N439" s="23" t="s">
        <v>498</v>
      </c>
      <c r="O439" s="23"/>
      <c r="P439" s="22" t="s">
        <v>1995</v>
      </c>
      <c r="Q439" s="22">
        <v>229</v>
      </c>
      <c r="R439" s="37">
        <f t="shared" si="19"/>
        <v>420</v>
      </c>
      <c r="S439" s="168">
        <v>525</v>
      </c>
      <c r="T439" s="33" t="s">
        <v>571</v>
      </c>
      <c r="U439" s="33"/>
      <c r="V439" s="99">
        <v>0.55000000000000004</v>
      </c>
      <c r="W439" s="142">
        <v>5.0000000000000001E-3</v>
      </c>
      <c r="X439" s="99">
        <f t="shared" si="21"/>
        <v>0.55500000000000005</v>
      </c>
      <c r="Y439" s="8">
        <v>255</v>
      </c>
      <c r="Z439" s="8">
        <v>110</v>
      </c>
      <c r="AA439" s="8">
        <v>110</v>
      </c>
      <c r="AY439" s="320" t="s">
        <v>560</v>
      </c>
      <c r="AZ439" s="157"/>
      <c r="BA439" t="s">
        <v>5211</v>
      </c>
      <c r="BB439" s="302" t="s">
        <v>5197</v>
      </c>
      <c r="BC439" s="309" t="s">
        <v>5198</v>
      </c>
    </row>
    <row r="440" spans="1:55" ht="15.75" customHeight="1" x14ac:dyDescent="0.25">
      <c r="A440" s="23" t="s">
        <v>448</v>
      </c>
      <c r="B440" s="24" t="s">
        <v>532</v>
      </c>
      <c r="C440" s="24" t="s">
        <v>532</v>
      </c>
      <c r="D440" s="3" t="s">
        <v>2145</v>
      </c>
      <c r="E440" s="24" t="s">
        <v>2966</v>
      </c>
      <c r="F440" s="24" t="s">
        <v>2277</v>
      </c>
      <c r="G440" s="3"/>
      <c r="H440" s="24" t="s">
        <v>1679</v>
      </c>
      <c r="I440" s="33">
        <v>42010000</v>
      </c>
      <c r="K440" s="1" t="s">
        <v>2008</v>
      </c>
      <c r="L440" s="1" t="s">
        <v>2008</v>
      </c>
      <c r="N440" s="23" t="s">
        <v>561</v>
      </c>
      <c r="O440" s="23"/>
      <c r="P440" s="22" t="s">
        <v>1995</v>
      </c>
      <c r="Q440" s="22">
        <v>229</v>
      </c>
      <c r="R440" s="37">
        <f t="shared" si="19"/>
        <v>420</v>
      </c>
      <c r="S440" s="168">
        <v>525</v>
      </c>
      <c r="T440" s="33">
        <v>5051771741864</v>
      </c>
      <c r="U440" s="33"/>
      <c r="V440" s="99">
        <v>0.55000000000000004</v>
      </c>
      <c r="W440" s="142">
        <v>5.0000000000000001E-3</v>
      </c>
      <c r="X440" s="99">
        <v>0.55500000000000005</v>
      </c>
      <c r="Y440" s="8">
        <v>255</v>
      </c>
      <c r="Z440" s="8">
        <v>110</v>
      </c>
      <c r="AA440" s="8">
        <v>110</v>
      </c>
      <c r="AY440" s="320" t="s">
        <v>560</v>
      </c>
      <c r="AZ440" s="157"/>
      <c r="BA440" t="s">
        <v>5211</v>
      </c>
      <c r="BB440" s="302" t="s">
        <v>5197</v>
      </c>
      <c r="BC440" s="309" t="s">
        <v>5198</v>
      </c>
    </row>
    <row r="441" spans="1:55" ht="15.75" customHeight="1" x14ac:dyDescent="0.25">
      <c r="A441" s="23" t="s">
        <v>448</v>
      </c>
      <c r="B441" s="24" t="s">
        <v>532</v>
      </c>
      <c r="C441" s="24" t="s">
        <v>532</v>
      </c>
      <c r="D441" s="3" t="s">
        <v>2145</v>
      </c>
      <c r="E441" s="24" t="s">
        <v>2967</v>
      </c>
      <c r="F441" s="24" t="s">
        <v>2277</v>
      </c>
      <c r="G441" s="3"/>
      <c r="H441" s="24" t="s">
        <v>1679</v>
      </c>
      <c r="I441" s="33">
        <v>42010000</v>
      </c>
      <c r="K441" s="1" t="s">
        <v>2008</v>
      </c>
      <c r="L441" s="1" t="s">
        <v>2008</v>
      </c>
      <c r="N441" s="23" t="s">
        <v>564</v>
      </c>
      <c r="O441" s="23"/>
      <c r="P441" s="22" t="s">
        <v>1995</v>
      </c>
      <c r="Q441" s="22">
        <v>229</v>
      </c>
      <c r="R441" s="37">
        <f t="shared" si="19"/>
        <v>420</v>
      </c>
      <c r="S441" s="168">
        <v>525</v>
      </c>
      <c r="T441" s="33">
        <v>5051771741871</v>
      </c>
      <c r="U441" s="33"/>
      <c r="V441" s="99">
        <v>0.55000000000000004</v>
      </c>
      <c r="W441" s="142">
        <v>5.0000000000000001E-3</v>
      </c>
      <c r="X441" s="99">
        <v>0.55500000000000005</v>
      </c>
      <c r="Y441" s="8">
        <v>255</v>
      </c>
      <c r="Z441" s="8">
        <v>110</v>
      </c>
      <c r="AA441" s="8">
        <v>110</v>
      </c>
      <c r="AY441" s="320" t="s">
        <v>560</v>
      </c>
      <c r="AZ441" s="157"/>
      <c r="BA441" t="s">
        <v>5211</v>
      </c>
      <c r="BB441" s="302" t="s">
        <v>5197</v>
      </c>
      <c r="BC441" s="309" t="s">
        <v>5198</v>
      </c>
    </row>
    <row r="442" spans="1:55" ht="15.75" customHeight="1" x14ac:dyDescent="0.25">
      <c r="A442" s="23" t="s">
        <v>448</v>
      </c>
      <c r="B442" s="24" t="s">
        <v>532</v>
      </c>
      <c r="C442" s="24" t="s">
        <v>532</v>
      </c>
      <c r="D442" s="3" t="s">
        <v>2145</v>
      </c>
      <c r="E442" s="24" t="s">
        <v>2968</v>
      </c>
      <c r="F442" s="24" t="s">
        <v>2277</v>
      </c>
      <c r="G442" s="3"/>
      <c r="H442" s="24" t="s">
        <v>1679</v>
      </c>
      <c r="I442" s="33">
        <v>42010000</v>
      </c>
      <c r="K442" s="1" t="s">
        <v>2008</v>
      </c>
      <c r="L442" s="1" t="s">
        <v>2008</v>
      </c>
      <c r="N442" s="23" t="s">
        <v>496</v>
      </c>
      <c r="O442" s="23"/>
      <c r="P442" s="22" t="s">
        <v>1995</v>
      </c>
      <c r="Q442" s="22">
        <v>229</v>
      </c>
      <c r="R442" s="37">
        <f t="shared" si="19"/>
        <v>420</v>
      </c>
      <c r="S442" s="168">
        <v>525</v>
      </c>
      <c r="T442" s="33">
        <v>5051771741888</v>
      </c>
      <c r="U442" s="33"/>
      <c r="V442" s="99">
        <v>0.55000000000000004</v>
      </c>
      <c r="W442" s="142">
        <v>5.0000000000000001E-3</v>
      </c>
      <c r="X442" s="99">
        <v>0.55500000000000005</v>
      </c>
      <c r="Y442" s="8">
        <v>255</v>
      </c>
      <c r="Z442" s="8">
        <v>110</v>
      </c>
      <c r="AA442" s="8">
        <v>110</v>
      </c>
      <c r="AY442" s="320" t="s">
        <v>560</v>
      </c>
      <c r="AZ442" s="157"/>
      <c r="BA442" t="s">
        <v>5211</v>
      </c>
      <c r="BB442" s="302" t="s">
        <v>5197</v>
      </c>
      <c r="BC442" s="309" t="s">
        <v>5198</v>
      </c>
    </row>
    <row r="443" spans="1:55" ht="15.75" customHeight="1" x14ac:dyDescent="0.25">
      <c r="A443" s="23" t="s">
        <v>448</v>
      </c>
      <c r="B443" s="24" t="s">
        <v>532</v>
      </c>
      <c r="C443" s="24" t="s">
        <v>532</v>
      </c>
      <c r="D443" s="3" t="s">
        <v>2145</v>
      </c>
      <c r="E443" s="24" t="s">
        <v>2969</v>
      </c>
      <c r="F443" s="24" t="s">
        <v>2277</v>
      </c>
      <c r="G443" s="3"/>
      <c r="H443" s="24" t="s">
        <v>1679</v>
      </c>
      <c r="I443" s="33">
        <v>42010000</v>
      </c>
      <c r="K443" s="1" t="s">
        <v>2008</v>
      </c>
      <c r="L443" s="1" t="s">
        <v>2008</v>
      </c>
      <c r="N443" s="23" t="s">
        <v>497</v>
      </c>
      <c r="O443" s="23"/>
      <c r="P443" s="22" t="s">
        <v>1995</v>
      </c>
      <c r="Q443" s="22">
        <v>229</v>
      </c>
      <c r="R443" s="37">
        <f t="shared" si="19"/>
        <v>420</v>
      </c>
      <c r="S443" s="168">
        <v>525</v>
      </c>
      <c r="T443" s="33">
        <v>5051771741895</v>
      </c>
      <c r="U443" s="33"/>
      <c r="V443" s="99">
        <v>0.55000000000000004</v>
      </c>
      <c r="W443" s="142">
        <v>5.0000000000000001E-3</v>
      </c>
      <c r="X443" s="99">
        <v>0.55500000000000005</v>
      </c>
      <c r="Y443" s="8">
        <v>255</v>
      </c>
      <c r="Z443" s="8">
        <v>110</v>
      </c>
      <c r="AA443" s="8">
        <v>110</v>
      </c>
      <c r="AY443" s="320" t="s">
        <v>560</v>
      </c>
      <c r="AZ443" s="157"/>
      <c r="BA443" t="s">
        <v>5211</v>
      </c>
      <c r="BB443" s="302" t="s">
        <v>5197</v>
      </c>
      <c r="BC443" s="309" t="s">
        <v>5198</v>
      </c>
    </row>
    <row r="444" spans="1:55" ht="15.75" customHeight="1" x14ac:dyDescent="0.25">
      <c r="A444" s="23" t="s">
        <v>448</v>
      </c>
      <c r="B444" s="24" t="s">
        <v>532</v>
      </c>
      <c r="C444" s="24" t="s">
        <v>532</v>
      </c>
      <c r="D444" s="3" t="s">
        <v>2145</v>
      </c>
      <c r="E444" s="24" t="s">
        <v>2970</v>
      </c>
      <c r="F444" s="24" t="s">
        <v>2277</v>
      </c>
      <c r="G444" s="3"/>
      <c r="H444" s="24" t="s">
        <v>1679</v>
      </c>
      <c r="I444" s="33">
        <v>42010000</v>
      </c>
      <c r="K444" s="1" t="s">
        <v>2008</v>
      </c>
      <c r="L444" s="1" t="s">
        <v>2008</v>
      </c>
      <c r="N444" s="23" t="s">
        <v>498</v>
      </c>
      <c r="O444" s="23"/>
      <c r="P444" s="22" t="s">
        <v>1995</v>
      </c>
      <c r="Q444" s="22">
        <v>229</v>
      </c>
      <c r="R444" s="37">
        <f t="shared" si="19"/>
        <v>420</v>
      </c>
      <c r="S444" s="168">
        <v>525</v>
      </c>
      <c r="T444" s="33">
        <v>5051771741901</v>
      </c>
      <c r="U444" s="33"/>
      <c r="V444" s="99">
        <v>0.55000000000000004</v>
      </c>
      <c r="W444" s="142">
        <v>5.0000000000000001E-3</v>
      </c>
      <c r="X444" s="99">
        <v>0.55500000000000005</v>
      </c>
      <c r="Y444" s="8">
        <v>255</v>
      </c>
      <c r="Z444" s="8">
        <v>110</v>
      </c>
      <c r="AA444" s="8">
        <v>110</v>
      </c>
      <c r="AY444" s="320" t="s">
        <v>560</v>
      </c>
      <c r="AZ444" s="157"/>
      <c r="BA444" t="s">
        <v>5211</v>
      </c>
      <c r="BB444" s="302" t="s">
        <v>5197</v>
      </c>
      <c r="BC444" s="309" t="s">
        <v>5198</v>
      </c>
    </row>
    <row r="445" spans="1:55" ht="15.75" x14ac:dyDescent="0.25">
      <c r="A445" s="23" t="s">
        <v>448</v>
      </c>
      <c r="B445" s="24" t="s">
        <v>532</v>
      </c>
      <c r="C445" s="24" t="s">
        <v>532</v>
      </c>
      <c r="D445" s="3" t="s">
        <v>2146</v>
      </c>
      <c r="E445" s="24" t="s">
        <v>573</v>
      </c>
      <c r="F445" s="24" t="s">
        <v>2278</v>
      </c>
      <c r="G445" s="24"/>
      <c r="H445" s="24" t="s">
        <v>313</v>
      </c>
      <c r="I445" s="33">
        <v>42010000</v>
      </c>
      <c r="K445" s="1" t="s">
        <v>2008</v>
      </c>
      <c r="L445" s="1" t="s">
        <v>2008</v>
      </c>
      <c r="N445" s="23" t="s">
        <v>575</v>
      </c>
      <c r="O445" s="23"/>
      <c r="P445" s="22" t="s">
        <v>1995</v>
      </c>
      <c r="Q445" s="22">
        <v>130</v>
      </c>
      <c r="R445" s="37">
        <f t="shared" si="19"/>
        <v>239.20000000000002</v>
      </c>
      <c r="S445" s="168">
        <v>299</v>
      </c>
      <c r="T445" s="33" t="s">
        <v>576</v>
      </c>
      <c r="U445" s="33"/>
      <c r="V445" s="99">
        <v>0.21</v>
      </c>
      <c r="W445" s="142">
        <v>0.05</v>
      </c>
      <c r="X445" s="99">
        <f t="shared" ref="X445:X472" si="22">V445+W445</f>
        <v>0.26</v>
      </c>
      <c r="Y445" s="8">
        <v>20</v>
      </c>
      <c r="Z445" s="8">
        <v>225</v>
      </c>
      <c r="AA445" s="8">
        <v>40</v>
      </c>
      <c r="AY445" s="320" t="s">
        <v>574</v>
      </c>
      <c r="AZ445" s="32"/>
      <c r="BA445" t="s">
        <v>5211</v>
      </c>
      <c r="BB445" s="302" t="s">
        <v>5197</v>
      </c>
      <c r="BC445" s="309" t="s">
        <v>5198</v>
      </c>
    </row>
    <row r="446" spans="1:55" ht="15.75" x14ac:dyDescent="0.25">
      <c r="A446" s="23" t="s">
        <v>448</v>
      </c>
      <c r="B446" s="24" t="s">
        <v>532</v>
      </c>
      <c r="C446" s="24" t="s">
        <v>532</v>
      </c>
      <c r="D446" s="3" t="s">
        <v>2146</v>
      </c>
      <c r="E446" s="24" t="s">
        <v>577</v>
      </c>
      <c r="F446" s="24" t="s">
        <v>2278</v>
      </c>
      <c r="G446" s="24"/>
      <c r="H446" s="24" t="s">
        <v>313</v>
      </c>
      <c r="I446" s="33">
        <v>42010000</v>
      </c>
      <c r="K446" s="1" t="s">
        <v>2008</v>
      </c>
      <c r="L446" s="1" t="s">
        <v>2008</v>
      </c>
      <c r="N446" s="23" t="s">
        <v>578</v>
      </c>
      <c r="O446" s="23"/>
      <c r="P446" s="22" t="s">
        <v>1995</v>
      </c>
      <c r="Q446" s="22">
        <v>130</v>
      </c>
      <c r="R446" s="37">
        <f t="shared" si="19"/>
        <v>239.20000000000002</v>
      </c>
      <c r="S446" s="168">
        <v>299</v>
      </c>
      <c r="T446" s="33" t="s">
        <v>579</v>
      </c>
      <c r="U446" s="33"/>
      <c r="V446" s="99">
        <v>0.21</v>
      </c>
      <c r="W446" s="142">
        <v>0.05</v>
      </c>
      <c r="X446" s="99">
        <f t="shared" si="22"/>
        <v>0.26</v>
      </c>
      <c r="Y446" s="8">
        <v>20</v>
      </c>
      <c r="Z446" s="8">
        <v>225</v>
      </c>
      <c r="AA446" s="8">
        <v>40</v>
      </c>
      <c r="AY446" s="320" t="s">
        <v>574</v>
      </c>
      <c r="AZ446" s="32"/>
      <c r="BA446" t="s">
        <v>5211</v>
      </c>
      <c r="BB446" s="302" t="s">
        <v>5197</v>
      </c>
      <c r="BC446" s="309" t="s">
        <v>5198</v>
      </c>
    </row>
    <row r="447" spans="1:55" ht="15.75" x14ac:dyDescent="0.25">
      <c r="A447" s="23" t="s">
        <v>448</v>
      </c>
      <c r="B447" s="24" t="s">
        <v>532</v>
      </c>
      <c r="C447" s="24" t="s">
        <v>532</v>
      </c>
      <c r="D447" s="3" t="s">
        <v>2146</v>
      </c>
      <c r="E447" s="24" t="s">
        <v>580</v>
      </c>
      <c r="F447" s="24" t="s">
        <v>2278</v>
      </c>
      <c r="G447" s="24"/>
      <c r="H447" s="24" t="s">
        <v>434</v>
      </c>
      <c r="I447" s="33">
        <v>42010000</v>
      </c>
      <c r="K447" s="1" t="s">
        <v>2008</v>
      </c>
      <c r="L447" s="1" t="s">
        <v>2008</v>
      </c>
      <c r="N447" s="23" t="s">
        <v>575</v>
      </c>
      <c r="O447" s="23"/>
      <c r="P447" s="22" t="s">
        <v>1995</v>
      </c>
      <c r="Q447" s="22">
        <v>130</v>
      </c>
      <c r="R447" s="37">
        <f t="shared" si="19"/>
        <v>239.20000000000002</v>
      </c>
      <c r="S447" s="168">
        <v>299</v>
      </c>
      <c r="T447" s="33" t="s">
        <v>581</v>
      </c>
      <c r="U447" s="33"/>
      <c r="V447" s="99">
        <v>0.21</v>
      </c>
      <c r="W447" s="142">
        <v>0.05</v>
      </c>
      <c r="X447" s="99">
        <f t="shared" si="22"/>
        <v>0.26</v>
      </c>
      <c r="Y447" s="8">
        <v>20</v>
      </c>
      <c r="Z447" s="8">
        <v>225</v>
      </c>
      <c r="AA447" s="8">
        <v>40</v>
      </c>
      <c r="AY447" s="320" t="s">
        <v>574</v>
      </c>
      <c r="AZ447" s="32"/>
      <c r="BA447" t="s">
        <v>5211</v>
      </c>
      <c r="BB447" s="302" t="s">
        <v>5197</v>
      </c>
      <c r="BC447" s="309" t="s">
        <v>5198</v>
      </c>
    </row>
    <row r="448" spans="1:55" ht="15.75" x14ac:dyDescent="0.25">
      <c r="A448" s="23" t="s">
        <v>448</v>
      </c>
      <c r="B448" s="24" t="s">
        <v>532</v>
      </c>
      <c r="C448" s="24" t="s">
        <v>532</v>
      </c>
      <c r="D448" s="3" t="s">
        <v>2146</v>
      </c>
      <c r="E448" s="24" t="s">
        <v>582</v>
      </c>
      <c r="F448" s="24" t="s">
        <v>2278</v>
      </c>
      <c r="G448" s="24"/>
      <c r="H448" s="24" t="s">
        <v>434</v>
      </c>
      <c r="I448" s="33">
        <v>42010000</v>
      </c>
      <c r="K448" s="1" t="s">
        <v>2008</v>
      </c>
      <c r="L448" s="1" t="s">
        <v>2008</v>
      </c>
      <c r="N448" s="23" t="s">
        <v>578</v>
      </c>
      <c r="O448" s="23"/>
      <c r="P448" s="22" t="s">
        <v>1995</v>
      </c>
      <c r="Q448" s="22">
        <v>130</v>
      </c>
      <c r="R448" s="37">
        <f t="shared" si="19"/>
        <v>239.20000000000002</v>
      </c>
      <c r="S448" s="168">
        <v>299</v>
      </c>
      <c r="T448" s="33" t="s">
        <v>583</v>
      </c>
      <c r="U448" s="33"/>
      <c r="V448" s="99">
        <v>0.21</v>
      </c>
      <c r="W448" s="142">
        <v>0.05</v>
      </c>
      <c r="X448" s="99">
        <f t="shared" si="22"/>
        <v>0.26</v>
      </c>
      <c r="Y448" s="8">
        <v>20</v>
      </c>
      <c r="Z448" s="8">
        <v>225</v>
      </c>
      <c r="AA448" s="8">
        <v>40</v>
      </c>
      <c r="AY448" s="320" t="s">
        <v>574</v>
      </c>
      <c r="AZ448" s="32"/>
      <c r="BA448" t="s">
        <v>5211</v>
      </c>
      <c r="BB448" s="302" t="s">
        <v>5197</v>
      </c>
      <c r="BC448" s="309" t="s">
        <v>5198</v>
      </c>
    </row>
    <row r="449" spans="1:55" ht="15.75" x14ac:dyDescent="0.25">
      <c r="A449" s="23" t="s">
        <v>448</v>
      </c>
      <c r="B449" s="24" t="s">
        <v>532</v>
      </c>
      <c r="C449" s="24" t="s">
        <v>532</v>
      </c>
      <c r="D449" s="3" t="s">
        <v>2146</v>
      </c>
      <c r="E449" s="24" t="s">
        <v>2760</v>
      </c>
      <c r="F449" s="24" t="s">
        <v>2278</v>
      </c>
      <c r="G449" s="24"/>
      <c r="H449" s="24" t="s">
        <v>1679</v>
      </c>
      <c r="I449" s="33">
        <v>42010000</v>
      </c>
      <c r="K449" s="1" t="s">
        <v>2008</v>
      </c>
      <c r="L449" s="1" t="s">
        <v>2008</v>
      </c>
      <c r="N449" s="23" t="s">
        <v>575</v>
      </c>
      <c r="O449" s="23"/>
      <c r="P449" s="22" t="s">
        <v>1995</v>
      </c>
      <c r="Q449" s="22">
        <v>130</v>
      </c>
      <c r="R449" s="37">
        <f t="shared" si="19"/>
        <v>239.20000000000002</v>
      </c>
      <c r="S449" s="168">
        <v>299</v>
      </c>
      <c r="T449" s="33" t="s">
        <v>2856</v>
      </c>
      <c r="U449" s="164"/>
      <c r="V449" s="99">
        <v>0.21</v>
      </c>
      <c r="W449" s="142">
        <v>0.05</v>
      </c>
      <c r="X449" s="99">
        <f t="shared" si="22"/>
        <v>0.26</v>
      </c>
      <c r="Y449" s="8">
        <v>20</v>
      </c>
      <c r="Z449" s="8">
        <v>225</v>
      </c>
      <c r="AA449" s="8">
        <v>40</v>
      </c>
      <c r="AY449" s="320" t="s">
        <v>574</v>
      </c>
      <c r="AZ449" s="32"/>
      <c r="BA449" t="s">
        <v>5211</v>
      </c>
      <c r="BB449" s="302" t="s">
        <v>5197</v>
      </c>
      <c r="BC449" s="309" t="s">
        <v>5198</v>
      </c>
    </row>
    <row r="450" spans="1:55" ht="15.75" x14ac:dyDescent="0.25">
      <c r="A450" s="23" t="s">
        <v>448</v>
      </c>
      <c r="B450" s="24" t="s">
        <v>532</v>
      </c>
      <c r="C450" s="24" t="s">
        <v>532</v>
      </c>
      <c r="D450" s="3" t="s">
        <v>2146</v>
      </c>
      <c r="E450" s="24" t="s">
        <v>2761</v>
      </c>
      <c r="F450" s="24" t="s">
        <v>2278</v>
      </c>
      <c r="G450" s="24"/>
      <c r="H450" s="24" t="s">
        <v>1679</v>
      </c>
      <c r="I450" s="33">
        <v>42010000</v>
      </c>
      <c r="K450" s="1" t="s">
        <v>2008</v>
      </c>
      <c r="L450" s="1" t="s">
        <v>2008</v>
      </c>
      <c r="N450" s="23" t="s">
        <v>578</v>
      </c>
      <c r="O450" s="23"/>
      <c r="P450" s="22" t="s">
        <v>1995</v>
      </c>
      <c r="Q450" s="22">
        <v>130</v>
      </c>
      <c r="R450" s="37">
        <f t="shared" si="19"/>
        <v>239.20000000000002</v>
      </c>
      <c r="S450" s="168">
        <v>299</v>
      </c>
      <c r="T450" s="33" t="s">
        <v>2857</v>
      </c>
      <c r="U450" s="164"/>
      <c r="V450" s="99">
        <v>0.21</v>
      </c>
      <c r="W450" s="142">
        <v>0.05</v>
      </c>
      <c r="X450" s="99">
        <f t="shared" si="22"/>
        <v>0.26</v>
      </c>
      <c r="Y450" s="8">
        <v>20</v>
      </c>
      <c r="Z450" s="8">
        <v>225</v>
      </c>
      <c r="AA450" s="8">
        <v>40</v>
      </c>
      <c r="AY450" s="320" t="s">
        <v>574</v>
      </c>
      <c r="AZ450" s="32"/>
      <c r="BA450" t="s">
        <v>5211</v>
      </c>
      <c r="BB450" s="302" t="s">
        <v>5197</v>
      </c>
      <c r="BC450" s="309" t="s">
        <v>5198</v>
      </c>
    </row>
    <row r="451" spans="1:55" ht="15.75" x14ac:dyDescent="0.25">
      <c r="A451" s="23" t="s">
        <v>448</v>
      </c>
      <c r="B451" s="24" t="s">
        <v>532</v>
      </c>
      <c r="C451" s="24" t="s">
        <v>532</v>
      </c>
      <c r="D451" s="3" t="s">
        <v>2147</v>
      </c>
      <c r="E451" s="24" t="s">
        <v>584</v>
      </c>
      <c r="F451" s="24" t="s">
        <v>2279</v>
      </c>
      <c r="G451" s="24"/>
      <c r="H451" s="24" t="s">
        <v>313</v>
      </c>
      <c r="I451" s="33">
        <v>42010000</v>
      </c>
      <c r="K451" s="1" t="s">
        <v>2008</v>
      </c>
      <c r="L451" s="1" t="s">
        <v>2008</v>
      </c>
      <c r="N451" s="23" t="s">
        <v>330</v>
      </c>
      <c r="O451" s="23"/>
      <c r="P451" s="22" t="s">
        <v>1995</v>
      </c>
      <c r="Q451" s="22">
        <v>86</v>
      </c>
      <c r="R451" s="37">
        <f t="shared" si="19"/>
        <v>159.20000000000002</v>
      </c>
      <c r="S451" s="168">
        <v>199</v>
      </c>
      <c r="T451" s="33">
        <v>5051771419046</v>
      </c>
      <c r="U451" s="33"/>
      <c r="V451" s="99">
        <v>0.12</v>
      </c>
      <c r="W451" s="142">
        <v>5.0000000000000001E-3</v>
      </c>
      <c r="X451" s="99">
        <f t="shared" si="22"/>
        <v>0.125</v>
      </c>
      <c r="Y451" s="8">
        <v>35</v>
      </c>
      <c r="Z451" s="8">
        <v>205</v>
      </c>
      <c r="AA451" s="8">
        <v>110</v>
      </c>
      <c r="AY451" s="320" t="s">
        <v>3902</v>
      </c>
      <c r="AZ451" s="157"/>
      <c r="BA451" t="s">
        <v>5211</v>
      </c>
      <c r="BB451" s="302" t="s">
        <v>5197</v>
      </c>
      <c r="BC451" s="309" t="s">
        <v>5198</v>
      </c>
    </row>
    <row r="452" spans="1:55" ht="15.75" x14ac:dyDescent="0.25">
      <c r="A452" s="23" t="s">
        <v>448</v>
      </c>
      <c r="B452" s="24" t="s">
        <v>532</v>
      </c>
      <c r="C452" s="24" t="s">
        <v>532</v>
      </c>
      <c r="D452" s="3" t="s">
        <v>2147</v>
      </c>
      <c r="E452" s="24" t="s">
        <v>586</v>
      </c>
      <c r="F452" s="24" t="s">
        <v>2279</v>
      </c>
      <c r="G452" s="24"/>
      <c r="H452" s="24" t="s">
        <v>434</v>
      </c>
      <c r="I452" s="33">
        <v>42010000</v>
      </c>
      <c r="K452" s="1" t="s">
        <v>2008</v>
      </c>
      <c r="L452" s="1" t="s">
        <v>2008</v>
      </c>
      <c r="N452" s="23" t="s">
        <v>330</v>
      </c>
      <c r="O452" s="23"/>
      <c r="P452" s="22" t="s">
        <v>1995</v>
      </c>
      <c r="Q452" s="22">
        <v>86</v>
      </c>
      <c r="R452" s="37">
        <f t="shared" si="19"/>
        <v>159.20000000000002</v>
      </c>
      <c r="S452" s="168">
        <v>199</v>
      </c>
      <c r="T452" s="33" t="s">
        <v>587</v>
      </c>
      <c r="U452" s="33"/>
      <c r="V452" s="99">
        <v>0.12</v>
      </c>
      <c r="W452" s="142">
        <v>5.0000000000000001E-3</v>
      </c>
      <c r="X452" s="99">
        <f t="shared" si="22"/>
        <v>0.125</v>
      </c>
      <c r="Y452" s="8">
        <v>35</v>
      </c>
      <c r="Z452" s="8">
        <v>205</v>
      </c>
      <c r="AA452" s="8">
        <v>110</v>
      </c>
      <c r="AY452" s="320" t="s">
        <v>3902</v>
      </c>
      <c r="AZ452" s="157"/>
      <c r="BA452" t="s">
        <v>5211</v>
      </c>
      <c r="BB452" s="302" t="s">
        <v>5197</v>
      </c>
      <c r="BC452" s="309" t="s">
        <v>5198</v>
      </c>
    </row>
    <row r="453" spans="1:55" ht="15.75" x14ac:dyDescent="0.25">
      <c r="A453" s="23" t="s">
        <v>448</v>
      </c>
      <c r="B453" s="24" t="s">
        <v>532</v>
      </c>
      <c r="C453" s="24" t="s">
        <v>532</v>
      </c>
      <c r="D453" s="3" t="s">
        <v>2147</v>
      </c>
      <c r="E453" s="24" t="s">
        <v>2754</v>
      </c>
      <c r="F453" s="24" t="s">
        <v>2279</v>
      </c>
      <c r="G453" s="24"/>
      <c r="H453" s="24" t="s">
        <v>1679</v>
      </c>
      <c r="I453" s="33">
        <v>42010000</v>
      </c>
      <c r="K453" s="1" t="s">
        <v>2008</v>
      </c>
      <c r="L453" s="1" t="s">
        <v>2008</v>
      </c>
      <c r="N453" s="23" t="s">
        <v>330</v>
      </c>
      <c r="O453" s="23"/>
      <c r="P453" s="22" t="s">
        <v>1995</v>
      </c>
      <c r="Q453" s="22">
        <v>86</v>
      </c>
      <c r="R453" s="37">
        <f t="shared" si="19"/>
        <v>159.20000000000002</v>
      </c>
      <c r="S453" s="168">
        <v>199</v>
      </c>
      <c r="T453" s="33">
        <v>5051771742137</v>
      </c>
      <c r="U453" s="33"/>
      <c r="V453" s="99">
        <v>0.12</v>
      </c>
      <c r="W453" s="142">
        <v>5.0000000000000001E-3</v>
      </c>
      <c r="X453" s="99">
        <f t="shared" si="22"/>
        <v>0.125</v>
      </c>
      <c r="Y453" s="8">
        <v>35</v>
      </c>
      <c r="Z453" s="8">
        <v>205</v>
      </c>
      <c r="AA453" s="8">
        <v>110</v>
      </c>
      <c r="AY453" s="320" t="s">
        <v>3902</v>
      </c>
      <c r="AZ453" s="157"/>
      <c r="BA453" t="s">
        <v>5211</v>
      </c>
      <c r="BB453" s="302" t="s">
        <v>5197</v>
      </c>
      <c r="BC453" s="309" t="s">
        <v>5198</v>
      </c>
    </row>
    <row r="454" spans="1:55" ht="15.75" x14ac:dyDescent="0.25">
      <c r="A454" s="23" t="s">
        <v>448</v>
      </c>
      <c r="B454" s="24" t="s">
        <v>532</v>
      </c>
      <c r="C454" s="24" t="s">
        <v>532</v>
      </c>
      <c r="D454" s="3" t="s">
        <v>2148</v>
      </c>
      <c r="E454" s="24" t="s">
        <v>588</v>
      </c>
      <c r="F454" s="24" t="s">
        <v>2280</v>
      </c>
      <c r="G454" s="24"/>
      <c r="H454" s="24" t="s">
        <v>313</v>
      </c>
      <c r="I454" s="33">
        <v>42010000</v>
      </c>
      <c r="K454" s="1" t="s">
        <v>2008</v>
      </c>
      <c r="L454" s="1" t="s">
        <v>2008</v>
      </c>
      <c r="N454" s="23" t="s">
        <v>330</v>
      </c>
      <c r="O454" s="23"/>
      <c r="P454" s="22" t="s">
        <v>1995</v>
      </c>
      <c r="Q454" s="22">
        <v>40</v>
      </c>
      <c r="R454" s="37">
        <f t="shared" si="19"/>
        <v>73.600000000000009</v>
      </c>
      <c r="S454" s="168">
        <v>92</v>
      </c>
      <c r="T454" s="33">
        <v>5051771521114</v>
      </c>
      <c r="U454" s="33"/>
      <c r="V454" s="99">
        <v>0.04</v>
      </c>
      <c r="W454" s="142">
        <v>5.0000000000000001E-3</v>
      </c>
      <c r="X454" s="99">
        <f t="shared" si="22"/>
        <v>4.4999999999999998E-2</v>
      </c>
      <c r="Y454" s="8">
        <v>210</v>
      </c>
      <c r="Z454" s="8">
        <v>20</v>
      </c>
      <c r="AA454" s="8">
        <v>130</v>
      </c>
      <c r="AY454" s="320" t="s">
        <v>589</v>
      </c>
      <c r="AZ454" s="157"/>
      <c r="BA454" t="s">
        <v>5211</v>
      </c>
      <c r="BB454" s="302" t="s">
        <v>5197</v>
      </c>
      <c r="BC454" s="309" t="s">
        <v>5198</v>
      </c>
    </row>
    <row r="455" spans="1:55" ht="15.75" x14ac:dyDescent="0.25">
      <c r="A455" s="23" t="s">
        <v>448</v>
      </c>
      <c r="B455" s="24" t="s">
        <v>532</v>
      </c>
      <c r="C455" s="24" t="s">
        <v>532</v>
      </c>
      <c r="D455" s="3" t="s">
        <v>2148</v>
      </c>
      <c r="E455" s="24" t="s">
        <v>590</v>
      </c>
      <c r="F455" s="24" t="s">
        <v>2280</v>
      </c>
      <c r="G455" s="24"/>
      <c r="H455" s="24" t="s">
        <v>434</v>
      </c>
      <c r="I455" s="33">
        <v>42010000</v>
      </c>
      <c r="K455" s="1" t="s">
        <v>2008</v>
      </c>
      <c r="L455" s="1" t="s">
        <v>2008</v>
      </c>
      <c r="N455" s="23" t="s">
        <v>330</v>
      </c>
      <c r="O455" s="23"/>
      <c r="P455" s="22" t="s">
        <v>1995</v>
      </c>
      <c r="Q455" s="22">
        <v>40</v>
      </c>
      <c r="R455" s="37">
        <f t="shared" si="19"/>
        <v>73.600000000000009</v>
      </c>
      <c r="S455" s="168">
        <v>92</v>
      </c>
      <c r="T455" s="33" t="s">
        <v>591</v>
      </c>
      <c r="U455" s="33"/>
      <c r="V455" s="99">
        <v>0.04</v>
      </c>
      <c r="W455" s="142">
        <v>5.0000000000000001E-3</v>
      </c>
      <c r="X455" s="99">
        <f t="shared" si="22"/>
        <v>4.4999999999999998E-2</v>
      </c>
      <c r="Y455" s="8">
        <v>210</v>
      </c>
      <c r="Z455" s="8">
        <v>20</v>
      </c>
      <c r="AA455" s="8">
        <v>130</v>
      </c>
      <c r="AY455" s="320" t="s">
        <v>589</v>
      </c>
      <c r="AZ455" s="157"/>
      <c r="BA455" t="s">
        <v>5211</v>
      </c>
      <c r="BB455" s="302" t="s">
        <v>5197</v>
      </c>
      <c r="BC455" s="309" t="s">
        <v>5198</v>
      </c>
    </row>
    <row r="456" spans="1:55" ht="15.75" x14ac:dyDescent="0.25">
      <c r="A456" s="23" t="s">
        <v>448</v>
      </c>
      <c r="B456" s="24" t="s">
        <v>532</v>
      </c>
      <c r="C456" s="24" t="s">
        <v>532</v>
      </c>
      <c r="D456" s="3" t="s">
        <v>2148</v>
      </c>
      <c r="E456" s="24" t="s">
        <v>2759</v>
      </c>
      <c r="F456" s="24" t="s">
        <v>2280</v>
      </c>
      <c r="G456" s="24"/>
      <c r="H456" s="24" t="s">
        <v>1679</v>
      </c>
      <c r="I456" s="33">
        <v>42010000</v>
      </c>
      <c r="K456" s="1" t="s">
        <v>2008</v>
      </c>
      <c r="L456" s="1" t="s">
        <v>2008</v>
      </c>
      <c r="N456" s="23" t="s">
        <v>330</v>
      </c>
      <c r="O456" s="23"/>
      <c r="P456" s="22" t="s">
        <v>1995</v>
      </c>
      <c r="Q456" s="22">
        <v>40</v>
      </c>
      <c r="R456" s="37">
        <f t="shared" si="19"/>
        <v>73.600000000000009</v>
      </c>
      <c r="S456" s="168">
        <v>92</v>
      </c>
      <c r="T456" s="33">
        <v>5051771741918</v>
      </c>
      <c r="U456" s="33"/>
      <c r="V456" s="99">
        <v>0.04</v>
      </c>
      <c r="W456" s="142">
        <v>5.0000000000000001E-3</v>
      </c>
      <c r="X456" s="99">
        <f t="shared" si="22"/>
        <v>4.4999999999999998E-2</v>
      </c>
      <c r="Y456" s="8">
        <v>210</v>
      </c>
      <c r="Z456" s="8">
        <v>20</v>
      </c>
      <c r="AA456" s="8">
        <v>130</v>
      </c>
      <c r="AY456" s="320" t="s">
        <v>589</v>
      </c>
      <c r="AZ456" s="157"/>
      <c r="BA456" t="s">
        <v>5211</v>
      </c>
      <c r="BB456" s="302" t="s">
        <v>5197</v>
      </c>
      <c r="BC456" s="309" t="s">
        <v>5198</v>
      </c>
    </row>
    <row r="457" spans="1:55" ht="15.75" x14ac:dyDescent="0.25">
      <c r="A457" s="23" t="s">
        <v>448</v>
      </c>
      <c r="B457" s="24" t="s">
        <v>532</v>
      </c>
      <c r="C457" s="24" t="s">
        <v>532</v>
      </c>
      <c r="D457" s="3" t="s">
        <v>2149</v>
      </c>
      <c r="E457" s="24" t="s">
        <v>592</v>
      </c>
      <c r="F457" s="24" t="s">
        <v>2281</v>
      </c>
      <c r="G457" s="24"/>
      <c r="H457" s="24" t="s">
        <v>313</v>
      </c>
      <c r="I457" s="33">
        <v>42010000</v>
      </c>
      <c r="K457" s="1" t="s">
        <v>2008</v>
      </c>
      <c r="L457" s="1" t="s">
        <v>2008</v>
      </c>
      <c r="N457" s="23" t="s">
        <v>452</v>
      </c>
      <c r="O457" s="23"/>
      <c r="P457" s="22" t="s">
        <v>1995</v>
      </c>
      <c r="Q457" s="22">
        <v>74</v>
      </c>
      <c r="R457" s="37">
        <f t="shared" si="19"/>
        <v>135.20000000000002</v>
      </c>
      <c r="S457" s="168">
        <v>169</v>
      </c>
      <c r="T457" s="33" t="s">
        <v>594</v>
      </c>
      <c r="U457" s="33"/>
      <c r="V457" s="99">
        <v>0.105</v>
      </c>
      <c r="W457" s="142">
        <v>5.0000000000000001E-3</v>
      </c>
      <c r="X457" s="99">
        <f t="shared" si="22"/>
        <v>0.11</v>
      </c>
      <c r="Y457" s="8">
        <v>35</v>
      </c>
      <c r="Z457" s="8">
        <v>190</v>
      </c>
      <c r="AA457" s="8">
        <v>120</v>
      </c>
      <c r="AY457" s="320" t="s">
        <v>593</v>
      </c>
      <c r="AZ457" s="158"/>
      <c r="BA457" t="s">
        <v>5211</v>
      </c>
      <c r="BB457" s="302" t="s">
        <v>5197</v>
      </c>
      <c r="BC457" s="309" t="s">
        <v>5198</v>
      </c>
    </row>
    <row r="458" spans="1:55" ht="15.75" x14ac:dyDescent="0.25">
      <c r="A458" s="23" t="s">
        <v>448</v>
      </c>
      <c r="B458" s="24" t="s">
        <v>532</v>
      </c>
      <c r="C458" s="24" t="s">
        <v>532</v>
      </c>
      <c r="D458" s="3" t="s">
        <v>2149</v>
      </c>
      <c r="E458" s="24" t="s">
        <v>595</v>
      </c>
      <c r="F458" s="24" t="s">
        <v>2281</v>
      </c>
      <c r="G458" s="24"/>
      <c r="H458" s="24" t="s">
        <v>313</v>
      </c>
      <c r="I458" s="33">
        <v>42010000</v>
      </c>
      <c r="K458" s="1" t="s">
        <v>2008</v>
      </c>
      <c r="L458" s="1" t="s">
        <v>2008</v>
      </c>
      <c r="N458" s="23" t="s">
        <v>454</v>
      </c>
      <c r="O458" s="23"/>
      <c r="P458" s="22" t="s">
        <v>1995</v>
      </c>
      <c r="Q458" s="22">
        <v>74</v>
      </c>
      <c r="R458" s="37">
        <f t="shared" ref="R458:R521" si="23">S458*0.8</f>
        <v>135.20000000000002</v>
      </c>
      <c r="S458" s="168">
        <v>169</v>
      </c>
      <c r="T458" s="33" t="s">
        <v>596</v>
      </c>
      <c r="U458" s="33"/>
      <c r="V458" s="99">
        <v>0.105</v>
      </c>
      <c r="W458" s="142">
        <v>5.0000000000000001E-3</v>
      </c>
      <c r="X458" s="99">
        <f t="shared" si="22"/>
        <v>0.11</v>
      </c>
      <c r="Y458" s="8">
        <v>35</v>
      </c>
      <c r="Z458" s="8">
        <v>190</v>
      </c>
      <c r="AA458" s="8">
        <v>120</v>
      </c>
      <c r="AY458" s="320" t="s">
        <v>593</v>
      </c>
      <c r="AZ458" s="158"/>
      <c r="BA458" t="s">
        <v>5211</v>
      </c>
      <c r="BB458" s="302" t="s">
        <v>5197</v>
      </c>
      <c r="BC458" s="309" t="s">
        <v>5198</v>
      </c>
    </row>
    <row r="459" spans="1:55" ht="15.75" x14ac:dyDescent="0.25">
      <c r="A459" s="23" t="s">
        <v>448</v>
      </c>
      <c r="B459" s="24" t="s">
        <v>532</v>
      </c>
      <c r="C459" s="24" t="s">
        <v>532</v>
      </c>
      <c r="D459" s="3" t="s">
        <v>2149</v>
      </c>
      <c r="E459" s="24" t="s">
        <v>597</v>
      </c>
      <c r="F459" s="24" t="s">
        <v>2281</v>
      </c>
      <c r="G459" s="24"/>
      <c r="H459" s="24" t="s">
        <v>313</v>
      </c>
      <c r="I459" s="33">
        <v>42010000</v>
      </c>
      <c r="K459" s="1" t="s">
        <v>2008</v>
      </c>
      <c r="L459" s="1" t="s">
        <v>2008</v>
      </c>
      <c r="N459" s="23" t="s">
        <v>456</v>
      </c>
      <c r="O459" s="23"/>
      <c r="P459" s="22" t="s">
        <v>1995</v>
      </c>
      <c r="Q459" s="22">
        <v>74</v>
      </c>
      <c r="R459" s="37">
        <f t="shared" si="23"/>
        <v>135.20000000000002</v>
      </c>
      <c r="S459" s="168">
        <v>169</v>
      </c>
      <c r="T459" s="33" t="s">
        <v>598</v>
      </c>
      <c r="U459" s="33"/>
      <c r="V459" s="99">
        <v>0.105</v>
      </c>
      <c r="W459" s="142">
        <v>5.0000000000000001E-3</v>
      </c>
      <c r="X459" s="99">
        <f t="shared" si="22"/>
        <v>0.11</v>
      </c>
      <c r="Y459" s="8">
        <v>35</v>
      </c>
      <c r="Z459" s="8">
        <v>190</v>
      </c>
      <c r="AA459" s="8">
        <v>120</v>
      </c>
      <c r="AY459" s="320" t="s">
        <v>593</v>
      </c>
      <c r="AZ459" s="158"/>
      <c r="BA459" t="s">
        <v>5211</v>
      </c>
      <c r="BB459" s="302" t="s">
        <v>5197</v>
      </c>
      <c r="BC459" s="309" t="s">
        <v>5198</v>
      </c>
    </row>
    <row r="460" spans="1:55" ht="15.75" x14ac:dyDescent="0.25">
      <c r="A460" s="23" t="s">
        <v>448</v>
      </c>
      <c r="B460" s="24" t="s">
        <v>532</v>
      </c>
      <c r="C460" s="24" t="s">
        <v>532</v>
      </c>
      <c r="D460" s="3" t="s">
        <v>2149</v>
      </c>
      <c r="E460" s="24" t="s">
        <v>599</v>
      </c>
      <c r="F460" s="24" t="s">
        <v>2281</v>
      </c>
      <c r="G460" s="24"/>
      <c r="H460" s="24" t="s">
        <v>434</v>
      </c>
      <c r="I460" s="33">
        <v>42010000</v>
      </c>
      <c r="K460" s="1" t="s">
        <v>2008</v>
      </c>
      <c r="L460" s="1" t="s">
        <v>2008</v>
      </c>
      <c r="N460" s="23" t="s">
        <v>452</v>
      </c>
      <c r="O460" s="23"/>
      <c r="P460" s="22" t="s">
        <v>1995</v>
      </c>
      <c r="Q460" s="22">
        <v>74</v>
      </c>
      <c r="R460" s="37">
        <f t="shared" si="23"/>
        <v>135.20000000000002</v>
      </c>
      <c r="S460" s="168">
        <v>169</v>
      </c>
      <c r="T460" s="33" t="s">
        <v>600</v>
      </c>
      <c r="U460" s="33"/>
      <c r="V460" s="99">
        <v>0.105</v>
      </c>
      <c r="W460" s="142">
        <v>5.0000000000000001E-3</v>
      </c>
      <c r="X460" s="99">
        <f t="shared" si="22"/>
        <v>0.11</v>
      </c>
      <c r="Y460" s="8">
        <v>35</v>
      </c>
      <c r="Z460" s="8">
        <v>190</v>
      </c>
      <c r="AA460" s="8">
        <v>120</v>
      </c>
      <c r="AY460" s="320" t="s">
        <v>593</v>
      </c>
      <c r="AZ460" s="158"/>
      <c r="BA460" t="s">
        <v>5211</v>
      </c>
      <c r="BB460" s="302" t="s">
        <v>5197</v>
      </c>
      <c r="BC460" s="309" t="s">
        <v>5198</v>
      </c>
    </row>
    <row r="461" spans="1:55" ht="15.75" x14ac:dyDescent="0.25">
      <c r="A461" s="23" t="s">
        <v>448</v>
      </c>
      <c r="B461" s="24" t="s">
        <v>532</v>
      </c>
      <c r="C461" s="24" t="s">
        <v>532</v>
      </c>
      <c r="D461" s="3" t="s">
        <v>2149</v>
      </c>
      <c r="E461" s="24" t="s">
        <v>601</v>
      </c>
      <c r="F461" s="24" t="s">
        <v>2281</v>
      </c>
      <c r="G461" s="24"/>
      <c r="H461" s="24" t="s">
        <v>434</v>
      </c>
      <c r="I461" s="33">
        <v>42010000</v>
      </c>
      <c r="K461" s="1" t="s">
        <v>2008</v>
      </c>
      <c r="L461" s="1" t="s">
        <v>2008</v>
      </c>
      <c r="N461" s="23" t="s">
        <v>454</v>
      </c>
      <c r="O461" s="23"/>
      <c r="P461" s="22" t="s">
        <v>1995</v>
      </c>
      <c r="Q461" s="22">
        <v>74</v>
      </c>
      <c r="R461" s="37">
        <f t="shared" si="23"/>
        <v>135.20000000000002</v>
      </c>
      <c r="S461" s="168">
        <v>169</v>
      </c>
      <c r="T461" s="33" t="s">
        <v>602</v>
      </c>
      <c r="U461" s="33"/>
      <c r="V461" s="99">
        <v>0.105</v>
      </c>
      <c r="W461" s="142">
        <v>5.0000000000000001E-3</v>
      </c>
      <c r="X461" s="99">
        <f t="shared" si="22"/>
        <v>0.11</v>
      </c>
      <c r="Y461" s="8">
        <v>35</v>
      </c>
      <c r="Z461" s="8">
        <v>190</v>
      </c>
      <c r="AA461" s="8">
        <v>120</v>
      </c>
      <c r="AY461" s="320" t="s">
        <v>593</v>
      </c>
      <c r="AZ461" s="158"/>
      <c r="BA461" t="s">
        <v>5211</v>
      </c>
      <c r="BB461" s="302" t="s">
        <v>5197</v>
      </c>
      <c r="BC461" s="309" t="s">
        <v>5198</v>
      </c>
    </row>
    <row r="462" spans="1:55" ht="15.75" x14ac:dyDescent="0.25">
      <c r="A462" s="23" t="s">
        <v>448</v>
      </c>
      <c r="B462" s="24" t="s">
        <v>532</v>
      </c>
      <c r="C462" s="24" t="s">
        <v>532</v>
      </c>
      <c r="D462" s="3" t="s">
        <v>2149</v>
      </c>
      <c r="E462" s="24" t="s">
        <v>603</v>
      </c>
      <c r="F462" s="24" t="s">
        <v>2281</v>
      </c>
      <c r="G462" s="24"/>
      <c r="H462" s="24" t="s">
        <v>434</v>
      </c>
      <c r="I462" s="33">
        <v>42010000</v>
      </c>
      <c r="K462" s="1" t="s">
        <v>2008</v>
      </c>
      <c r="L462" s="1" t="s">
        <v>2008</v>
      </c>
      <c r="N462" s="23" t="s">
        <v>456</v>
      </c>
      <c r="O462" s="23"/>
      <c r="P462" s="22" t="s">
        <v>1995</v>
      </c>
      <c r="Q462" s="22">
        <v>74</v>
      </c>
      <c r="R462" s="37">
        <f t="shared" si="23"/>
        <v>135.20000000000002</v>
      </c>
      <c r="S462" s="168">
        <v>169</v>
      </c>
      <c r="T462" s="33" t="s">
        <v>604</v>
      </c>
      <c r="U462" s="33"/>
      <c r="V462" s="99">
        <v>0.105</v>
      </c>
      <c r="W462" s="142">
        <v>5.0000000000000001E-3</v>
      </c>
      <c r="X462" s="99">
        <f t="shared" si="22"/>
        <v>0.11</v>
      </c>
      <c r="Y462" s="8">
        <v>35</v>
      </c>
      <c r="Z462" s="8">
        <v>190</v>
      </c>
      <c r="AA462" s="8">
        <v>120</v>
      </c>
      <c r="AY462" s="320" t="s">
        <v>593</v>
      </c>
      <c r="AZ462" s="158"/>
      <c r="BA462" t="s">
        <v>5211</v>
      </c>
      <c r="BB462" s="302" t="s">
        <v>5197</v>
      </c>
      <c r="BC462" s="309" t="s">
        <v>5198</v>
      </c>
    </row>
    <row r="463" spans="1:55" ht="15.75" x14ac:dyDescent="0.25">
      <c r="A463" s="23" t="s">
        <v>448</v>
      </c>
      <c r="B463" s="24" t="s">
        <v>532</v>
      </c>
      <c r="C463" s="24" t="s">
        <v>532</v>
      </c>
      <c r="D463" s="3" t="s">
        <v>2149</v>
      </c>
      <c r="E463" s="24" t="s">
        <v>2755</v>
      </c>
      <c r="F463" s="24" t="s">
        <v>2281</v>
      </c>
      <c r="G463" s="24"/>
      <c r="H463" s="24" t="s">
        <v>1679</v>
      </c>
      <c r="I463" s="33">
        <v>42010000</v>
      </c>
      <c r="K463" s="1" t="s">
        <v>2008</v>
      </c>
      <c r="L463" s="1" t="s">
        <v>2008</v>
      </c>
      <c r="N463" s="23" t="s">
        <v>452</v>
      </c>
      <c r="O463" s="23"/>
      <c r="P463" s="22" t="s">
        <v>1995</v>
      </c>
      <c r="Q463" s="22">
        <v>74</v>
      </c>
      <c r="R463" s="37">
        <f t="shared" si="23"/>
        <v>135.20000000000002</v>
      </c>
      <c r="S463" s="168">
        <v>169</v>
      </c>
      <c r="T463" s="33" t="s">
        <v>2858</v>
      </c>
      <c r="U463" s="164"/>
      <c r="V463" s="99">
        <v>0.105</v>
      </c>
      <c r="W463" s="142">
        <v>5.0000000000000001E-3</v>
      </c>
      <c r="X463" s="99">
        <f t="shared" si="22"/>
        <v>0.11</v>
      </c>
      <c r="Y463" s="8">
        <v>35</v>
      </c>
      <c r="Z463" s="8">
        <v>190</v>
      </c>
      <c r="AA463" s="8">
        <v>120</v>
      </c>
      <c r="AY463" s="320" t="s">
        <v>593</v>
      </c>
      <c r="AZ463" s="158"/>
      <c r="BA463" t="s">
        <v>5211</v>
      </c>
      <c r="BB463" s="302" t="s">
        <v>5197</v>
      </c>
      <c r="BC463" s="309" t="s">
        <v>5198</v>
      </c>
    </row>
    <row r="464" spans="1:55" ht="15.75" x14ac:dyDescent="0.25">
      <c r="A464" s="23" t="s">
        <v>448</v>
      </c>
      <c r="B464" s="24" t="s">
        <v>532</v>
      </c>
      <c r="C464" s="24" t="s">
        <v>532</v>
      </c>
      <c r="D464" s="3" t="s">
        <v>2149</v>
      </c>
      <c r="E464" s="24" t="s">
        <v>2756</v>
      </c>
      <c r="F464" s="24" t="s">
        <v>2281</v>
      </c>
      <c r="G464" s="24"/>
      <c r="H464" s="24" t="s">
        <v>1679</v>
      </c>
      <c r="I464" s="33">
        <v>42010000</v>
      </c>
      <c r="K464" s="1" t="s">
        <v>2008</v>
      </c>
      <c r="L464" s="1" t="s">
        <v>2008</v>
      </c>
      <c r="N464" s="23" t="s">
        <v>454</v>
      </c>
      <c r="O464" s="23"/>
      <c r="P464" s="22" t="s">
        <v>1995</v>
      </c>
      <c r="Q464" s="22">
        <v>74</v>
      </c>
      <c r="R464" s="37">
        <f t="shared" si="23"/>
        <v>135.20000000000002</v>
      </c>
      <c r="S464" s="168">
        <v>169</v>
      </c>
      <c r="T464" s="33" t="s">
        <v>2859</v>
      </c>
      <c r="U464" s="164"/>
      <c r="V464" s="99">
        <v>0.105</v>
      </c>
      <c r="W464" s="142">
        <v>5.0000000000000001E-3</v>
      </c>
      <c r="X464" s="99">
        <f t="shared" si="22"/>
        <v>0.11</v>
      </c>
      <c r="Y464" s="8">
        <v>35</v>
      </c>
      <c r="Z464" s="8">
        <v>190</v>
      </c>
      <c r="AA464" s="8">
        <v>120</v>
      </c>
      <c r="AY464" s="320" t="s">
        <v>593</v>
      </c>
      <c r="AZ464" s="158"/>
      <c r="BA464" t="s">
        <v>5211</v>
      </c>
      <c r="BB464" s="302" t="s">
        <v>5197</v>
      </c>
      <c r="BC464" s="309" t="s">
        <v>5198</v>
      </c>
    </row>
    <row r="465" spans="1:55" ht="15.75" x14ac:dyDescent="0.25">
      <c r="A465" s="23" t="s">
        <v>448</v>
      </c>
      <c r="B465" s="24" t="s">
        <v>532</v>
      </c>
      <c r="C465" s="24" t="s">
        <v>532</v>
      </c>
      <c r="D465" s="3" t="s">
        <v>2149</v>
      </c>
      <c r="E465" s="24" t="s">
        <v>2757</v>
      </c>
      <c r="F465" s="24" t="s">
        <v>2281</v>
      </c>
      <c r="G465" s="24"/>
      <c r="H465" s="24" t="s">
        <v>1679</v>
      </c>
      <c r="I465" s="33">
        <v>42010000</v>
      </c>
      <c r="K465" s="1" t="s">
        <v>2008</v>
      </c>
      <c r="L465" s="1" t="s">
        <v>2008</v>
      </c>
      <c r="N465" s="23" t="s">
        <v>456</v>
      </c>
      <c r="O465" s="23"/>
      <c r="P465" s="22" t="s">
        <v>1995</v>
      </c>
      <c r="Q465" s="22">
        <v>74</v>
      </c>
      <c r="R465" s="37">
        <f t="shared" si="23"/>
        <v>135.20000000000002</v>
      </c>
      <c r="S465" s="168">
        <v>169</v>
      </c>
      <c r="T465" s="33" t="s">
        <v>2860</v>
      </c>
      <c r="U465" s="164"/>
      <c r="V465" s="99">
        <v>0.105</v>
      </c>
      <c r="W465" s="142">
        <v>5.0000000000000001E-3</v>
      </c>
      <c r="X465" s="99">
        <f t="shared" si="22"/>
        <v>0.11</v>
      </c>
      <c r="Y465" s="8">
        <v>35</v>
      </c>
      <c r="Z465" s="8">
        <v>190</v>
      </c>
      <c r="AA465" s="8">
        <v>120</v>
      </c>
      <c r="AY465" s="320" t="s">
        <v>593</v>
      </c>
      <c r="AZ465" s="158"/>
      <c r="BA465" t="s">
        <v>5211</v>
      </c>
      <c r="BB465" s="302" t="s">
        <v>5197</v>
      </c>
      <c r="BC465" s="309" t="s">
        <v>5198</v>
      </c>
    </row>
    <row r="466" spans="1:55" s="12" customFormat="1" ht="15.75" x14ac:dyDescent="0.25">
      <c r="A466" s="23" t="s">
        <v>289</v>
      </c>
      <c r="B466" s="24" t="s">
        <v>831</v>
      </c>
      <c r="C466" s="3" t="s">
        <v>831</v>
      </c>
      <c r="D466" s="3" t="s">
        <v>4414</v>
      </c>
      <c r="E466" s="20" t="s">
        <v>4396</v>
      </c>
      <c r="F466" t="s">
        <v>4397</v>
      </c>
      <c r="G466"/>
      <c r="H466" t="s">
        <v>1610</v>
      </c>
      <c r="I466" s="33">
        <v>42010000</v>
      </c>
      <c r="J466" s="33"/>
      <c r="K466" s="1" t="s">
        <v>2008</v>
      </c>
      <c r="L466" s="1" t="s">
        <v>2008</v>
      </c>
      <c r="M466" s="254"/>
      <c r="N466" s="13" t="s">
        <v>4390</v>
      </c>
      <c r="O466"/>
      <c r="P466" s="244" t="s">
        <v>1995</v>
      </c>
      <c r="Q466" s="313">
        <v>130</v>
      </c>
      <c r="R466" s="37">
        <f t="shared" si="23"/>
        <v>239.20000000000002</v>
      </c>
      <c r="S466" s="168">
        <v>299</v>
      </c>
      <c r="T466" s="143">
        <v>5051771905945</v>
      </c>
      <c r="U466"/>
      <c r="V466"/>
      <c r="W466"/>
      <c r="X466"/>
      <c r="Y466"/>
      <c r="Z466"/>
      <c r="AA466"/>
      <c r="AB466"/>
      <c r="AC466"/>
      <c r="AD466"/>
      <c r="AE466"/>
      <c r="AF466"/>
      <c r="AG466"/>
      <c r="AH466"/>
      <c r="AI466"/>
      <c r="AJ466"/>
      <c r="AK466"/>
      <c r="AL466"/>
      <c r="AM466"/>
      <c r="AN466"/>
      <c r="AO466"/>
      <c r="AP466"/>
      <c r="AQ466"/>
      <c r="AR466"/>
      <c r="AS466"/>
      <c r="AT466"/>
      <c r="AU466"/>
      <c r="AV466"/>
      <c r="AW466"/>
      <c r="AX466"/>
      <c r="AY466" s="320" t="s">
        <v>4398</v>
      </c>
      <c r="BA466" t="s">
        <v>5211</v>
      </c>
      <c r="BB466" s="302" t="s">
        <v>5197</v>
      </c>
      <c r="BC466" s="309" t="s">
        <v>5198</v>
      </c>
    </row>
    <row r="467" spans="1:55" s="12" customFormat="1" ht="15.75" x14ac:dyDescent="0.25">
      <c r="A467" s="23" t="s">
        <v>289</v>
      </c>
      <c r="B467" s="24" t="s">
        <v>831</v>
      </c>
      <c r="C467" s="3" t="s">
        <v>831</v>
      </c>
      <c r="D467" s="3" t="s">
        <v>4415</v>
      </c>
      <c r="E467" s="20" t="s">
        <v>4399</v>
      </c>
      <c r="F467" t="s">
        <v>4400</v>
      </c>
      <c r="G467"/>
      <c r="H467" t="s">
        <v>1610</v>
      </c>
      <c r="I467" s="33">
        <v>42010000</v>
      </c>
      <c r="J467" s="33"/>
      <c r="K467" s="1" t="s">
        <v>2008</v>
      </c>
      <c r="L467" s="1" t="s">
        <v>2008</v>
      </c>
      <c r="M467" s="254"/>
      <c r="N467" s="13" t="s">
        <v>4390</v>
      </c>
      <c r="O467"/>
      <c r="P467" s="244" t="s">
        <v>1995</v>
      </c>
      <c r="Q467" s="313">
        <v>305</v>
      </c>
      <c r="R467" s="37">
        <f t="shared" si="23"/>
        <v>559.20000000000005</v>
      </c>
      <c r="S467" s="168">
        <v>699</v>
      </c>
      <c r="T467" s="143">
        <v>5051771905921</v>
      </c>
      <c r="U467"/>
      <c r="V467"/>
      <c r="W467"/>
      <c r="X467"/>
      <c r="Y467"/>
      <c r="Z467"/>
      <c r="AA467"/>
      <c r="AB467"/>
      <c r="AC467"/>
      <c r="AD467"/>
      <c r="AE467"/>
      <c r="AF467"/>
      <c r="AG467"/>
      <c r="AH467"/>
      <c r="AI467"/>
      <c r="AJ467"/>
      <c r="AK467"/>
      <c r="AL467"/>
      <c r="AM467"/>
      <c r="AN467"/>
      <c r="AO467"/>
      <c r="AP467"/>
      <c r="AQ467"/>
      <c r="AR467"/>
      <c r="AS467"/>
      <c r="AT467"/>
      <c r="AU467"/>
      <c r="AV467"/>
      <c r="AW467"/>
      <c r="AX467"/>
      <c r="AY467" s="320" t="s">
        <v>4401</v>
      </c>
      <c r="BA467" t="s">
        <v>5211</v>
      </c>
      <c r="BB467" s="302" t="s">
        <v>5197</v>
      </c>
      <c r="BC467" s="309" t="s">
        <v>5198</v>
      </c>
    </row>
    <row r="468" spans="1:55" s="12" customFormat="1" ht="15.75" x14ac:dyDescent="0.25">
      <c r="A468" s="23" t="s">
        <v>289</v>
      </c>
      <c r="B468" s="24" t="s">
        <v>831</v>
      </c>
      <c r="C468" s="3" t="s">
        <v>831</v>
      </c>
      <c r="D468" s="3" t="s">
        <v>4416</v>
      </c>
      <c r="E468" s="20" t="s">
        <v>4402</v>
      </c>
      <c r="F468" s="24" t="s">
        <v>4403</v>
      </c>
      <c r="G468"/>
      <c r="H468" t="s">
        <v>1610</v>
      </c>
      <c r="I468" s="33">
        <v>42010000</v>
      </c>
      <c r="J468" s="33"/>
      <c r="K468" s="1" t="s">
        <v>2008</v>
      </c>
      <c r="L468" s="1" t="s">
        <v>2008</v>
      </c>
      <c r="M468" s="254"/>
      <c r="N468" s="13" t="s">
        <v>4390</v>
      </c>
      <c r="O468"/>
      <c r="P468" s="244" t="s">
        <v>1995</v>
      </c>
      <c r="Q468" s="313">
        <v>320</v>
      </c>
      <c r="R468" s="37">
        <f t="shared" si="23"/>
        <v>588</v>
      </c>
      <c r="S468" s="168">
        <v>735</v>
      </c>
      <c r="T468" s="143">
        <v>5051771905938</v>
      </c>
      <c r="U468"/>
      <c r="V468"/>
      <c r="W468"/>
      <c r="X468"/>
      <c r="Y468"/>
      <c r="Z468"/>
      <c r="AA468"/>
      <c r="AB468"/>
      <c r="AC468"/>
      <c r="AD468"/>
      <c r="AE468"/>
      <c r="AF468"/>
      <c r="AG468"/>
      <c r="AH468"/>
      <c r="AI468"/>
      <c r="AJ468"/>
      <c r="AK468"/>
      <c r="AL468"/>
      <c r="AM468"/>
      <c r="AN468"/>
      <c r="AO468"/>
      <c r="AP468"/>
      <c r="AQ468"/>
      <c r="AR468"/>
      <c r="AS468"/>
      <c r="AT468"/>
      <c r="AU468"/>
      <c r="AV468"/>
      <c r="AW468"/>
      <c r="AX468"/>
      <c r="AY468" s="322" t="s">
        <v>4404</v>
      </c>
      <c r="BA468" t="s">
        <v>5211</v>
      </c>
      <c r="BB468" s="302" t="s">
        <v>5197</v>
      </c>
      <c r="BC468" s="309" t="s">
        <v>5198</v>
      </c>
    </row>
    <row r="469" spans="1:55" s="12" customFormat="1" ht="15.75" x14ac:dyDescent="0.25">
      <c r="A469" s="23" t="s">
        <v>289</v>
      </c>
      <c r="B469" s="24" t="s">
        <v>831</v>
      </c>
      <c r="C469" s="3" t="s">
        <v>831</v>
      </c>
      <c r="D469" s="3" t="s">
        <v>4417</v>
      </c>
      <c r="E469" s="20" t="s">
        <v>4405</v>
      </c>
      <c r="F469" t="s">
        <v>4406</v>
      </c>
      <c r="G469"/>
      <c r="H469" t="s">
        <v>1610</v>
      </c>
      <c r="I469" s="33">
        <v>42010000</v>
      </c>
      <c r="J469" s="33"/>
      <c r="K469" s="1" t="s">
        <v>2008</v>
      </c>
      <c r="L469" s="1" t="s">
        <v>2008</v>
      </c>
      <c r="M469" s="254"/>
      <c r="N469" s="13" t="s">
        <v>4390</v>
      </c>
      <c r="O469"/>
      <c r="P469" s="244" t="s">
        <v>1995</v>
      </c>
      <c r="Q469" s="313">
        <v>213</v>
      </c>
      <c r="R469" s="37">
        <f t="shared" si="23"/>
        <v>392</v>
      </c>
      <c r="S469" s="168">
        <v>490</v>
      </c>
      <c r="T469" s="143">
        <v>5051771905976</v>
      </c>
      <c r="U469"/>
      <c r="V469"/>
      <c r="W469"/>
      <c r="X469"/>
      <c r="Y469"/>
      <c r="Z469"/>
      <c r="AA469"/>
      <c r="AB469"/>
      <c r="AC469"/>
      <c r="AD469"/>
      <c r="AE469"/>
      <c r="AF469"/>
      <c r="AG469"/>
      <c r="AH469"/>
      <c r="AI469"/>
      <c r="AJ469"/>
      <c r="AK469"/>
      <c r="AL469"/>
      <c r="AM469"/>
      <c r="AN469"/>
      <c r="AO469"/>
      <c r="AP469"/>
      <c r="AQ469"/>
      <c r="AR469"/>
      <c r="AS469"/>
      <c r="AT469"/>
      <c r="AU469"/>
      <c r="AV469"/>
      <c r="AW469"/>
      <c r="AX469"/>
      <c r="AY469" s="320" t="s">
        <v>4407</v>
      </c>
      <c r="BA469" t="s">
        <v>5211</v>
      </c>
      <c r="BB469" s="302" t="s">
        <v>5197</v>
      </c>
      <c r="BC469" s="309" t="s">
        <v>5198</v>
      </c>
    </row>
    <row r="470" spans="1:55" s="12" customFormat="1" ht="15.75" x14ac:dyDescent="0.25">
      <c r="A470" s="23" t="s">
        <v>289</v>
      </c>
      <c r="B470" s="24" t="s">
        <v>831</v>
      </c>
      <c r="C470" s="3" t="s">
        <v>831</v>
      </c>
      <c r="D470" s="3" t="s">
        <v>4418</v>
      </c>
      <c r="E470" s="20" t="s">
        <v>4408</v>
      </c>
      <c r="F470" t="s">
        <v>4409</v>
      </c>
      <c r="G470"/>
      <c r="H470" t="s">
        <v>1610</v>
      </c>
      <c r="I470" s="33">
        <v>42010000</v>
      </c>
      <c r="J470" s="33"/>
      <c r="K470" s="1" t="s">
        <v>2008</v>
      </c>
      <c r="L470" s="1" t="s">
        <v>2008</v>
      </c>
      <c r="M470" s="254"/>
      <c r="N470" s="13" t="s">
        <v>4390</v>
      </c>
      <c r="O470"/>
      <c r="P470" s="244" t="s">
        <v>1995</v>
      </c>
      <c r="Q470" s="313">
        <v>260</v>
      </c>
      <c r="R470" s="37">
        <f t="shared" si="23"/>
        <v>479.20000000000005</v>
      </c>
      <c r="S470" s="168">
        <v>599</v>
      </c>
      <c r="T470" s="143">
        <v>5051771905969</v>
      </c>
      <c r="U470"/>
      <c r="V470"/>
      <c r="W470"/>
      <c r="X470"/>
      <c r="Y470"/>
      <c r="Z470"/>
      <c r="AA470"/>
      <c r="AB470"/>
      <c r="AC470"/>
      <c r="AD470"/>
      <c r="AE470"/>
      <c r="AF470"/>
      <c r="AG470"/>
      <c r="AH470"/>
      <c r="AI470"/>
      <c r="AJ470"/>
      <c r="AK470"/>
      <c r="AL470"/>
      <c r="AM470"/>
      <c r="AN470"/>
      <c r="AO470"/>
      <c r="AP470"/>
      <c r="AQ470"/>
      <c r="AR470"/>
      <c r="AS470"/>
      <c r="AT470"/>
      <c r="AU470"/>
      <c r="AV470"/>
      <c r="AW470"/>
      <c r="AX470"/>
      <c r="AY470" s="320" t="s">
        <v>4410</v>
      </c>
      <c r="BA470" t="s">
        <v>5211</v>
      </c>
      <c r="BB470" s="302" t="s">
        <v>5197</v>
      </c>
      <c r="BC470" s="309" t="s">
        <v>5198</v>
      </c>
    </row>
    <row r="471" spans="1:55" s="12" customFormat="1" ht="15.75" x14ac:dyDescent="0.25">
      <c r="A471" s="23" t="s">
        <v>289</v>
      </c>
      <c r="B471" s="24" t="s">
        <v>831</v>
      </c>
      <c r="C471" s="3" t="s">
        <v>831</v>
      </c>
      <c r="D471" s="3" t="s">
        <v>4419</v>
      </c>
      <c r="E471" s="20" t="s">
        <v>4411</v>
      </c>
      <c r="F471" t="s">
        <v>4412</v>
      </c>
      <c r="G471"/>
      <c r="H471" t="s">
        <v>1610</v>
      </c>
      <c r="I471" s="33">
        <v>42010000</v>
      </c>
      <c r="J471" s="33"/>
      <c r="K471" s="1" t="s">
        <v>2008</v>
      </c>
      <c r="L471" s="1" t="s">
        <v>2008</v>
      </c>
      <c r="M471" s="254"/>
      <c r="N471" s="13" t="s">
        <v>4390</v>
      </c>
      <c r="O471"/>
      <c r="P471" s="244" t="s">
        <v>1995</v>
      </c>
      <c r="Q471" s="313">
        <v>217</v>
      </c>
      <c r="R471" s="37">
        <f t="shared" si="23"/>
        <v>399.20000000000005</v>
      </c>
      <c r="S471" s="168">
        <v>499</v>
      </c>
      <c r="T471" s="143">
        <v>5051771905952</v>
      </c>
      <c r="U471"/>
      <c r="V471"/>
      <c r="W471"/>
      <c r="X471"/>
      <c r="Y471"/>
      <c r="Z471"/>
      <c r="AA471"/>
      <c r="AB471"/>
      <c r="AC471"/>
      <c r="AD471"/>
      <c r="AE471"/>
      <c r="AF471"/>
      <c r="AG471"/>
      <c r="AH471"/>
      <c r="AI471"/>
      <c r="AJ471"/>
      <c r="AK471"/>
      <c r="AL471"/>
      <c r="AM471"/>
      <c r="AN471"/>
      <c r="AO471"/>
      <c r="AP471"/>
      <c r="AQ471"/>
      <c r="AR471"/>
      <c r="AS471"/>
      <c r="AT471"/>
      <c r="AU471"/>
      <c r="AV471"/>
      <c r="AW471"/>
      <c r="AX471"/>
      <c r="AY471" s="320" t="s">
        <v>4413</v>
      </c>
      <c r="BA471" t="s">
        <v>5211</v>
      </c>
      <c r="BB471" s="302" t="s">
        <v>5197</v>
      </c>
      <c r="BC471" s="309" t="s">
        <v>5198</v>
      </c>
    </row>
    <row r="472" spans="1:55" s="27" customFormat="1" ht="15.75" x14ac:dyDescent="0.25">
      <c r="A472" s="3" t="s">
        <v>448</v>
      </c>
      <c r="B472" s="3" t="s">
        <v>832</v>
      </c>
      <c r="C472" s="3"/>
      <c r="D472" s="3" t="s">
        <v>1650</v>
      </c>
      <c r="E472" s="3" t="s">
        <v>1650</v>
      </c>
      <c r="F472" s="3" t="s">
        <v>2308</v>
      </c>
      <c r="G472" s="24"/>
      <c r="H472" s="3" t="s">
        <v>1609</v>
      </c>
      <c r="I472" s="33">
        <v>42010000</v>
      </c>
      <c r="J472" s="143"/>
      <c r="K472" s="1" t="s">
        <v>2008</v>
      </c>
      <c r="L472" s="1" t="s">
        <v>2008</v>
      </c>
      <c r="M472"/>
      <c r="N472" s="35" t="s">
        <v>334</v>
      </c>
      <c r="O472" s="35"/>
      <c r="P472" s="22" t="s">
        <v>1995</v>
      </c>
      <c r="Q472" s="22">
        <v>74</v>
      </c>
      <c r="R472" s="37">
        <f t="shared" si="23"/>
        <v>135.20000000000002</v>
      </c>
      <c r="S472" s="168">
        <v>169</v>
      </c>
      <c r="T472" s="33" t="s">
        <v>1715</v>
      </c>
      <c r="U472" s="33"/>
      <c r="V472" s="99">
        <v>0.17499999999999999</v>
      </c>
      <c r="W472" s="99">
        <v>5.0000000000000001E-3</v>
      </c>
      <c r="X472" s="99">
        <f t="shared" si="22"/>
        <v>0.18</v>
      </c>
      <c r="Y472" s="8">
        <v>50</v>
      </c>
      <c r="Z472" s="8">
        <v>210</v>
      </c>
      <c r="AA472" s="8">
        <v>180</v>
      </c>
      <c r="AB472"/>
      <c r="AC472"/>
      <c r="AD472"/>
      <c r="AE472"/>
      <c r="AF472"/>
      <c r="AG472"/>
      <c r="AH472"/>
      <c r="AI472"/>
      <c r="AJ472"/>
      <c r="AK472"/>
      <c r="AL472"/>
      <c r="AM472"/>
      <c r="AN472"/>
      <c r="AO472"/>
      <c r="AP472"/>
      <c r="AQ472"/>
      <c r="AR472"/>
      <c r="AS472"/>
      <c r="AT472"/>
      <c r="AU472"/>
      <c r="AV472"/>
      <c r="AW472"/>
      <c r="AX472"/>
      <c r="AY472" s="322" t="s">
        <v>3903</v>
      </c>
      <c r="AZ472" s="32"/>
      <c r="BA472" t="s">
        <v>5211</v>
      </c>
      <c r="BB472" s="302" t="s">
        <v>5197</v>
      </c>
      <c r="BC472" s="309" t="s">
        <v>5198</v>
      </c>
    </row>
    <row r="473" spans="1:55" s="12" customFormat="1" ht="15.75" x14ac:dyDescent="0.25">
      <c r="A473" s="3" t="s">
        <v>448</v>
      </c>
      <c r="B473" s="3" t="s">
        <v>832</v>
      </c>
      <c r="C473" s="3"/>
      <c r="D473" s="3" t="s">
        <v>2234</v>
      </c>
      <c r="E473" s="24" t="s">
        <v>833</v>
      </c>
      <c r="F473" s="24" t="s">
        <v>2307</v>
      </c>
      <c r="G473" s="24"/>
      <c r="H473" s="24" t="s">
        <v>290</v>
      </c>
      <c r="I473" s="33">
        <v>42010000</v>
      </c>
      <c r="J473" s="143"/>
      <c r="K473" s="1" t="s">
        <v>2008</v>
      </c>
      <c r="L473" s="1" t="s">
        <v>2008</v>
      </c>
      <c r="N473" s="13" t="s">
        <v>456</v>
      </c>
      <c r="O473" s="13"/>
      <c r="P473" s="22" t="s">
        <v>1995</v>
      </c>
      <c r="Q473" s="22">
        <v>237</v>
      </c>
      <c r="R473" s="37">
        <f t="shared" si="23"/>
        <v>436</v>
      </c>
      <c r="S473" s="168">
        <v>545</v>
      </c>
      <c r="T473" s="143">
        <v>5051771062136</v>
      </c>
      <c r="U473" s="143"/>
      <c r="V473" s="99">
        <v>0.95</v>
      </c>
      <c r="W473" s="99">
        <v>5.0000000000000001E-3</v>
      </c>
      <c r="X473" s="99">
        <f t="shared" ref="X473:X499" si="24">V473+W473</f>
        <v>0.95499999999999996</v>
      </c>
      <c r="Y473" s="172">
        <v>50</v>
      </c>
      <c r="Z473" s="172">
        <v>1150</v>
      </c>
      <c r="AA473" s="172">
        <v>180</v>
      </c>
      <c r="AY473" s="322" t="s">
        <v>834</v>
      </c>
      <c r="BA473" t="s">
        <v>5211</v>
      </c>
      <c r="BB473" s="302" t="s">
        <v>5197</v>
      </c>
      <c r="BC473" s="309" t="s">
        <v>5198</v>
      </c>
    </row>
    <row r="474" spans="1:55" ht="15.75" x14ac:dyDescent="0.25">
      <c r="A474" s="3" t="s">
        <v>448</v>
      </c>
      <c r="B474" s="3" t="s">
        <v>832</v>
      </c>
      <c r="C474" s="24"/>
      <c r="D474" s="3" t="s">
        <v>2234</v>
      </c>
      <c r="E474" s="24" t="s">
        <v>3115</v>
      </c>
      <c r="F474" s="24" t="s">
        <v>2307</v>
      </c>
      <c r="G474" s="24"/>
      <c r="H474" s="24" t="s">
        <v>290</v>
      </c>
      <c r="I474" s="33">
        <v>42010000</v>
      </c>
      <c r="K474" s="1" t="s">
        <v>2008</v>
      </c>
      <c r="L474" s="1" t="s">
        <v>2008</v>
      </c>
      <c r="N474" s="23" t="s">
        <v>452</v>
      </c>
      <c r="O474" s="23"/>
      <c r="P474" s="22" t="s">
        <v>1995</v>
      </c>
      <c r="Q474" s="22">
        <v>237</v>
      </c>
      <c r="R474" s="37">
        <f t="shared" si="23"/>
        <v>436</v>
      </c>
      <c r="S474" s="168">
        <v>545</v>
      </c>
      <c r="T474" s="33" t="s">
        <v>835</v>
      </c>
      <c r="U474" s="33"/>
      <c r="V474" s="99">
        <v>0.8</v>
      </c>
      <c r="W474" s="99">
        <v>5.0000000000000001E-3</v>
      </c>
      <c r="X474" s="99">
        <f t="shared" si="24"/>
        <v>0.80500000000000005</v>
      </c>
      <c r="Y474" s="8">
        <v>50</v>
      </c>
      <c r="Z474" s="8">
        <v>1150</v>
      </c>
      <c r="AA474" s="8">
        <v>180</v>
      </c>
      <c r="AY474" s="322" t="s">
        <v>834</v>
      </c>
      <c r="AZ474" s="158"/>
      <c r="BA474" t="s">
        <v>5211</v>
      </c>
      <c r="BB474" s="302" t="s">
        <v>5197</v>
      </c>
      <c r="BC474" s="309" t="s">
        <v>5198</v>
      </c>
    </row>
    <row r="475" spans="1:55" ht="15.75" customHeight="1" x14ac:dyDescent="0.25">
      <c r="A475" s="3" t="s">
        <v>448</v>
      </c>
      <c r="B475" s="3" t="s">
        <v>832</v>
      </c>
      <c r="C475" s="24"/>
      <c r="D475" s="3" t="s">
        <v>2234</v>
      </c>
      <c r="E475" s="24" t="s">
        <v>3116</v>
      </c>
      <c r="F475" s="24" t="s">
        <v>2307</v>
      </c>
      <c r="G475" s="24"/>
      <c r="H475" s="24" t="s">
        <v>290</v>
      </c>
      <c r="I475" s="33">
        <v>42010000</v>
      </c>
      <c r="K475" s="1" t="s">
        <v>2008</v>
      </c>
      <c r="L475" s="1" t="s">
        <v>2008</v>
      </c>
      <c r="N475" s="23" t="s">
        <v>454</v>
      </c>
      <c r="O475" s="23"/>
      <c r="P475" s="22" t="s">
        <v>1995</v>
      </c>
      <c r="Q475" s="22">
        <v>237</v>
      </c>
      <c r="R475" s="37">
        <f t="shared" si="23"/>
        <v>436</v>
      </c>
      <c r="S475" s="168">
        <v>545</v>
      </c>
      <c r="T475" s="33" t="s">
        <v>837</v>
      </c>
      <c r="U475" s="33"/>
      <c r="V475" s="99">
        <v>1.05</v>
      </c>
      <c r="W475" s="99">
        <v>5.0000000000000001E-3</v>
      </c>
      <c r="X475" s="99">
        <f t="shared" si="24"/>
        <v>1.0549999999999999</v>
      </c>
      <c r="Y475" s="8">
        <v>60</v>
      </c>
      <c r="Z475" s="8">
        <v>1280</v>
      </c>
      <c r="AA475" s="8">
        <v>180</v>
      </c>
      <c r="AY475" s="322" t="s">
        <v>834</v>
      </c>
      <c r="AZ475" s="158"/>
      <c r="BA475" t="s">
        <v>5211</v>
      </c>
      <c r="BB475" s="302" t="s">
        <v>5197</v>
      </c>
      <c r="BC475" s="309" t="s">
        <v>5198</v>
      </c>
    </row>
    <row r="476" spans="1:55" ht="15.75" customHeight="1" x14ac:dyDescent="0.25">
      <c r="A476" s="3" t="s">
        <v>448</v>
      </c>
      <c r="B476" s="3" t="s">
        <v>832</v>
      </c>
      <c r="C476" s="24"/>
      <c r="D476" s="3" t="s">
        <v>2234</v>
      </c>
      <c r="E476" s="24" t="s">
        <v>836</v>
      </c>
      <c r="F476" s="24" t="s">
        <v>2307</v>
      </c>
      <c r="G476" s="24"/>
      <c r="H476" s="24" t="s">
        <v>290</v>
      </c>
      <c r="I476" s="33">
        <v>42010000</v>
      </c>
      <c r="K476" s="1" t="s">
        <v>2008</v>
      </c>
      <c r="L476" s="1" t="s">
        <v>2008</v>
      </c>
      <c r="N476" s="23" t="s">
        <v>460</v>
      </c>
      <c r="O476" s="23"/>
      <c r="P476" s="22" t="s">
        <v>1995</v>
      </c>
      <c r="Q476" s="22">
        <v>237</v>
      </c>
      <c r="R476" s="37">
        <f t="shared" si="23"/>
        <v>436</v>
      </c>
      <c r="S476" s="168">
        <v>545</v>
      </c>
      <c r="T476" s="33">
        <v>5051771419428</v>
      </c>
      <c r="U476" s="33"/>
      <c r="V476" s="99">
        <v>1</v>
      </c>
      <c r="W476" s="99">
        <v>5.0000000000000001E-3</v>
      </c>
      <c r="X476" s="99">
        <f t="shared" si="24"/>
        <v>1.0049999999999999</v>
      </c>
      <c r="Y476" s="8">
        <v>60</v>
      </c>
      <c r="Z476" s="8">
        <v>1150</v>
      </c>
      <c r="AA476" s="8">
        <v>180</v>
      </c>
      <c r="AY476" s="322" t="s">
        <v>834</v>
      </c>
      <c r="AZ476" s="158"/>
      <c r="BA476" t="s">
        <v>5211</v>
      </c>
      <c r="BB476" s="302" t="s">
        <v>5197</v>
      </c>
      <c r="BC476" s="309" t="s">
        <v>5198</v>
      </c>
    </row>
    <row r="477" spans="1:55" ht="15.75" customHeight="1" x14ac:dyDescent="0.25">
      <c r="A477" s="23" t="s">
        <v>508</v>
      </c>
      <c r="B477" s="24" t="s">
        <v>832</v>
      </c>
      <c r="C477" s="24"/>
      <c r="D477" s="3" t="s">
        <v>838</v>
      </c>
      <c r="E477" s="24" t="s">
        <v>838</v>
      </c>
      <c r="F477" s="24" t="s">
        <v>2309</v>
      </c>
      <c r="G477" s="24"/>
      <c r="H477" s="24" t="s">
        <v>1609</v>
      </c>
      <c r="I477" s="33">
        <v>42010000</v>
      </c>
      <c r="K477" s="1" t="s">
        <v>2008</v>
      </c>
      <c r="L477" s="1" t="s">
        <v>2008</v>
      </c>
      <c r="N477" s="23" t="s">
        <v>839</v>
      </c>
      <c r="O477" s="23"/>
      <c r="P477" s="22" t="s">
        <v>1995</v>
      </c>
      <c r="Q477" s="22">
        <v>174</v>
      </c>
      <c r="R477" s="37">
        <f t="shared" si="23"/>
        <v>319.20000000000005</v>
      </c>
      <c r="S477" s="168">
        <v>399</v>
      </c>
      <c r="T477" s="188" t="s">
        <v>840</v>
      </c>
      <c r="U477" s="188"/>
      <c r="V477" s="99">
        <v>0.42799999999999999</v>
      </c>
      <c r="W477" s="99">
        <v>5.0000000000000001E-3</v>
      </c>
      <c r="X477" s="99">
        <f t="shared" si="24"/>
        <v>0.433</v>
      </c>
      <c r="Y477" s="8">
        <v>30</v>
      </c>
      <c r="Z477" s="8">
        <v>420</v>
      </c>
      <c r="AA477" s="8">
        <v>400</v>
      </c>
      <c r="AY477" s="323" t="s">
        <v>3904</v>
      </c>
      <c r="AZ477" s="32"/>
      <c r="BA477" t="s">
        <v>5211</v>
      </c>
      <c r="BB477" s="302" t="s">
        <v>5197</v>
      </c>
      <c r="BC477" s="309" t="s">
        <v>5198</v>
      </c>
    </row>
    <row r="478" spans="1:55" ht="15.75" x14ac:dyDescent="0.25">
      <c r="A478" s="23" t="s">
        <v>448</v>
      </c>
      <c r="B478" s="24" t="s">
        <v>832</v>
      </c>
      <c r="C478" s="24"/>
      <c r="D478" s="3" t="s">
        <v>841</v>
      </c>
      <c r="E478" s="24" t="s">
        <v>841</v>
      </c>
      <c r="F478" s="24" t="s">
        <v>2306</v>
      </c>
      <c r="G478" s="24"/>
      <c r="H478" s="24" t="s">
        <v>290</v>
      </c>
      <c r="I478" s="33">
        <v>42010000</v>
      </c>
      <c r="K478" s="1" t="s">
        <v>2008</v>
      </c>
      <c r="L478" s="1" t="s">
        <v>2008</v>
      </c>
      <c r="N478" s="23" t="s">
        <v>330</v>
      </c>
      <c r="O478" s="23"/>
      <c r="P478" s="22" t="s">
        <v>1995</v>
      </c>
      <c r="Q478" s="22">
        <v>441</v>
      </c>
      <c r="R478" s="37">
        <f t="shared" si="23"/>
        <v>796</v>
      </c>
      <c r="S478" s="168">
        <v>995</v>
      </c>
      <c r="T478" s="33" t="s">
        <v>843</v>
      </c>
      <c r="U478" s="33"/>
      <c r="V478" s="99">
        <v>1.304</v>
      </c>
      <c r="W478" s="99">
        <v>5.0000000000000001E-3</v>
      </c>
      <c r="X478" s="99">
        <f t="shared" si="24"/>
        <v>1.3089999999999999</v>
      </c>
      <c r="Y478" s="8">
        <v>120</v>
      </c>
      <c r="Z478" s="8">
        <v>330</v>
      </c>
      <c r="AA478" s="8">
        <v>180</v>
      </c>
      <c r="AY478" s="322" t="s">
        <v>842</v>
      </c>
      <c r="AZ478" s="32"/>
      <c r="BA478" t="s">
        <v>5211</v>
      </c>
      <c r="BB478" s="302" t="s">
        <v>5197</v>
      </c>
      <c r="BC478" s="309" t="s">
        <v>5198</v>
      </c>
    </row>
    <row r="479" spans="1:55" ht="15.75" x14ac:dyDescent="0.25">
      <c r="A479" s="23" t="s">
        <v>448</v>
      </c>
      <c r="B479" s="24" t="s">
        <v>832</v>
      </c>
      <c r="C479" s="24"/>
      <c r="D479" s="3" t="s">
        <v>2169</v>
      </c>
      <c r="E479" s="24" t="s">
        <v>844</v>
      </c>
      <c r="F479" s="24" t="s">
        <v>4311</v>
      </c>
      <c r="G479" s="24"/>
      <c r="H479" s="24" t="s">
        <v>290</v>
      </c>
      <c r="I479" s="33">
        <v>42010000</v>
      </c>
      <c r="K479" s="1" t="s">
        <v>2008</v>
      </c>
      <c r="L479" s="1" t="s">
        <v>2008</v>
      </c>
      <c r="N479" s="23" t="s">
        <v>2607</v>
      </c>
      <c r="O479" s="23"/>
      <c r="P479" s="22" t="s">
        <v>1995</v>
      </c>
      <c r="Q479" s="22">
        <v>85.5</v>
      </c>
      <c r="R479" s="37">
        <f t="shared" si="23"/>
        <v>156.80000000000001</v>
      </c>
      <c r="S479" s="168">
        <v>196</v>
      </c>
      <c r="T479" s="33" t="s">
        <v>846</v>
      </c>
      <c r="U479" s="33"/>
      <c r="V479" s="99">
        <v>0.51</v>
      </c>
      <c r="W479" s="99">
        <v>5.0000000000000001E-3</v>
      </c>
      <c r="X479" s="99">
        <f t="shared" si="24"/>
        <v>0.51500000000000001</v>
      </c>
      <c r="Y479" s="8">
        <v>20</v>
      </c>
      <c r="Z479" s="8">
        <v>290</v>
      </c>
      <c r="AA479" s="8">
        <v>260</v>
      </c>
      <c r="AY479" s="322" t="s">
        <v>845</v>
      </c>
      <c r="AZ479" s="32"/>
      <c r="BA479" t="s">
        <v>5213</v>
      </c>
      <c r="BB479" s="302" t="s">
        <v>5197</v>
      </c>
      <c r="BC479" s="309" t="s">
        <v>5198</v>
      </c>
    </row>
    <row r="480" spans="1:55" ht="15.75" x14ac:dyDescent="0.25">
      <c r="A480" s="23" t="s">
        <v>448</v>
      </c>
      <c r="B480" s="24" t="s">
        <v>832</v>
      </c>
      <c r="C480" s="24"/>
      <c r="D480" s="3" t="s">
        <v>2169</v>
      </c>
      <c r="E480" s="24" t="s">
        <v>847</v>
      </c>
      <c r="F480" s="24" t="s">
        <v>4311</v>
      </c>
      <c r="G480" s="24"/>
      <c r="H480" s="24" t="s">
        <v>302</v>
      </c>
      <c r="I480" s="33">
        <v>42010000</v>
      </c>
      <c r="K480" s="1" t="s">
        <v>2008</v>
      </c>
      <c r="L480" s="1" t="s">
        <v>2008</v>
      </c>
      <c r="N480" s="23" t="s">
        <v>2607</v>
      </c>
      <c r="O480" s="23"/>
      <c r="P480" s="22" t="s">
        <v>1995</v>
      </c>
      <c r="Q480" s="22">
        <v>85.5</v>
      </c>
      <c r="R480" s="37">
        <f t="shared" si="23"/>
        <v>156.80000000000001</v>
      </c>
      <c r="S480" s="168">
        <v>196</v>
      </c>
      <c r="T480" s="33" t="s">
        <v>848</v>
      </c>
      <c r="U480" s="33"/>
      <c r="V480" s="99">
        <v>0.51</v>
      </c>
      <c r="W480" s="99">
        <v>5.0000000000000001E-3</v>
      </c>
      <c r="X480" s="99">
        <f t="shared" si="24"/>
        <v>0.51500000000000001</v>
      </c>
      <c r="Y480" s="8">
        <v>20</v>
      </c>
      <c r="Z480" s="8">
        <v>290</v>
      </c>
      <c r="AA480" s="8">
        <v>260</v>
      </c>
      <c r="AY480" s="322" t="s">
        <v>845</v>
      </c>
      <c r="AZ480" s="32"/>
      <c r="BA480" t="s">
        <v>5213</v>
      </c>
      <c r="BB480" s="302" t="s">
        <v>5197</v>
      </c>
      <c r="BC480" s="309" t="s">
        <v>5198</v>
      </c>
    </row>
    <row r="481" spans="1:55" ht="15.75" x14ac:dyDescent="0.25">
      <c r="A481" s="23" t="s">
        <v>448</v>
      </c>
      <c r="B481" s="24" t="s">
        <v>832</v>
      </c>
      <c r="C481" s="24"/>
      <c r="D481" s="3" t="s">
        <v>2169</v>
      </c>
      <c r="E481" s="24" t="s">
        <v>849</v>
      </c>
      <c r="F481" s="24" t="s">
        <v>4311</v>
      </c>
      <c r="G481" s="24"/>
      <c r="H481" s="24" t="s">
        <v>429</v>
      </c>
      <c r="I481" s="33">
        <v>42010000</v>
      </c>
      <c r="K481" s="1" t="s">
        <v>2008</v>
      </c>
      <c r="L481" s="1" t="s">
        <v>2008</v>
      </c>
      <c r="N481" s="23" t="s">
        <v>2607</v>
      </c>
      <c r="O481" s="23"/>
      <c r="P481" s="22" t="s">
        <v>1995</v>
      </c>
      <c r="Q481" s="22">
        <v>85.5</v>
      </c>
      <c r="R481" s="37">
        <f t="shared" si="23"/>
        <v>156.80000000000001</v>
      </c>
      <c r="S481" s="168">
        <v>196</v>
      </c>
      <c r="T481" s="33" t="s">
        <v>850</v>
      </c>
      <c r="U481" s="33"/>
      <c r="V481" s="99">
        <v>0.51</v>
      </c>
      <c r="W481" s="99">
        <v>5.0000000000000001E-3</v>
      </c>
      <c r="X481" s="99">
        <f t="shared" si="24"/>
        <v>0.51500000000000001</v>
      </c>
      <c r="Y481" s="8">
        <v>20</v>
      </c>
      <c r="Z481" s="8">
        <v>290</v>
      </c>
      <c r="AA481" s="8">
        <v>260</v>
      </c>
      <c r="AY481" s="322" t="s">
        <v>845</v>
      </c>
      <c r="AZ481" s="32"/>
      <c r="BA481" t="s">
        <v>5213</v>
      </c>
      <c r="BB481" s="302" t="s">
        <v>5197</v>
      </c>
      <c r="BC481" s="309" t="s">
        <v>5198</v>
      </c>
    </row>
    <row r="482" spans="1:55" ht="15.75" x14ac:dyDescent="0.25">
      <c r="A482" s="23" t="s">
        <v>448</v>
      </c>
      <c r="B482" s="24" t="s">
        <v>832</v>
      </c>
      <c r="C482" s="24"/>
      <c r="D482" s="3" t="s">
        <v>2169</v>
      </c>
      <c r="E482" s="24" t="s">
        <v>851</v>
      </c>
      <c r="F482" s="24" t="s">
        <v>4311</v>
      </c>
      <c r="G482" s="24"/>
      <c r="H482" s="24" t="s">
        <v>852</v>
      </c>
      <c r="I482" s="33">
        <v>42010000</v>
      </c>
      <c r="K482" s="1" t="s">
        <v>2008</v>
      </c>
      <c r="L482" s="1" t="s">
        <v>2008</v>
      </c>
      <c r="N482" s="23" t="s">
        <v>2607</v>
      </c>
      <c r="O482" s="23"/>
      <c r="P482" s="22" t="s">
        <v>1995</v>
      </c>
      <c r="Q482" s="22">
        <v>85.5</v>
      </c>
      <c r="R482" s="37">
        <f t="shared" si="23"/>
        <v>156.80000000000001</v>
      </c>
      <c r="S482" s="168">
        <v>196</v>
      </c>
      <c r="T482" s="33" t="s">
        <v>853</v>
      </c>
      <c r="U482" s="33"/>
      <c r="V482" s="99">
        <v>0.51</v>
      </c>
      <c r="W482" s="99">
        <v>5.0000000000000001E-3</v>
      </c>
      <c r="X482" s="99">
        <f t="shared" si="24"/>
        <v>0.51500000000000001</v>
      </c>
      <c r="Y482" s="8">
        <v>20</v>
      </c>
      <c r="Z482" s="8">
        <v>290</v>
      </c>
      <c r="AA482" s="8">
        <v>260</v>
      </c>
      <c r="AY482" s="322" t="s">
        <v>845</v>
      </c>
      <c r="AZ482" s="32"/>
      <c r="BA482" t="s">
        <v>5213</v>
      </c>
      <c r="BB482" s="302" t="s">
        <v>5197</v>
      </c>
      <c r="BC482" s="309" t="s">
        <v>5198</v>
      </c>
    </row>
    <row r="483" spans="1:55" ht="15.75" x14ac:dyDescent="0.25">
      <c r="A483" s="23" t="s">
        <v>448</v>
      </c>
      <c r="B483" s="24" t="s">
        <v>832</v>
      </c>
      <c r="C483" s="24"/>
      <c r="D483" s="3" t="s">
        <v>2169</v>
      </c>
      <c r="E483" s="24" t="s">
        <v>854</v>
      </c>
      <c r="F483" s="24" t="s">
        <v>4311</v>
      </c>
      <c r="G483" s="24"/>
      <c r="H483" s="24" t="s">
        <v>855</v>
      </c>
      <c r="I483" s="33">
        <v>42010000</v>
      </c>
      <c r="K483" s="1" t="s">
        <v>2008</v>
      </c>
      <c r="L483" s="1" t="s">
        <v>2008</v>
      </c>
      <c r="N483" s="23" t="s">
        <v>2607</v>
      </c>
      <c r="O483" s="23"/>
      <c r="P483" s="22" t="s">
        <v>1995</v>
      </c>
      <c r="Q483" s="22">
        <v>85.5</v>
      </c>
      <c r="R483" s="37">
        <f t="shared" si="23"/>
        <v>156.80000000000001</v>
      </c>
      <c r="S483" s="168">
        <v>196</v>
      </c>
      <c r="T483" s="33" t="s">
        <v>856</v>
      </c>
      <c r="U483" s="33"/>
      <c r="V483" s="99">
        <v>0.51</v>
      </c>
      <c r="W483" s="99">
        <v>5.0000000000000001E-3</v>
      </c>
      <c r="X483" s="99">
        <f t="shared" si="24"/>
        <v>0.51500000000000001</v>
      </c>
      <c r="Y483" s="8">
        <v>20</v>
      </c>
      <c r="Z483" s="8">
        <v>290</v>
      </c>
      <c r="AA483" s="8">
        <v>260</v>
      </c>
      <c r="AY483" s="322" t="s">
        <v>845</v>
      </c>
      <c r="AZ483" s="32"/>
      <c r="BA483" t="s">
        <v>5213</v>
      </c>
      <c r="BB483" s="302" t="s">
        <v>5197</v>
      </c>
      <c r="BC483" s="309" t="s">
        <v>5198</v>
      </c>
    </row>
    <row r="484" spans="1:55" ht="15.75" x14ac:dyDescent="0.25">
      <c r="A484" s="23" t="s">
        <v>448</v>
      </c>
      <c r="B484" s="24" t="s">
        <v>832</v>
      </c>
      <c r="C484" s="24"/>
      <c r="D484" s="3" t="s">
        <v>2169</v>
      </c>
      <c r="E484" s="24" t="s">
        <v>857</v>
      </c>
      <c r="F484" s="24" t="s">
        <v>4311</v>
      </c>
      <c r="G484" s="24"/>
      <c r="H484" s="24" t="s">
        <v>309</v>
      </c>
      <c r="I484" s="33">
        <v>42010000</v>
      </c>
      <c r="K484" s="1" t="s">
        <v>2008</v>
      </c>
      <c r="L484" s="1" t="s">
        <v>2008</v>
      </c>
      <c r="N484" s="23" t="s">
        <v>2607</v>
      </c>
      <c r="O484" s="23"/>
      <c r="P484" s="22" t="s">
        <v>1995</v>
      </c>
      <c r="Q484" s="22">
        <v>85.5</v>
      </c>
      <c r="R484" s="37">
        <f t="shared" si="23"/>
        <v>156.80000000000001</v>
      </c>
      <c r="S484" s="168">
        <v>196</v>
      </c>
      <c r="T484" s="33" t="s">
        <v>858</v>
      </c>
      <c r="U484" s="33"/>
      <c r="V484" s="99">
        <v>0.51</v>
      </c>
      <c r="W484" s="99">
        <v>5.0000000000000001E-3</v>
      </c>
      <c r="X484" s="99">
        <f t="shared" si="24"/>
        <v>0.51500000000000001</v>
      </c>
      <c r="Y484" s="8">
        <v>20</v>
      </c>
      <c r="Z484" s="8">
        <v>290</v>
      </c>
      <c r="AA484" s="8">
        <v>260</v>
      </c>
      <c r="AY484" s="322" t="s">
        <v>845</v>
      </c>
      <c r="AZ484" s="32"/>
      <c r="BA484" t="s">
        <v>5213</v>
      </c>
      <c r="BB484" s="302" t="s">
        <v>5197</v>
      </c>
      <c r="BC484" s="309" t="s">
        <v>5198</v>
      </c>
    </row>
    <row r="485" spans="1:55" ht="15.75" x14ac:dyDescent="0.25">
      <c r="A485" s="23" t="s">
        <v>448</v>
      </c>
      <c r="B485" s="24" t="s">
        <v>832</v>
      </c>
      <c r="C485" s="24"/>
      <c r="D485" s="3" t="s">
        <v>2169</v>
      </c>
      <c r="E485" s="24" t="s">
        <v>859</v>
      </c>
      <c r="F485" s="24" t="s">
        <v>4311</v>
      </c>
      <c r="G485" s="24"/>
      <c r="H485" s="24" t="s">
        <v>417</v>
      </c>
      <c r="I485" s="33">
        <v>42010000</v>
      </c>
      <c r="K485" s="1" t="s">
        <v>2008</v>
      </c>
      <c r="L485" s="1" t="s">
        <v>2008</v>
      </c>
      <c r="N485" s="23" t="s">
        <v>2607</v>
      </c>
      <c r="O485" s="23"/>
      <c r="P485" s="22" t="s">
        <v>1995</v>
      </c>
      <c r="Q485" s="22">
        <v>85.5</v>
      </c>
      <c r="R485" s="37">
        <f t="shared" si="23"/>
        <v>156.80000000000001</v>
      </c>
      <c r="S485" s="168">
        <v>196</v>
      </c>
      <c r="T485" s="33" t="s">
        <v>860</v>
      </c>
      <c r="U485" s="33"/>
      <c r="V485" s="99">
        <v>0.51</v>
      </c>
      <c r="W485" s="99">
        <v>5.0000000000000001E-3</v>
      </c>
      <c r="X485" s="99">
        <f t="shared" si="24"/>
        <v>0.51500000000000001</v>
      </c>
      <c r="Y485" s="8">
        <v>20</v>
      </c>
      <c r="Z485" s="8">
        <v>290</v>
      </c>
      <c r="AA485" s="8">
        <v>260</v>
      </c>
      <c r="AY485" s="322" t="s">
        <v>845</v>
      </c>
      <c r="AZ485" s="32"/>
      <c r="BA485" t="s">
        <v>5213</v>
      </c>
      <c r="BB485" s="302" t="s">
        <v>5197</v>
      </c>
      <c r="BC485" s="309" t="s">
        <v>5198</v>
      </c>
    </row>
    <row r="486" spans="1:55" ht="15.75" x14ac:dyDescent="0.25">
      <c r="A486" s="23" t="s">
        <v>448</v>
      </c>
      <c r="B486" s="24" t="s">
        <v>832</v>
      </c>
      <c r="C486" s="24"/>
      <c r="D486" s="3" t="s">
        <v>2169</v>
      </c>
      <c r="E486" s="24" t="s">
        <v>861</v>
      </c>
      <c r="F486" s="24" t="s">
        <v>4311</v>
      </c>
      <c r="G486" s="24"/>
      <c r="H486" s="24" t="s">
        <v>313</v>
      </c>
      <c r="I486" s="33">
        <v>42010000</v>
      </c>
      <c r="K486" s="1" t="s">
        <v>2008</v>
      </c>
      <c r="L486" s="1" t="s">
        <v>2008</v>
      </c>
      <c r="N486" s="23" t="s">
        <v>2607</v>
      </c>
      <c r="O486" s="23"/>
      <c r="P486" s="22" t="s">
        <v>1995</v>
      </c>
      <c r="Q486" s="22">
        <v>85.5</v>
      </c>
      <c r="R486" s="37">
        <f t="shared" si="23"/>
        <v>156.80000000000001</v>
      </c>
      <c r="S486" s="168">
        <v>196</v>
      </c>
      <c r="T486" s="33" t="s">
        <v>862</v>
      </c>
      <c r="U486" s="33"/>
      <c r="V486" s="99">
        <v>0.51</v>
      </c>
      <c r="W486" s="99">
        <v>5.0000000000000001E-3</v>
      </c>
      <c r="X486" s="99">
        <f t="shared" si="24"/>
        <v>0.51500000000000001</v>
      </c>
      <c r="Y486" s="8">
        <v>20</v>
      </c>
      <c r="Z486" s="8">
        <v>290</v>
      </c>
      <c r="AA486" s="8">
        <v>260</v>
      </c>
      <c r="AY486" s="322" t="s">
        <v>845</v>
      </c>
      <c r="AZ486" s="32"/>
      <c r="BA486" t="s">
        <v>5213</v>
      </c>
      <c r="BB486" s="302" t="s">
        <v>5197</v>
      </c>
      <c r="BC486" s="309" t="s">
        <v>5198</v>
      </c>
    </row>
    <row r="487" spans="1:55" ht="15.75" x14ac:dyDescent="0.25">
      <c r="A487" s="23" t="s">
        <v>448</v>
      </c>
      <c r="B487" s="24" t="s">
        <v>832</v>
      </c>
      <c r="C487" s="24"/>
      <c r="D487" s="3" t="s">
        <v>2169</v>
      </c>
      <c r="E487" s="24" t="s">
        <v>863</v>
      </c>
      <c r="F487" s="24" t="s">
        <v>4311</v>
      </c>
      <c r="G487" s="24"/>
      <c r="H487" s="24" t="s">
        <v>406</v>
      </c>
      <c r="I487" s="33">
        <v>42010000</v>
      </c>
      <c r="K487" s="1" t="s">
        <v>2008</v>
      </c>
      <c r="L487" s="1" t="s">
        <v>2008</v>
      </c>
      <c r="N487" s="23" t="s">
        <v>2607</v>
      </c>
      <c r="O487" s="23"/>
      <c r="P487" s="22" t="s">
        <v>1995</v>
      </c>
      <c r="Q487" s="22">
        <v>85.5</v>
      </c>
      <c r="R487" s="37">
        <f t="shared" si="23"/>
        <v>156.80000000000001</v>
      </c>
      <c r="S487" s="168">
        <v>196</v>
      </c>
      <c r="T487" s="33" t="s">
        <v>864</v>
      </c>
      <c r="U487" s="33"/>
      <c r="V487" s="99">
        <v>0.51</v>
      </c>
      <c r="W487" s="99">
        <v>5.0000000000000001E-3</v>
      </c>
      <c r="X487" s="99">
        <f t="shared" si="24"/>
        <v>0.51500000000000001</v>
      </c>
      <c r="Y487" s="8">
        <v>20</v>
      </c>
      <c r="Z487" s="8">
        <v>290</v>
      </c>
      <c r="AA487" s="8">
        <v>260</v>
      </c>
      <c r="AY487" s="322" t="s">
        <v>845</v>
      </c>
      <c r="AZ487" s="32"/>
      <c r="BA487" t="s">
        <v>5213</v>
      </c>
      <c r="BB487" s="302" t="s">
        <v>5197</v>
      </c>
      <c r="BC487" s="309" t="s">
        <v>5198</v>
      </c>
    </row>
    <row r="488" spans="1:55" ht="15.75" x14ac:dyDescent="0.25">
      <c r="A488" s="23" t="s">
        <v>448</v>
      </c>
      <c r="B488" s="24" t="s">
        <v>832</v>
      </c>
      <c r="C488" s="24"/>
      <c r="D488" s="3" t="s">
        <v>2169</v>
      </c>
      <c r="E488" s="24" t="s">
        <v>3683</v>
      </c>
      <c r="F488" s="24" t="s">
        <v>4311</v>
      </c>
      <c r="G488" s="24"/>
      <c r="H488" s="24" t="s">
        <v>3332</v>
      </c>
      <c r="I488" s="33">
        <v>42010000</v>
      </c>
      <c r="K488" s="1" t="s">
        <v>2008</v>
      </c>
      <c r="L488" s="1" t="s">
        <v>2008</v>
      </c>
      <c r="N488" s="23" t="s">
        <v>2607</v>
      </c>
      <c r="O488" s="23"/>
      <c r="P488" s="22" t="s">
        <v>1995</v>
      </c>
      <c r="Q488" s="22">
        <v>85.5</v>
      </c>
      <c r="R488" s="37">
        <f t="shared" si="23"/>
        <v>156.80000000000001</v>
      </c>
      <c r="S488" s="168">
        <v>196</v>
      </c>
      <c r="T488" s="33">
        <v>5051771742915</v>
      </c>
      <c r="U488" s="33"/>
      <c r="V488" s="99">
        <v>0.51</v>
      </c>
      <c r="W488" s="99">
        <v>5.0000000000000001E-3</v>
      </c>
      <c r="X488" s="99">
        <f t="shared" si="24"/>
        <v>0.51500000000000001</v>
      </c>
      <c r="Y488" s="8">
        <v>20</v>
      </c>
      <c r="Z488" s="8">
        <v>290</v>
      </c>
      <c r="AA488" s="8">
        <v>260</v>
      </c>
      <c r="AY488" s="322" t="s">
        <v>845</v>
      </c>
      <c r="AZ488" s="32"/>
      <c r="BA488" t="s">
        <v>5213</v>
      </c>
      <c r="BB488" s="302" t="s">
        <v>5197</v>
      </c>
      <c r="BC488" s="309" t="s">
        <v>5198</v>
      </c>
    </row>
    <row r="489" spans="1:55" ht="15.75" x14ac:dyDescent="0.25">
      <c r="A489" s="23" t="s">
        <v>448</v>
      </c>
      <c r="B489" s="24" t="s">
        <v>832</v>
      </c>
      <c r="C489" s="24"/>
      <c r="D489" s="3" t="s">
        <v>2169</v>
      </c>
      <c r="E489" s="24" t="s">
        <v>3679</v>
      </c>
      <c r="F489" s="24" t="s">
        <v>4311</v>
      </c>
      <c r="G489" s="24"/>
      <c r="H489" s="24" t="s">
        <v>303</v>
      </c>
      <c r="I489" s="33">
        <v>42010000</v>
      </c>
      <c r="K489" s="1" t="s">
        <v>2008</v>
      </c>
      <c r="L489" s="1" t="s">
        <v>2008</v>
      </c>
      <c r="N489" s="23" t="s">
        <v>2607</v>
      </c>
      <c r="O489" s="23"/>
      <c r="P489" s="22" t="s">
        <v>1995</v>
      </c>
      <c r="Q489" s="22">
        <v>85.5</v>
      </c>
      <c r="R489" s="37">
        <f t="shared" si="23"/>
        <v>156.80000000000001</v>
      </c>
      <c r="S489" s="168">
        <v>196</v>
      </c>
      <c r="T489" s="33">
        <v>5051771742922</v>
      </c>
      <c r="U489" s="33"/>
      <c r="V489" s="99">
        <v>0.51</v>
      </c>
      <c r="W489" s="99">
        <v>5.0000000000000001E-3</v>
      </c>
      <c r="X489" s="99">
        <f t="shared" si="24"/>
        <v>0.51500000000000001</v>
      </c>
      <c r="Y489" s="8">
        <v>20</v>
      </c>
      <c r="Z489" s="8">
        <v>290</v>
      </c>
      <c r="AA489" s="8">
        <v>260</v>
      </c>
      <c r="AY489" s="322" t="s">
        <v>845</v>
      </c>
      <c r="AZ489" s="32"/>
      <c r="BA489" t="s">
        <v>5213</v>
      </c>
      <c r="BB489" s="302" t="s">
        <v>5197</v>
      </c>
      <c r="BC489" s="309" t="s">
        <v>5198</v>
      </c>
    </row>
    <row r="490" spans="1:55" ht="15.75" x14ac:dyDescent="0.25">
      <c r="A490" s="23" t="s">
        <v>448</v>
      </c>
      <c r="B490" s="24" t="s">
        <v>832</v>
      </c>
      <c r="C490" s="24"/>
      <c r="D490" s="3" t="s">
        <v>2169</v>
      </c>
      <c r="E490" s="24" t="s">
        <v>3680</v>
      </c>
      <c r="F490" s="24" t="s">
        <v>4311</v>
      </c>
      <c r="G490" s="24"/>
      <c r="H490" s="24" t="s">
        <v>308</v>
      </c>
      <c r="I490" s="33">
        <v>42010000</v>
      </c>
      <c r="K490" s="1" t="s">
        <v>2008</v>
      </c>
      <c r="L490" s="1" t="s">
        <v>2008</v>
      </c>
      <c r="N490" s="23" t="s">
        <v>2607</v>
      </c>
      <c r="O490" s="23"/>
      <c r="P490" s="22" t="s">
        <v>1995</v>
      </c>
      <c r="Q490" s="22">
        <v>85.5</v>
      </c>
      <c r="R490" s="37">
        <f t="shared" si="23"/>
        <v>156.80000000000001</v>
      </c>
      <c r="S490" s="168">
        <v>196</v>
      </c>
      <c r="T490" s="33">
        <v>5051771742946</v>
      </c>
      <c r="U490" s="33"/>
      <c r="V490" s="99">
        <v>0.51</v>
      </c>
      <c r="W490" s="99">
        <v>5.0000000000000001E-3</v>
      </c>
      <c r="X490" s="99">
        <f t="shared" si="24"/>
        <v>0.51500000000000001</v>
      </c>
      <c r="Y490" s="8">
        <v>20</v>
      </c>
      <c r="Z490" s="8">
        <v>290</v>
      </c>
      <c r="AA490" s="8">
        <v>260</v>
      </c>
      <c r="AY490" s="322" t="s">
        <v>845</v>
      </c>
      <c r="AZ490" s="32"/>
      <c r="BA490" t="s">
        <v>5213</v>
      </c>
      <c r="BB490" s="302" t="s">
        <v>5197</v>
      </c>
      <c r="BC490" s="309" t="s">
        <v>5198</v>
      </c>
    </row>
    <row r="491" spans="1:55" ht="15.75" x14ac:dyDescent="0.25">
      <c r="A491" s="23" t="s">
        <v>448</v>
      </c>
      <c r="B491" s="24" t="s">
        <v>832</v>
      </c>
      <c r="C491" s="24"/>
      <c r="D491" s="3" t="s">
        <v>2169</v>
      </c>
      <c r="E491" s="24" t="s">
        <v>3681</v>
      </c>
      <c r="F491" s="24" t="s">
        <v>4311</v>
      </c>
      <c r="G491" s="24"/>
      <c r="H491" s="24" t="s">
        <v>422</v>
      </c>
      <c r="I491" s="33">
        <v>42010000</v>
      </c>
      <c r="K491" s="1" t="s">
        <v>2008</v>
      </c>
      <c r="L491" s="1" t="s">
        <v>2008</v>
      </c>
      <c r="N491" s="23" t="s">
        <v>2607</v>
      </c>
      <c r="O491" s="23"/>
      <c r="P491" s="22" t="s">
        <v>1995</v>
      </c>
      <c r="Q491" s="22">
        <v>85.5</v>
      </c>
      <c r="R491" s="37">
        <f t="shared" si="23"/>
        <v>156.80000000000001</v>
      </c>
      <c r="S491" s="168">
        <v>196</v>
      </c>
      <c r="T491" s="33">
        <v>5051771742939</v>
      </c>
      <c r="U491" s="33"/>
      <c r="V491" s="99">
        <v>0.51</v>
      </c>
      <c r="W491" s="99">
        <v>5.0000000000000001E-3</v>
      </c>
      <c r="X491" s="99">
        <f t="shared" si="24"/>
        <v>0.51500000000000001</v>
      </c>
      <c r="Y491" s="8">
        <v>20</v>
      </c>
      <c r="Z491" s="8">
        <v>290</v>
      </c>
      <c r="AA491" s="8">
        <v>260</v>
      </c>
      <c r="AY491" s="322" t="s">
        <v>845</v>
      </c>
      <c r="AZ491" s="32"/>
      <c r="BA491" t="s">
        <v>5213</v>
      </c>
      <c r="BB491" s="302" t="s">
        <v>5197</v>
      </c>
      <c r="BC491" s="309" t="s">
        <v>5198</v>
      </c>
    </row>
    <row r="492" spans="1:55" ht="15.75" x14ac:dyDescent="0.25">
      <c r="A492" s="23" t="s">
        <v>448</v>
      </c>
      <c r="B492" s="24" t="s">
        <v>832</v>
      </c>
      <c r="C492" s="24"/>
      <c r="D492" s="3" t="s">
        <v>2169</v>
      </c>
      <c r="E492" s="24" t="s">
        <v>3682</v>
      </c>
      <c r="F492" s="24" t="s">
        <v>4311</v>
      </c>
      <c r="G492" s="24"/>
      <c r="H492" s="24" t="s">
        <v>3333</v>
      </c>
      <c r="I492" s="33">
        <v>42010000</v>
      </c>
      <c r="K492" s="1" t="s">
        <v>2008</v>
      </c>
      <c r="L492" s="1" t="s">
        <v>2008</v>
      </c>
      <c r="N492" s="23" t="s">
        <v>2607</v>
      </c>
      <c r="O492" s="23"/>
      <c r="P492" s="22" t="s">
        <v>1995</v>
      </c>
      <c r="Q492" s="22">
        <v>85.5</v>
      </c>
      <c r="R492" s="37">
        <f t="shared" si="23"/>
        <v>156.80000000000001</v>
      </c>
      <c r="S492" s="168">
        <v>196</v>
      </c>
      <c r="T492" s="33">
        <v>5051771742953</v>
      </c>
      <c r="U492" s="33"/>
      <c r="V492" s="99">
        <v>0.51</v>
      </c>
      <c r="W492" s="99">
        <v>5.0000000000000001E-3</v>
      </c>
      <c r="X492" s="99">
        <f t="shared" si="24"/>
        <v>0.51500000000000001</v>
      </c>
      <c r="Y492" s="8">
        <v>20</v>
      </c>
      <c r="Z492" s="8">
        <v>290</v>
      </c>
      <c r="AA492" s="8">
        <v>260</v>
      </c>
      <c r="AY492" s="322" t="s">
        <v>845</v>
      </c>
      <c r="AZ492" s="32"/>
      <c r="BA492" t="s">
        <v>5213</v>
      </c>
      <c r="BB492" s="302" t="s">
        <v>5197</v>
      </c>
      <c r="BC492" s="309" t="s">
        <v>5198</v>
      </c>
    </row>
    <row r="493" spans="1:55" ht="15.75" x14ac:dyDescent="0.25">
      <c r="A493" s="23" t="s">
        <v>448</v>
      </c>
      <c r="B493" s="24" t="s">
        <v>1143</v>
      </c>
      <c r="C493" s="24"/>
      <c r="D493" s="3" t="s">
        <v>2170</v>
      </c>
      <c r="E493" s="23" t="s">
        <v>876</v>
      </c>
      <c r="F493" s="24" t="s">
        <v>2331</v>
      </c>
      <c r="G493" s="24"/>
      <c r="H493" s="23" t="s">
        <v>290</v>
      </c>
      <c r="I493" s="33">
        <v>42010000</v>
      </c>
      <c r="K493" s="1" t="s">
        <v>2008</v>
      </c>
      <c r="L493" s="1" t="s">
        <v>2008</v>
      </c>
      <c r="N493" s="23" t="s">
        <v>330</v>
      </c>
      <c r="O493" s="23"/>
      <c r="P493" s="22" t="s">
        <v>1995</v>
      </c>
      <c r="Q493" s="22">
        <v>17</v>
      </c>
      <c r="R493" s="37">
        <f t="shared" si="23"/>
        <v>31.200000000000003</v>
      </c>
      <c r="S493" s="168">
        <v>39</v>
      </c>
      <c r="T493" s="33" t="s">
        <v>877</v>
      </c>
      <c r="U493" s="33"/>
      <c r="V493" s="99">
        <v>8.0000000000000002E-3</v>
      </c>
      <c r="W493" s="99">
        <v>5.0000000000000001E-3</v>
      </c>
      <c r="X493" s="99">
        <f t="shared" si="24"/>
        <v>1.3000000000000001E-2</v>
      </c>
      <c r="Y493" s="8">
        <v>1E-3</v>
      </c>
      <c r="Z493" s="8">
        <v>140</v>
      </c>
      <c r="AA493" s="8">
        <v>80</v>
      </c>
      <c r="AY493" s="322" t="s">
        <v>3905</v>
      </c>
      <c r="AZ493" s="158"/>
      <c r="BA493" t="s">
        <v>5211</v>
      </c>
      <c r="BB493" s="302" t="s">
        <v>5197</v>
      </c>
      <c r="BC493" s="309" t="s">
        <v>5198</v>
      </c>
    </row>
    <row r="494" spans="1:55" ht="15.75" x14ac:dyDescent="0.25">
      <c r="A494" s="23" t="s">
        <v>448</v>
      </c>
      <c r="B494" s="24" t="s">
        <v>1143</v>
      </c>
      <c r="C494" s="24"/>
      <c r="D494" s="3" t="s">
        <v>2170</v>
      </c>
      <c r="E494" s="23" t="s">
        <v>878</v>
      </c>
      <c r="F494" s="24" t="s">
        <v>2331</v>
      </c>
      <c r="G494" s="24"/>
      <c r="H494" s="23" t="s">
        <v>311</v>
      </c>
      <c r="I494" s="33">
        <v>42010000</v>
      </c>
      <c r="K494" s="1" t="s">
        <v>2008</v>
      </c>
      <c r="L494" s="1" t="s">
        <v>2008</v>
      </c>
      <c r="N494" s="23" t="s">
        <v>330</v>
      </c>
      <c r="O494" s="23"/>
      <c r="P494" s="22" t="s">
        <v>1995</v>
      </c>
      <c r="Q494" s="22">
        <v>17</v>
      </c>
      <c r="R494" s="37">
        <f t="shared" si="23"/>
        <v>31.200000000000003</v>
      </c>
      <c r="S494" s="168">
        <v>39</v>
      </c>
      <c r="T494" s="33" t="s">
        <v>879</v>
      </c>
      <c r="U494" s="33"/>
      <c r="V494" s="99">
        <v>8.0000000000000002E-3</v>
      </c>
      <c r="W494" s="99">
        <v>5.0000000000000001E-3</v>
      </c>
      <c r="X494" s="99">
        <f t="shared" si="24"/>
        <v>1.3000000000000001E-2</v>
      </c>
      <c r="Y494" s="8">
        <v>0</v>
      </c>
      <c r="Z494" s="8">
        <v>140</v>
      </c>
      <c r="AA494" s="8">
        <v>80</v>
      </c>
      <c r="AY494" s="322" t="s">
        <v>3905</v>
      </c>
      <c r="AZ494" s="158"/>
      <c r="BA494" t="s">
        <v>5211</v>
      </c>
      <c r="BB494" s="302" t="s">
        <v>5197</v>
      </c>
      <c r="BC494" s="309" t="s">
        <v>5198</v>
      </c>
    </row>
    <row r="495" spans="1:55" ht="15.75" x14ac:dyDescent="0.25">
      <c r="A495" s="23" t="s">
        <v>448</v>
      </c>
      <c r="B495" s="24" t="s">
        <v>1143</v>
      </c>
      <c r="C495" s="24"/>
      <c r="D495" s="3" t="s">
        <v>2170</v>
      </c>
      <c r="E495" s="23" t="s">
        <v>880</v>
      </c>
      <c r="F495" s="24" t="s">
        <v>2331</v>
      </c>
      <c r="G495" s="24"/>
      <c r="H495" s="23" t="s">
        <v>306</v>
      </c>
      <c r="I495" s="33">
        <v>42010000</v>
      </c>
      <c r="K495" s="1" t="s">
        <v>2008</v>
      </c>
      <c r="L495" s="1" t="s">
        <v>2008</v>
      </c>
      <c r="N495" s="23" t="s">
        <v>330</v>
      </c>
      <c r="O495" s="23"/>
      <c r="P495" s="22" t="s">
        <v>1995</v>
      </c>
      <c r="Q495" s="22">
        <v>17</v>
      </c>
      <c r="R495" s="37">
        <f t="shared" si="23"/>
        <v>31.200000000000003</v>
      </c>
      <c r="S495" s="168">
        <v>39</v>
      </c>
      <c r="T495" s="33" t="s">
        <v>881</v>
      </c>
      <c r="U495" s="33"/>
      <c r="V495" s="99">
        <v>8.0000000000000002E-3</v>
      </c>
      <c r="W495" s="99">
        <v>5.0000000000000001E-3</v>
      </c>
      <c r="X495" s="99">
        <f t="shared" si="24"/>
        <v>1.3000000000000001E-2</v>
      </c>
      <c r="Y495" s="8">
        <v>0</v>
      </c>
      <c r="Z495" s="8">
        <v>140</v>
      </c>
      <c r="AA495" s="8">
        <v>80</v>
      </c>
      <c r="AY495" s="322" t="s">
        <v>3905</v>
      </c>
      <c r="AZ495" s="158"/>
      <c r="BA495" t="s">
        <v>5211</v>
      </c>
      <c r="BB495" s="302" t="s">
        <v>5197</v>
      </c>
      <c r="BC495" s="309" t="s">
        <v>5198</v>
      </c>
    </row>
    <row r="496" spans="1:55" ht="15.75" x14ac:dyDescent="0.25">
      <c r="A496" s="23" t="s">
        <v>448</v>
      </c>
      <c r="B496" s="24" t="s">
        <v>1143</v>
      </c>
      <c r="C496" s="24"/>
      <c r="D496" s="3" t="s">
        <v>2235</v>
      </c>
      <c r="E496" s="23" t="s">
        <v>882</v>
      </c>
      <c r="F496" s="24" t="s">
        <v>4062</v>
      </c>
      <c r="G496" s="24"/>
      <c r="H496" s="23" t="s">
        <v>290</v>
      </c>
      <c r="I496" s="33">
        <v>42010000</v>
      </c>
      <c r="K496" s="1" t="s">
        <v>2008</v>
      </c>
      <c r="L496" s="1" t="s">
        <v>2008</v>
      </c>
      <c r="N496" s="23" t="s">
        <v>883</v>
      </c>
      <c r="O496" s="23"/>
      <c r="P496" s="22" t="s">
        <v>1995</v>
      </c>
      <c r="Q496" s="22">
        <v>113</v>
      </c>
      <c r="R496" s="37">
        <f t="shared" si="23"/>
        <v>207.20000000000002</v>
      </c>
      <c r="S496" s="168">
        <v>259</v>
      </c>
      <c r="T496" s="33" t="s">
        <v>884</v>
      </c>
      <c r="U496" s="33"/>
      <c r="V496" s="99">
        <v>0.13</v>
      </c>
      <c r="W496" s="99">
        <v>5.0000000000000001E-3</v>
      </c>
      <c r="X496" s="99">
        <f t="shared" si="24"/>
        <v>0.13500000000000001</v>
      </c>
      <c r="Y496" s="8">
        <v>70</v>
      </c>
      <c r="Z496" s="8">
        <v>120</v>
      </c>
      <c r="AA496" s="8">
        <v>70</v>
      </c>
      <c r="AY496" s="322" t="s">
        <v>3906</v>
      </c>
      <c r="AZ496" s="32"/>
      <c r="BA496" t="s">
        <v>5211</v>
      </c>
      <c r="BB496" s="302" t="s">
        <v>5197</v>
      </c>
      <c r="BC496" s="309" t="s">
        <v>5198</v>
      </c>
    </row>
    <row r="497" spans="1:55" ht="15.75" x14ac:dyDescent="0.25">
      <c r="A497" s="23" t="s">
        <v>448</v>
      </c>
      <c r="B497" s="24" t="s">
        <v>1143</v>
      </c>
      <c r="C497" s="24"/>
      <c r="D497" s="3" t="s">
        <v>2235</v>
      </c>
      <c r="E497" s="23" t="s">
        <v>885</v>
      </c>
      <c r="F497" s="24" t="s">
        <v>4062</v>
      </c>
      <c r="G497" s="24"/>
      <c r="H497" s="23" t="s">
        <v>311</v>
      </c>
      <c r="I497" s="33">
        <v>42010000</v>
      </c>
      <c r="K497" s="1" t="s">
        <v>2008</v>
      </c>
      <c r="L497" s="1" t="s">
        <v>2008</v>
      </c>
      <c r="N497" s="23" t="s">
        <v>883</v>
      </c>
      <c r="O497" s="23"/>
      <c r="P497" s="22" t="s">
        <v>1995</v>
      </c>
      <c r="Q497" s="22">
        <v>113</v>
      </c>
      <c r="R497" s="37">
        <f t="shared" si="23"/>
        <v>207.20000000000002</v>
      </c>
      <c r="S497" s="168">
        <v>259</v>
      </c>
      <c r="T497" s="33" t="s">
        <v>886</v>
      </c>
      <c r="U497" s="33"/>
      <c r="V497" s="99">
        <v>0.13</v>
      </c>
      <c r="W497" s="99">
        <v>5.0000000000000001E-3</v>
      </c>
      <c r="X497" s="99">
        <f t="shared" si="24"/>
        <v>0.13500000000000001</v>
      </c>
      <c r="Y497" s="8">
        <v>70</v>
      </c>
      <c r="Z497" s="8">
        <v>120</v>
      </c>
      <c r="AA497" s="8">
        <v>70</v>
      </c>
      <c r="AY497" s="322" t="s">
        <v>3906</v>
      </c>
      <c r="AZ497" s="32"/>
      <c r="BA497" t="s">
        <v>5211</v>
      </c>
      <c r="BB497" s="302" t="s">
        <v>5197</v>
      </c>
      <c r="BC497" s="309" t="s">
        <v>5198</v>
      </c>
    </row>
    <row r="498" spans="1:55" ht="15.75" x14ac:dyDescent="0.25">
      <c r="A498" s="23" t="s">
        <v>448</v>
      </c>
      <c r="B498" s="24" t="s">
        <v>1143</v>
      </c>
      <c r="C498" s="24"/>
      <c r="D498" s="3" t="s">
        <v>2235</v>
      </c>
      <c r="E498" s="23" t="s">
        <v>887</v>
      </c>
      <c r="F498" s="24" t="s">
        <v>4062</v>
      </c>
      <c r="G498" s="24"/>
      <c r="H498" s="23" t="s">
        <v>306</v>
      </c>
      <c r="I498" s="33">
        <v>42010000</v>
      </c>
      <c r="K498" s="1" t="s">
        <v>2008</v>
      </c>
      <c r="L498" s="1" t="s">
        <v>2008</v>
      </c>
      <c r="N498" s="23" t="s">
        <v>883</v>
      </c>
      <c r="O498" s="23"/>
      <c r="P498" s="22" t="s">
        <v>1995</v>
      </c>
      <c r="Q498" s="22">
        <v>113</v>
      </c>
      <c r="R498" s="37">
        <f t="shared" si="23"/>
        <v>207.20000000000002</v>
      </c>
      <c r="S498" s="168">
        <v>259</v>
      </c>
      <c r="T498" s="33" t="s">
        <v>888</v>
      </c>
      <c r="U498" s="33"/>
      <c r="V498" s="99">
        <v>0.13</v>
      </c>
      <c r="W498" s="99">
        <v>5.0000000000000001E-3</v>
      </c>
      <c r="X498" s="99">
        <f t="shared" si="24"/>
        <v>0.13500000000000001</v>
      </c>
      <c r="Y498" s="8">
        <v>70</v>
      </c>
      <c r="Z498" s="8">
        <v>120</v>
      </c>
      <c r="AA498" s="8">
        <v>70</v>
      </c>
      <c r="AY498" s="322" t="s">
        <v>3906</v>
      </c>
      <c r="AZ498" s="32"/>
      <c r="BA498" t="s">
        <v>5211</v>
      </c>
      <c r="BB498" s="302" t="s">
        <v>5197</v>
      </c>
      <c r="BC498" s="309" t="s">
        <v>5198</v>
      </c>
    </row>
    <row r="499" spans="1:55" ht="15.75" x14ac:dyDescent="0.25">
      <c r="A499" s="23" t="s">
        <v>448</v>
      </c>
      <c r="B499" s="24" t="s">
        <v>899</v>
      </c>
      <c r="C499" s="24"/>
      <c r="D499" s="3" t="s">
        <v>901</v>
      </c>
      <c r="E499" s="23" t="s">
        <v>901</v>
      </c>
      <c r="F499" s="24" t="s">
        <v>4312</v>
      </c>
      <c r="G499" s="24"/>
      <c r="H499" s="23" t="s">
        <v>290</v>
      </c>
      <c r="I499" s="33">
        <v>42010000</v>
      </c>
      <c r="K499" s="1" t="s">
        <v>2008</v>
      </c>
      <c r="L499" s="1" t="s">
        <v>2008</v>
      </c>
      <c r="N499" s="23" t="s">
        <v>330</v>
      </c>
      <c r="O499" s="23"/>
      <c r="P499" s="22" t="s">
        <v>1995</v>
      </c>
      <c r="Q499" s="22">
        <v>121</v>
      </c>
      <c r="R499" s="37">
        <f t="shared" si="23"/>
        <v>223.20000000000002</v>
      </c>
      <c r="S499" s="168">
        <v>279</v>
      </c>
      <c r="T499" s="33" t="s">
        <v>903</v>
      </c>
      <c r="U499" s="33"/>
      <c r="V499" s="99">
        <v>0.105</v>
      </c>
      <c r="W499" s="99">
        <v>5.0000000000000001E-3</v>
      </c>
      <c r="X499" s="99">
        <f t="shared" si="24"/>
        <v>0.11</v>
      </c>
      <c r="Y499" s="8">
        <v>285</v>
      </c>
      <c r="Z499" s="8">
        <v>10</v>
      </c>
      <c r="AA499" s="8">
        <v>280</v>
      </c>
      <c r="AY499" s="322" t="s">
        <v>902</v>
      </c>
      <c r="AZ499" s="32"/>
      <c r="BA499" t="s">
        <v>5211</v>
      </c>
      <c r="BB499" s="302" t="s">
        <v>5197</v>
      </c>
      <c r="BC499" s="309" t="s">
        <v>5198</v>
      </c>
    </row>
    <row r="500" spans="1:55" ht="15.75" x14ac:dyDescent="0.25">
      <c r="A500" s="23" t="s">
        <v>448</v>
      </c>
      <c r="B500" s="24" t="s">
        <v>899</v>
      </c>
      <c r="C500" s="24"/>
      <c r="D500" s="3" t="s">
        <v>904</v>
      </c>
      <c r="E500" s="23" t="s">
        <v>904</v>
      </c>
      <c r="F500" s="24" t="s">
        <v>4313</v>
      </c>
      <c r="G500" s="24"/>
      <c r="H500" s="23" t="s">
        <v>290</v>
      </c>
      <c r="I500" s="33">
        <v>42010000</v>
      </c>
      <c r="K500" s="1" t="s">
        <v>2008</v>
      </c>
      <c r="L500" s="1" t="s">
        <v>2008</v>
      </c>
      <c r="N500" s="23" t="s">
        <v>330</v>
      </c>
      <c r="O500" s="23"/>
      <c r="P500" s="22" t="s">
        <v>1995</v>
      </c>
      <c r="Q500" s="22">
        <v>122</v>
      </c>
      <c r="R500" s="37">
        <f t="shared" si="23"/>
        <v>223.20000000000002</v>
      </c>
      <c r="S500" s="168">
        <v>279</v>
      </c>
      <c r="T500" s="33" t="s">
        <v>905</v>
      </c>
      <c r="U500" s="33"/>
      <c r="V500" s="99">
        <v>0.13</v>
      </c>
      <c r="W500" s="99">
        <v>5.0000000000000001E-3</v>
      </c>
      <c r="X500" s="99">
        <f t="shared" ref="X500:X559" si="25">V500+W500</f>
        <v>0.13500000000000001</v>
      </c>
      <c r="Y500" s="8">
        <v>325</v>
      </c>
      <c r="Z500" s="8">
        <v>10</v>
      </c>
      <c r="AA500" s="8">
        <v>270</v>
      </c>
      <c r="AY500" s="322" t="s">
        <v>902</v>
      </c>
      <c r="AZ500" s="32"/>
      <c r="BA500" t="s">
        <v>5211</v>
      </c>
      <c r="BB500" s="302" t="s">
        <v>5197</v>
      </c>
      <c r="BC500" s="309" t="s">
        <v>5198</v>
      </c>
    </row>
    <row r="501" spans="1:55" ht="15.75" customHeight="1" x14ac:dyDescent="0.25">
      <c r="A501" s="23" t="s">
        <v>448</v>
      </c>
      <c r="B501" s="24" t="s">
        <v>899</v>
      </c>
      <c r="C501" s="24"/>
      <c r="D501" s="3" t="s">
        <v>2236</v>
      </c>
      <c r="E501" s="23" t="s">
        <v>907</v>
      </c>
      <c r="F501" s="24" t="s">
        <v>4317</v>
      </c>
      <c r="G501" s="3"/>
      <c r="H501" s="23" t="s">
        <v>290</v>
      </c>
      <c r="I501" s="33">
        <v>42010000</v>
      </c>
      <c r="K501" s="1" t="s">
        <v>2008</v>
      </c>
      <c r="L501" s="1" t="s">
        <v>2008</v>
      </c>
      <c r="N501" s="23" t="s">
        <v>909</v>
      </c>
      <c r="O501" s="23"/>
      <c r="P501" s="22" t="s">
        <v>1995</v>
      </c>
      <c r="Q501" s="22">
        <v>94</v>
      </c>
      <c r="R501" s="37">
        <f t="shared" si="23"/>
        <v>172</v>
      </c>
      <c r="S501" s="168">
        <v>215</v>
      </c>
      <c r="T501" s="33" t="s">
        <v>910</v>
      </c>
      <c r="U501" s="33"/>
      <c r="V501" s="99">
        <v>0.185</v>
      </c>
      <c r="W501" s="99">
        <v>5.0000000000000001E-3</v>
      </c>
      <c r="X501" s="99">
        <f t="shared" si="25"/>
        <v>0.19</v>
      </c>
      <c r="Y501" s="8">
        <v>10</v>
      </c>
      <c r="Z501" s="8">
        <v>400</v>
      </c>
      <c r="AA501" s="8">
        <v>140</v>
      </c>
      <c r="AY501" s="322" t="s">
        <v>908</v>
      </c>
      <c r="AZ501" s="32"/>
      <c r="BA501" t="s">
        <v>5213</v>
      </c>
      <c r="BB501" s="302" t="s">
        <v>5197</v>
      </c>
      <c r="BC501" s="309" t="s">
        <v>5198</v>
      </c>
    </row>
    <row r="502" spans="1:55" ht="15.75" customHeight="1" x14ac:dyDescent="0.25">
      <c r="A502" s="23" t="s">
        <v>448</v>
      </c>
      <c r="B502" s="24" t="s">
        <v>899</v>
      </c>
      <c r="C502" s="24"/>
      <c r="D502" s="3" t="s">
        <v>2236</v>
      </c>
      <c r="E502" s="23" t="s">
        <v>911</v>
      </c>
      <c r="F502" s="24" t="s">
        <v>4317</v>
      </c>
      <c r="G502" s="3"/>
      <c r="H502" s="23" t="s">
        <v>327</v>
      </c>
      <c r="I502" s="33">
        <v>42010000</v>
      </c>
      <c r="K502" s="1" t="s">
        <v>2008</v>
      </c>
      <c r="L502" s="1" t="s">
        <v>2008</v>
      </c>
      <c r="N502" s="23" t="s">
        <v>909</v>
      </c>
      <c r="O502" s="23"/>
      <c r="P502" s="22" t="s">
        <v>1995</v>
      </c>
      <c r="Q502" s="22">
        <v>94</v>
      </c>
      <c r="R502" s="37">
        <f t="shared" si="23"/>
        <v>172</v>
      </c>
      <c r="S502" s="168">
        <v>215</v>
      </c>
      <c r="T502" s="33" t="s">
        <v>912</v>
      </c>
      <c r="U502" s="33"/>
      <c r="V502" s="99">
        <v>0.185</v>
      </c>
      <c r="W502" s="99">
        <v>5.0000000000000001E-3</v>
      </c>
      <c r="X502" s="99">
        <f t="shared" si="25"/>
        <v>0.19</v>
      </c>
      <c r="Y502" s="8">
        <v>10</v>
      </c>
      <c r="Z502" s="8">
        <v>400</v>
      </c>
      <c r="AA502" s="8">
        <v>140</v>
      </c>
      <c r="AY502" s="322" t="s">
        <v>908</v>
      </c>
      <c r="AZ502" s="32"/>
      <c r="BA502" t="s">
        <v>5213</v>
      </c>
      <c r="BB502" s="302" t="s">
        <v>5197</v>
      </c>
      <c r="BC502" s="309" t="s">
        <v>5198</v>
      </c>
    </row>
    <row r="503" spans="1:55" ht="15.75" x14ac:dyDescent="0.25">
      <c r="A503" s="23" t="s">
        <v>448</v>
      </c>
      <c r="B503" s="24" t="s">
        <v>913</v>
      </c>
      <c r="C503" s="24"/>
      <c r="D503" s="3" t="s">
        <v>2172</v>
      </c>
      <c r="E503" s="23" t="s">
        <v>914</v>
      </c>
      <c r="F503" s="24" t="s">
        <v>2980</v>
      </c>
      <c r="G503" s="24"/>
      <c r="H503" s="23" t="s">
        <v>290</v>
      </c>
      <c r="I503" s="33">
        <v>42010000</v>
      </c>
      <c r="K503" s="1" t="s">
        <v>2008</v>
      </c>
      <c r="L503" s="1" t="s">
        <v>2008</v>
      </c>
      <c r="N503" s="23" t="s">
        <v>916</v>
      </c>
      <c r="O503" s="23"/>
      <c r="P503" s="22" t="s">
        <v>1995</v>
      </c>
      <c r="Q503" s="22">
        <v>98</v>
      </c>
      <c r="R503" s="37">
        <f t="shared" si="23"/>
        <v>180</v>
      </c>
      <c r="S503" s="168">
        <v>225</v>
      </c>
      <c r="T503" s="33" t="s">
        <v>917</v>
      </c>
      <c r="U503" s="33"/>
      <c r="V503" s="99">
        <v>0.18</v>
      </c>
      <c r="W503" s="99">
        <v>5.0000000000000001E-3</v>
      </c>
      <c r="X503" s="99">
        <f t="shared" si="25"/>
        <v>0.185</v>
      </c>
      <c r="Y503" s="8">
        <v>30</v>
      </c>
      <c r="Z503" s="8">
        <v>610</v>
      </c>
      <c r="AA503" s="8">
        <v>170</v>
      </c>
      <c r="AY503" s="322" t="s">
        <v>915</v>
      </c>
      <c r="AZ503" s="32"/>
      <c r="BA503" t="s">
        <v>5211</v>
      </c>
      <c r="BB503" s="302" t="s">
        <v>5197</v>
      </c>
      <c r="BC503" s="309" t="s">
        <v>5198</v>
      </c>
    </row>
    <row r="504" spans="1:55" ht="15.75" x14ac:dyDescent="0.25">
      <c r="A504" s="23" t="s">
        <v>448</v>
      </c>
      <c r="B504" s="24" t="s">
        <v>913</v>
      </c>
      <c r="C504" s="24"/>
      <c r="D504" s="3" t="s">
        <v>2172</v>
      </c>
      <c r="E504" s="23" t="s">
        <v>918</v>
      </c>
      <c r="F504" s="24" t="s">
        <v>2980</v>
      </c>
      <c r="G504" s="24"/>
      <c r="H504" s="23" t="s">
        <v>290</v>
      </c>
      <c r="I504" s="33">
        <v>42010000</v>
      </c>
      <c r="K504" s="1" t="s">
        <v>2008</v>
      </c>
      <c r="L504" s="1" t="s">
        <v>2008</v>
      </c>
      <c r="N504" s="23" t="s">
        <v>919</v>
      </c>
      <c r="O504" s="23"/>
      <c r="P504" s="22" t="s">
        <v>1995</v>
      </c>
      <c r="Q504" s="22">
        <v>122</v>
      </c>
      <c r="R504" s="37">
        <f t="shared" si="23"/>
        <v>223.20000000000002</v>
      </c>
      <c r="S504" s="168">
        <v>279</v>
      </c>
      <c r="T504" s="33" t="s">
        <v>920</v>
      </c>
      <c r="U504" s="33"/>
      <c r="V504" s="99">
        <v>0.27500000000000002</v>
      </c>
      <c r="W504" s="99">
        <v>5.0000000000000001E-3</v>
      </c>
      <c r="X504" s="99">
        <f t="shared" si="25"/>
        <v>0.28000000000000003</v>
      </c>
      <c r="Y504" s="8">
        <v>30</v>
      </c>
      <c r="Z504" s="8">
        <v>970</v>
      </c>
      <c r="AA504" s="8">
        <v>170</v>
      </c>
      <c r="AY504" s="322" t="s">
        <v>915</v>
      </c>
      <c r="AZ504" s="157"/>
      <c r="BA504" t="s">
        <v>5211</v>
      </c>
      <c r="BB504" s="302" t="s">
        <v>5197</v>
      </c>
      <c r="BC504" s="309" t="s">
        <v>5198</v>
      </c>
    </row>
    <row r="505" spans="1:55" ht="15.75" x14ac:dyDescent="0.25">
      <c r="A505" s="23" t="s">
        <v>448</v>
      </c>
      <c r="B505" s="24" t="s">
        <v>913</v>
      </c>
      <c r="C505" s="24"/>
      <c r="D505" s="3" t="s">
        <v>2172</v>
      </c>
      <c r="E505" s="23" t="s">
        <v>921</v>
      </c>
      <c r="F505" s="24" t="s">
        <v>2980</v>
      </c>
      <c r="G505" s="24"/>
      <c r="H505" s="23" t="s">
        <v>311</v>
      </c>
      <c r="I505" s="33">
        <v>42010000</v>
      </c>
      <c r="K505" s="1" t="s">
        <v>2008</v>
      </c>
      <c r="L505" s="1" t="s">
        <v>2008</v>
      </c>
      <c r="N505" s="23" t="s">
        <v>916</v>
      </c>
      <c r="O505" s="23"/>
      <c r="P505" s="22" t="s">
        <v>1995</v>
      </c>
      <c r="Q505" s="22">
        <v>98</v>
      </c>
      <c r="R505" s="37">
        <f t="shared" si="23"/>
        <v>180</v>
      </c>
      <c r="S505" s="168">
        <v>225</v>
      </c>
      <c r="T505" s="33" t="s">
        <v>922</v>
      </c>
      <c r="U505" s="33"/>
      <c r="V505" s="99">
        <v>0.18</v>
      </c>
      <c r="W505" s="99">
        <v>5.0000000000000001E-3</v>
      </c>
      <c r="X505" s="99">
        <f t="shared" si="25"/>
        <v>0.185</v>
      </c>
      <c r="Y505" s="8">
        <v>30</v>
      </c>
      <c r="Z505" s="8">
        <v>610</v>
      </c>
      <c r="AA505" s="8">
        <v>170</v>
      </c>
      <c r="AY505" s="322" t="s">
        <v>915</v>
      </c>
      <c r="AZ505" s="32"/>
      <c r="BA505" t="s">
        <v>5211</v>
      </c>
      <c r="BB505" s="302" t="s">
        <v>5197</v>
      </c>
      <c r="BC505" s="309" t="s">
        <v>5198</v>
      </c>
    </row>
    <row r="506" spans="1:55" ht="15.75" x14ac:dyDescent="0.25">
      <c r="A506" s="23" t="s">
        <v>448</v>
      </c>
      <c r="B506" s="24" t="s">
        <v>913</v>
      </c>
      <c r="C506" s="24"/>
      <c r="D506" s="3" t="s">
        <v>2172</v>
      </c>
      <c r="E506" s="23" t="s">
        <v>923</v>
      </c>
      <c r="F506" s="24" t="s">
        <v>2980</v>
      </c>
      <c r="G506" s="24"/>
      <c r="H506" s="23" t="s">
        <v>311</v>
      </c>
      <c r="I506" s="33">
        <v>42010000</v>
      </c>
      <c r="K506" s="1" t="s">
        <v>2008</v>
      </c>
      <c r="L506" s="1" t="s">
        <v>2008</v>
      </c>
      <c r="N506" s="23" t="s">
        <v>919</v>
      </c>
      <c r="O506" s="23"/>
      <c r="P506" s="22" t="s">
        <v>1995</v>
      </c>
      <c r="Q506" s="22">
        <v>122</v>
      </c>
      <c r="R506" s="37">
        <f t="shared" si="23"/>
        <v>223.20000000000002</v>
      </c>
      <c r="S506" s="168">
        <v>279</v>
      </c>
      <c r="T506" s="33" t="s">
        <v>924</v>
      </c>
      <c r="U506" s="33"/>
      <c r="V506" s="99">
        <v>0.27500000000000002</v>
      </c>
      <c r="W506" s="99">
        <v>5.0000000000000001E-3</v>
      </c>
      <c r="X506" s="99">
        <f t="shared" si="25"/>
        <v>0.28000000000000003</v>
      </c>
      <c r="Y506" s="8">
        <v>30</v>
      </c>
      <c r="Z506" s="8">
        <v>970</v>
      </c>
      <c r="AA506" s="8">
        <v>170</v>
      </c>
      <c r="AY506" s="322" t="s">
        <v>915</v>
      </c>
      <c r="AZ506" s="157"/>
      <c r="BA506" t="s">
        <v>5211</v>
      </c>
      <c r="BB506" s="302" t="s">
        <v>5197</v>
      </c>
      <c r="BC506" s="309" t="s">
        <v>5198</v>
      </c>
    </row>
    <row r="507" spans="1:55" ht="15.75" x14ac:dyDescent="0.25">
      <c r="A507" s="23" t="s">
        <v>448</v>
      </c>
      <c r="B507" s="24" t="s">
        <v>913</v>
      </c>
      <c r="C507" s="24"/>
      <c r="D507" s="3" t="s">
        <v>2172</v>
      </c>
      <c r="E507" s="23" t="s">
        <v>925</v>
      </c>
      <c r="F507" s="24" t="s">
        <v>2980</v>
      </c>
      <c r="G507" s="24"/>
      <c r="H507" s="23" t="s">
        <v>926</v>
      </c>
      <c r="I507" s="33">
        <v>42010000</v>
      </c>
      <c r="K507" s="1" t="s">
        <v>2008</v>
      </c>
      <c r="L507" s="1" t="s">
        <v>2008</v>
      </c>
      <c r="N507" s="23" t="s">
        <v>916</v>
      </c>
      <c r="O507" s="23"/>
      <c r="P507" s="22" t="s">
        <v>1995</v>
      </c>
      <c r="Q507" s="22">
        <v>98</v>
      </c>
      <c r="R507" s="37">
        <f t="shared" si="23"/>
        <v>180</v>
      </c>
      <c r="S507" s="168">
        <v>225</v>
      </c>
      <c r="T507" s="33" t="s">
        <v>927</v>
      </c>
      <c r="U507" s="33"/>
      <c r="V507" s="99">
        <v>0.18</v>
      </c>
      <c r="W507" s="99">
        <v>5.0000000000000001E-3</v>
      </c>
      <c r="X507" s="99">
        <f t="shared" si="25"/>
        <v>0.185</v>
      </c>
      <c r="Y507" s="8">
        <v>30</v>
      </c>
      <c r="Z507" s="8">
        <v>610</v>
      </c>
      <c r="AA507" s="8">
        <v>170</v>
      </c>
      <c r="AY507" s="322" t="s">
        <v>915</v>
      </c>
      <c r="AZ507" s="32"/>
      <c r="BA507" t="s">
        <v>5211</v>
      </c>
      <c r="BB507" s="302" t="s">
        <v>5197</v>
      </c>
      <c r="BC507" s="309" t="s">
        <v>5198</v>
      </c>
    </row>
    <row r="508" spans="1:55" ht="15.75" x14ac:dyDescent="0.25">
      <c r="A508" s="23" t="s">
        <v>448</v>
      </c>
      <c r="B508" s="24" t="s">
        <v>913</v>
      </c>
      <c r="C508" s="24"/>
      <c r="D508" s="3" t="s">
        <v>2172</v>
      </c>
      <c r="E508" s="23" t="s">
        <v>928</v>
      </c>
      <c r="F508" s="24" t="s">
        <v>2980</v>
      </c>
      <c r="G508" s="24"/>
      <c r="H508" s="23" t="s">
        <v>926</v>
      </c>
      <c r="I508" s="33">
        <v>42010000</v>
      </c>
      <c r="K508" s="1" t="s">
        <v>2008</v>
      </c>
      <c r="L508" s="1" t="s">
        <v>2008</v>
      </c>
      <c r="N508" s="23" t="s">
        <v>919</v>
      </c>
      <c r="O508" s="23"/>
      <c r="P508" s="22" t="s">
        <v>1995</v>
      </c>
      <c r="Q508" s="22">
        <v>122</v>
      </c>
      <c r="R508" s="37">
        <f t="shared" si="23"/>
        <v>223.20000000000002</v>
      </c>
      <c r="S508" s="168">
        <v>279</v>
      </c>
      <c r="T508" s="33" t="s">
        <v>929</v>
      </c>
      <c r="U508" s="33"/>
      <c r="V508" s="99">
        <v>0.27500000000000002</v>
      </c>
      <c r="W508" s="99">
        <v>5.0000000000000001E-3</v>
      </c>
      <c r="X508" s="99">
        <f t="shared" si="25"/>
        <v>0.28000000000000003</v>
      </c>
      <c r="Y508" s="8">
        <v>30</v>
      </c>
      <c r="Z508" s="8">
        <v>970</v>
      </c>
      <c r="AA508" s="8">
        <v>170</v>
      </c>
      <c r="AY508" s="322" t="s">
        <v>915</v>
      </c>
      <c r="AZ508" s="157"/>
      <c r="BA508" t="s">
        <v>5211</v>
      </c>
      <c r="BB508" s="302" t="s">
        <v>5197</v>
      </c>
      <c r="BC508" s="309" t="s">
        <v>5198</v>
      </c>
    </row>
    <row r="509" spans="1:55" ht="15.75" x14ac:dyDescent="0.25">
      <c r="A509" s="23" t="s">
        <v>448</v>
      </c>
      <c r="B509" s="24" t="s">
        <v>913</v>
      </c>
      <c r="C509" s="24"/>
      <c r="D509" s="3" t="s">
        <v>2173</v>
      </c>
      <c r="E509" s="23" t="s">
        <v>930</v>
      </c>
      <c r="F509" s="24" t="s">
        <v>2981</v>
      </c>
      <c r="G509" s="24"/>
      <c r="H509" s="23" t="s">
        <v>290</v>
      </c>
      <c r="I509" s="33">
        <v>42010000</v>
      </c>
      <c r="K509" s="1" t="s">
        <v>2008</v>
      </c>
      <c r="L509" s="1" t="s">
        <v>2008</v>
      </c>
      <c r="N509" s="23" t="s">
        <v>2588</v>
      </c>
      <c r="O509" s="23"/>
      <c r="P509" s="22" t="s">
        <v>1995</v>
      </c>
      <c r="Q509" s="22">
        <v>194</v>
      </c>
      <c r="R509" s="37">
        <f t="shared" si="23"/>
        <v>356</v>
      </c>
      <c r="S509" s="168">
        <v>445</v>
      </c>
      <c r="T509" s="33" t="s">
        <v>932</v>
      </c>
      <c r="U509" s="33"/>
      <c r="V509" s="99">
        <v>0.30099999999999999</v>
      </c>
      <c r="W509" s="99">
        <v>5.0000000000000001E-3</v>
      </c>
      <c r="X509" s="99">
        <f t="shared" si="25"/>
        <v>0.30599999999999999</v>
      </c>
      <c r="Y509" s="8">
        <v>3.0000000000000001E-3</v>
      </c>
      <c r="Z509" s="8">
        <v>630</v>
      </c>
      <c r="AA509" s="8">
        <v>220</v>
      </c>
      <c r="AY509" s="322" t="s">
        <v>931</v>
      </c>
      <c r="AZ509" s="157"/>
      <c r="BA509" t="s">
        <v>5211</v>
      </c>
      <c r="BB509" s="302" t="s">
        <v>5197</v>
      </c>
      <c r="BC509" s="309" t="s">
        <v>5198</v>
      </c>
    </row>
    <row r="510" spans="1:55" ht="15.75" x14ac:dyDescent="0.25">
      <c r="A510" s="23" t="s">
        <v>448</v>
      </c>
      <c r="B510" s="24" t="s">
        <v>913</v>
      </c>
      <c r="C510" s="24"/>
      <c r="D510" s="3" t="s">
        <v>2173</v>
      </c>
      <c r="E510" s="23" t="s">
        <v>933</v>
      </c>
      <c r="F510" s="24" t="s">
        <v>2981</v>
      </c>
      <c r="G510" s="24"/>
      <c r="H510" s="23" t="s">
        <v>311</v>
      </c>
      <c r="I510" s="33">
        <v>42010000</v>
      </c>
      <c r="K510" s="1" t="s">
        <v>2008</v>
      </c>
      <c r="L510" s="1" t="s">
        <v>2008</v>
      </c>
      <c r="N510" s="23" t="s">
        <v>2588</v>
      </c>
      <c r="O510" s="23"/>
      <c r="P510" s="22" t="s">
        <v>1995</v>
      </c>
      <c r="Q510" s="22">
        <v>194</v>
      </c>
      <c r="R510" s="37">
        <f t="shared" si="23"/>
        <v>356</v>
      </c>
      <c r="S510" s="168">
        <v>445</v>
      </c>
      <c r="T510" s="33" t="s">
        <v>934</v>
      </c>
      <c r="U510" s="33"/>
      <c r="V510" s="99">
        <v>0.30099999999999999</v>
      </c>
      <c r="W510" s="99">
        <v>5.0000000000000001E-3</v>
      </c>
      <c r="X510" s="99">
        <f t="shared" si="25"/>
        <v>0.30599999999999999</v>
      </c>
      <c r="Y510" s="8">
        <v>0</v>
      </c>
      <c r="Z510" s="8">
        <v>630</v>
      </c>
      <c r="AA510" s="8">
        <v>220</v>
      </c>
      <c r="AY510" s="322" t="s">
        <v>931</v>
      </c>
      <c r="AZ510" s="157"/>
      <c r="BA510" t="s">
        <v>5211</v>
      </c>
      <c r="BB510" s="302" t="s">
        <v>5197</v>
      </c>
      <c r="BC510" s="309" t="s">
        <v>5198</v>
      </c>
    </row>
    <row r="511" spans="1:55" ht="15.75" x14ac:dyDescent="0.25">
      <c r="A511" s="23" t="s">
        <v>448</v>
      </c>
      <c r="B511" s="24" t="s">
        <v>913</v>
      </c>
      <c r="C511" s="24"/>
      <c r="D511" s="3" t="s">
        <v>2174</v>
      </c>
      <c r="E511" s="23" t="s">
        <v>935</v>
      </c>
      <c r="F511" s="24" t="s">
        <v>2982</v>
      </c>
      <c r="G511" s="24"/>
      <c r="H511" s="23" t="s">
        <v>290</v>
      </c>
      <c r="I511" s="33">
        <v>42010000</v>
      </c>
      <c r="K511" s="1" t="s">
        <v>2008</v>
      </c>
      <c r="L511" s="1" t="s">
        <v>2008</v>
      </c>
      <c r="N511" s="23" t="s">
        <v>916</v>
      </c>
      <c r="O511" s="23"/>
      <c r="P511" s="22" t="s">
        <v>1995</v>
      </c>
      <c r="Q511" s="22">
        <v>126</v>
      </c>
      <c r="R511" s="37">
        <f t="shared" si="23"/>
        <v>231.20000000000002</v>
      </c>
      <c r="S511" s="168">
        <v>289</v>
      </c>
      <c r="T511" s="33" t="s">
        <v>937</v>
      </c>
      <c r="U511" s="33"/>
      <c r="V511" s="99">
        <v>0.27500000000000002</v>
      </c>
      <c r="W511" s="99">
        <v>5.0000000000000001E-3</v>
      </c>
      <c r="X511" s="99">
        <f t="shared" si="25"/>
        <v>0.28000000000000003</v>
      </c>
      <c r="Y511" s="8">
        <v>30</v>
      </c>
      <c r="Z511" s="8">
        <v>630</v>
      </c>
      <c r="AA511" s="8">
        <v>160</v>
      </c>
      <c r="AY511" s="322" t="s">
        <v>936</v>
      </c>
      <c r="AZ511" s="32"/>
      <c r="BA511" t="s">
        <v>5211</v>
      </c>
      <c r="BB511" s="302" t="s">
        <v>5197</v>
      </c>
      <c r="BC511" s="309" t="s">
        <v>5198</v>
      </c>
    </row>
    <row r="512" spans="1:55" ht="15.75" x14ac:dyDescent="0.25">
      <c r="A512" s="23" t="s">
        <v>448</v>
      </c>
      <c r="B512" s="24" t="s">
        <v>913</v>
      </c>
      <c r="C512" s="24"/>
      <c r="D512" s="3" t="s">
        <v>2174</v>
      </c>
      <c r="E512" s="23" t="s">
        <v>938</v>
      </c>
      <c r="F512" s="24" t="s">
        <v>2982</v>
      </c>
      <c r="G512" s="24"/>
      <c r="H512" s="23" t="s">
        <v>290</v>
      </c>
      <c r="I512" s="33">
        <v>42010000</v>
      </c>
      <c r="K512" s="1" t="s">
        <v>2008</v>
      </c>
      <c r="L512" s="1" t="s">
        <v>2008</v>
      </c>
      <c r="N512" s="23" t="s">
        <v>919</v>
      </c>
      <c r="O512" s="23"/>
      <c r="P512" s="22" t="s">
        <v>1995</v>
      </c>
      <c r="Q512" s="22">
        <v>161</v>
      </c>
      <c r="R512" s="37">
        <f t="shared" si="23"/>
        <v>295.2</v>
      </c>
      <c r="S512" s="168">
        <v>369</v>
      </c>
      <c r="T512" s="33" t="s">
        <v>939</v>
      </c>
      <c r="U512" s="33"/>
      <c r="V512" s="99">
        <v>0.4</v>
      </c>
      <c r="W512" s="99">
        <v>5.0000000000000001E-3</v>
      </c>
      <c r="X512" s="99">
        <f t="shared" si="25"/>
        <v>0.40500000000000003</v>
      </c>
      <c r="Y512" s="8">
        <v>30</v>
      </c>
      <c r="Z512" s="8">
        <v>970</v>
      </c>
      <c r="AA512" s="8">
        <v>160</v>
      </c>
      <c r="AY512" s="322" t="s">
        <v>936</v>
      </c>
      <c r="AZ512" s="32"/>
      <c r="BA512" t="s">
        <v>5211</v>
      </c>
      <c r="BB512" s="302" t="s">
        <v>5197</v>
      </c>
      <c r="BC512" s="309" t="s">
        <v>5198</v>
      </c>
    </row>
    <row r="513" spans="1:55" ht="15.75" x14ac:dyDescent="0.25">
      <c r="A513" s="23" t="s">
        <v>448</v>
      </c>
      <c r="B513" s="24" t="s">
        <v>913</v>
      </c>
      <c r="C513" s="24"/>
      <c r="D513" s="3" t="s">
        <v>2174</v>
      </c>
      <c r="E513" s="23" t="s">
        <v>940</v>
      </c>
      <c r="F513" s="24" t="s">
        <v>2982</v>
      </c>
      <c r="G513" s="24"/>
      <c r="H513" s="23" t="s">
        <v>311</v>
      </c>
      <c r="I513" s="33">
        <v>42010000</v>
      </c>
      <c r="K513" s="1" t="s">
        <v>2008</v>
      </c>
      <c r="L513" s="1" t="s">
        <v>2008</v>
      </c>
      <c r="N513" s="23" t="s">
        <v>916</v>
      </c>
      <c r="O513" s="23"/>
      <c r="P513" s="22" t="s">
        <v>1995</v>
      </c>
      <c r="Q513" s="22">
        <v>126</v>
      </c>
      <c r="R513" s="37">
        <f t="shared" si="23"/>
        <v>231.20000000000002</v>
      </c>
      <c r="S513" s="168">
        <v>289</v>
      </c>
      <c r="T513" s="33" t="s">
        <v>941</v>
      </c>
      <c r="U513" s="33"/>
      <c r="V513" s="99">
        <v>0.27500000000000002</v>
      </c>
      <c r="W513" s="99">
        <v>5.0000000000000001E-3</v>
      </c>
      <c r="X513" s="99">
        <f t="shared" si="25"/>
        <v>0.28000000000000003</v>
      </c>
      <c r="Y513" s="8">
        <v>30</v>
      </c>
      <c r="Z513" s="8">
        <v>630</v>
      </c>
      <c r="AA513" s="8">
        <v>160</v>
      </c>
      <c r="AY513" s="322" t="s">
        <v>936</v>
      </c>
      <c r="AZ513" s="32"/>
      <c r="BA513" t="s">
        <v>5211</v>
      </c>
      <c r="BB513" s="302" t="s">
        <v>5197</v>
      </c>
      <c r="BC513" s="309" t="s">
        <v>5198</v>
      </c>
    </row>
    <row r="514" spans="1:55" ht="15.75" x14ac:dyDescent="0.25">
      <c r="A514" s="23" t="s">
        <v>448</v>
      </c>
      <c r="B514" s="24" t="s">
        <v>913</v>
      </c>
      <c r="C514" s="24"/>
      <c r="D514" s="3" t="s">
        <v>2174</v>
      </c>
      <c r="E514" s="23" t="s">
        <v>942</v>
      </c>
      <c r="F514" s="24" t="s">
        <v>2982</v>
      </c>
      <c r="G514" s="24"/>
      <c r="H514" s="23" t="s">
        <v>311</v>
      </c>
      <c r="I514" s="33">
        <v>42010000</v>
      </c>
      <c r="K514" s="1" t="s">
        <v>2008</v>
      </c>
      <c r="L514" s="1" t="s">
        <v>2008</v>
      </c>
      <c r="N514" s="23" t="s">
        <v>919</v>
      </c>
      <c r="O514" s="23"/>
      <c r="P514" s="22" t="s">
        <v>1995</v>
      </c>
      <c r="Q514" s="22">
        <v>161</v>
      </c>
      <c r="R514" s="37">
        <f t="shared" si="23"/>
        <v>295.2</v>
      </c>
      <c r="S514" s="168">
        <v>369</v>
      </c>
      <c r="T514" s="33" t="s">
        <v>943</v>
      </c>
      <c r="U514" s="33"/>
      <c r="V514" s="99">
        <v>0.4</v>
      </c>
      <c r="W514" s="99">
        <v>5.0000000000000001E-3</v>
      </c>
      <c r="X514" s="99">
        <f t="shared" si="25"/>
        <v>0.40500000000000003</v>
      </c>
      <c r="Y514" s="8">
        <v>30</v>
      </c>
      <c r="Z514" s="8">
        <v>970</v>
      </c>
      <c r="AA514" s="8">
        <v>160</v>
      </c>
      <c r="AY514" s="322" t="s">
        <v>936</v>
      </c>
      <c r="AZ514" s="32"/>
      <c r="BA514" t="s">
        <v>5211</v>
      </c>
      <c r="BB514" s="302" t="s">
        <v>5197</v>
      </c>
      <c r="BC514" s="309" t="s">
        <v>5198</v>
      </c>
    </row>
    <row r="515" spans="1:55" ht="15.75" x14ac:dyDescent="0.25">
      <c r="A515" s="23" t="s">
        <v>448</v>
      </c>
      <c r="B515" s="24" t="s">
        <v>913</v>
      </c>
      <c r="C515" s="24"/>
      <c r="D515" s="3" t="s">
        <v>2174</v>
      </c>
      <c r="E515" s="23" t="s">
        <v>944</v>
      </c>
      <c r="F515" s="24" t="s">
        <v>2982</v>
      </c>
      <c r="G515" s="24"/>
      <c r="H515" s="23" t="s">
        <v>926</v>
      </c>
      <c r="I515" s="33">
        <v>42010000</v>
      </c>
      <c r="K515" s="1" t="s">
        <v>2008</v>
      </c>
      <c r="L515" s="1" t="s">
        <v>2008</v>
      </c>
      <c r="N515" s="23" t="s">
        <v>916</v>
      </c>
      <c r="O515" s="23"/>
      <c r="P515" s="22" t="s">
        <v>1995</v>
      </c>
      <c r="Q515" s="22">
        <v>126</v>
      </c>
      <c r="R515" s="37">
        <f t="shared" si="23"/>
        <v>231.20000000000002</v>
      </c>
      <c r="S515" s="168">
        <v>289</v>
      </c>
      <c r="T515" s="33" t="s">
        <v>945</v>
      </c>
      <c r="U515" s="33"/>
      <c r="V515" s="99">
        <v>0.27500000000000002</v>
      </c>
      <c r="W515" s="99">
        <v>5.0000000000000001E-3</v>
      </c>
      <c r="X515" s="99">
        <f t="shared" si="25"/>
        <v>0.28000000000000003</v>
      </c>
      <c r="Y515" s="8">
        <v>30</v>
      </c>
      <c r="Z515" s="8">
        <v>630</v>
      </c>
      <c r="AA515" s="8">
        <v>160</v>
      </c>
      <c r="AY515" s="322" t="s">
        <v>936</v>
      </c>
      <c r="AZ515" s="32"/>
      <c r="BA515" t="s">
        <v>5211</v>
      </c>
      <c r="BB515" s="302" t="s">
        <v>5197</v>
      </c>
      <c r="BC515" s="309" t="s">
        <v>5198</v>
      </c>
    </row>
    <row r="516" spans="1:55" ht="15.75" x14ac:dyDescent="0.25">
      <c r="A516" s="23" t="s">
        <v>448</v>
      </c>
      <c r="B516" s="24" t="s">
        <v>913</v>
      </c>
      <c r="C516" s="24"/>
      <c r="D516" s="3" t="s">
        <v>2174</v>
      </c>
      <c r="E516" s="23" t="s">
        <v>946</v>
      </c>
      <c r="F516" s="24" t="s">
        <v>2982</v>
      </c>
      <c r="G516" s="24"/>
      <c r="H516" s="23" t="s">
        <v>926</v>
      </c>
      <c r="I516" s="33">
        <v>42010000</v>
      </c>
      <c r="K516" s="1" t="s">
        <v>2008</v>
      </c>
      <c r="L516" s="1" t="s">
        <v>2008</v>
      </c>
      <c r="N516" s="23" t="s">
        <v>919</v>
      </c>
      <c r="O516" s="23"/>
      <c r="P516" s="22" t="s">
        <v>1995</v>
      </c>
      <c r="Q516" s="22">
        <v>161</v>
      </c>
      <c r="R516" s="37">
        <f t="shared" si="23"/>
        <v>295.2</v>
      </c>
      <c r="S516" s="168">
        <v>369</v>
      </c>
      <c r="T516" s="33" t="s">
        <v>947</v>
      </c>
      <c r="U516" s="33"/>
      <c r="V516" s="99">
        <v>0.4</v>
      </c>
      <c r="W516" s="99">
        <v>5.0000000000000001E-3</v>
      </c>
      <c r="X516" s="99">
        <f t="shared" si="25"/>
        <v>0.40500000000000003</v>
      </c>
      <c r="Y516" s="8">
        <v>30</v>
      </c>
      <c r="Z516" s="8">
        <v>970</v>
      </c>
      <c r="AA516" s="8">
        <v>160</v>
      </c>
      <c r="AY516" s="322" t="s">
        <v>936</v>
      </c>
      <c r="AZ516" s="32"/>
      <c r="BA516" t="s">
        <v>5211</v>
      </c>
      <c r="BB516" s="302" t="s">
        <v>5197</v>
      </c>
      <c r="BC516" s="309" t="s">
        <v>5198</v>
      </c>
    </row>
    <row r="517" spans="1:55" ht="15.75" x14ac:dyDescent="0.25">
      <c r="A517" s="23" t="s">
        <v>448</v>
      </c>
      <c r="B517" s="24" t="s">
        <v>913</v>
      </c>
      <c r="C517" s="24"/>
      <c r="D517" s="3" t="s">
        <v>2175</v>
      </c>
      <c r="E517" s="23" t="s">
        <v>948</v>
      </c>
      <c r="F517" s="24" t="s">
        <v>2983</v>
      </c>
      <c r="G517" s="24"/>
      <c r="H517" s="23" t="s">
        <v>290</v>
      </c>
      <c r="I517" s="33">
        <v>42010000</v>
      </c>
      <c r="K517" s="1" t="s">
        <v>2008</v>
      </c>
      <c r="L517" s="1" t="s">
        <v>2008</v>
      </c>
      <c r="N517" s="23" t="s">
        <v>1653</v>
      </c>
      <c r="O517" s="23"/>
      <c r="P517" s="22" t="s">
        <v>1995</v>
      </c>
      <c r="Q517" s="22">
        <v>98</v>
      </c>
      <c r="R517" s="37">
        <f t="shared" si="23"/>
        <v>180</v>
      </c>
      <c r="S517" s="168">
        <v>225</v>
      </c>
      <c r="T517" s="33" t="s">
        <v>950</v>
      </c>
      <c r="U517" s="33"/>
      <c r="V517" s="99">
        <v>0.18</v>
      </c>
      <c r="W517" s="99">
        <v>5.0000000000000001E-3</v>
      </c>
      <c r="X517" s="99">
        <f t="shared" si="25"/>
        <v>0.185</v>
      </c>
      <c r="Y517" s="8">
        <v>105</v>
      </c>
      <c r="Z517" s="8">
        <v>930</v>
      </c>
      <c r="AA517" s="8">
        <v>930</v>
      </c>
      <c r="AY517" s="322" t="s">
        <v>949</v>
      </c>
      <c r="AZ517" s="32"/>
      <c r="BA517" t="s">
        <v>5211</v>
      </c>
      <c r="BB517" s="302" t="s">
        <v>5197</v>
      </c>
      <c r="BC517" s="309" t="s">
        <v>5198</v>
      </c>
    </row>
    <row r="518" spans="1:55" ht="15.75" x14ac:dyDescent="0.25">
      <c r="A518" s="23" t="s">
        <v>448</v>
      </c>
      <c r="B518" s="24" t="s">
        <v>913</v>
      </c>
      <c r="C518" s="24"/>
      <c r="D518" s="3" t="s">
        <v>2175</v>
      </c>
      <c r="E518" s="23" t="s">
        <v>951</v>
      </c>
      <c r="F518" s="24" t="s">
        <v>2983</v>
      </c>
      <c r="G518" s="24"/>
      <c r="H518" s="23" t="s">
        <v>311</v>
      </c>
      <c r="I518" s="33">
        <v>42010000</v>
      </c>
      <c r="K518" s="1" t="s">
        <v>2008</v>
      </c>
      <c r="L518" s="1" t="s">
        <v>2008</v>
      </c>
      <c r="N518" s="23" t="s">
        <v>1653</v>
      </c>
      <c r="O518" s="23"/>
      <c r="P518" s="22" t="s">
        <v>1995</v>
      </c>
      <c r="Q518" s="22">
        <v>98</v>
      </c>
      <c r="R518" s="37">
        <f t="shared" si="23"/>
        <v>180</v>
      </c>
      <c r="S518" s="168">
        <v>225</v>
      </c>
      <c r="T518" s="33" t="s">
        <v>952</v>
      </c>
      <c r="U518" s="33"/>
      <c r="V518" s="99">
        <v>0.18</v>
      </c>
      <c r="W518" s="99">
        <v>5.0000000000000001E-3</v>
      </c>
      <c r="X518" s="99">
        <f t="shared" si="25"/>
        <v>0.185</v>
      </c>
      <c r="Y518" s="8">
        <v>105</v>
      </c>
      <c r="Z518" s="8">
        <v>930</v>
      </c>
      <c r="AA518" s="8">
        <v>930</v>
      </c>
      <c r="AY518" s="322" t="s">
        <v>949</v>
      </c>
      <c r="AZ518" s="32"/>
      <c r="BA518" t="s">
        <v>5211</v>
      </c>
      <c r="BB518" s="302" t="s">
        <v>5197</v>
      </c>
      <c r="BC518" s="309" t="s">
        <v>5198</v>
      </c>
    </row>
    <row r="519" spans="1:55" ht="15.75" x14ac:dyDescent="0.25">
      <c r="A519" s="23" t="s">
        <v>448</v>
      </c>
      <c r="B519" s="24" t="s">
        <v>913</v>
      </c>
      <c r="C519" s="24"/>
      <c r="D519" s="3" t="s">
        <v>2175</v>
      </c>
      <c r="E519" s="23" t="s">
        <v>953</v>
      </c>
      <c r="F519" s="24" t="s">
        <v>2983</v>
      </c>
      <c r="G519" s="24"/>
      <c r="H519" s="23" t="s">
        <v>926</v>
      </c>
      <c r="I519" s="33">
        <v>42010000</v>
      </c>
      <c r="K519" s="1" t="s">
        <v>2008</v>
      </c>
      <c r="L519" s="1" t="s">
        <v>2008</v>
      </c>
      <c r="N519" s="23" t="s">
        <v>1653</v>
      </c>
      <c r="O519" s="23"/>
      <c r="P519" s="22" t="s">
        <v>1995</v>
      </c>
      <c r="Q519" s="22">
        <v>98</v>
      </c>
      <c r="R519" s="37">
        <f t="shared" si="23"/>
        <v>180</v>
      </c>
      <c r="S519" s="168">
        <v>225</v>
      </c>
      <c r="T519" s="33" t="s">
        <v>954</v>
      </c>
      <c r="U519" s="33"/>
      <c r="V519" s="99">
        <v>0.18</v>
      </c>
      <c r="W519" s="99">
        <v>5.0000000000000001E-3</v>
      </c>
      <c r="X519" s="99">
        <f t="shared" si="25"/>
        <v>0.185</v>
      </c>
      <c r="Y519" s="8">
        <v>105</v>
      </c>
      <c r="Z519" s="8">
        <v>930</v>
      </c>
      <c r="AA519" s="8">
        <v>930</v>
      </c>
      <c r="AY519" s="322" t="s">
        <v>949</v>
      </c>
      <c r="AZ519" s="32"/>
      <c r="BA519" t="s">
        <v>5211</v>
      </c>
      <c r="BB519" s="302" t="s">
        <v>5197</v>
      </c>
      <c r="BC519" s="309" t="s">
        <v>5198</v>
      </c>
    </row>
    <row r="520" spans="1:55" ht="15.75" x14ac:dyDescent="0.25">
      <c r="A520" s="23" t="s">
        <v>448</v>
      </c>
      <c r="B520" s="24" t="s">
        <v>913</v>
      </c>
      <c r="C520" s="24"/>
      <c r="D520" s="3" t="s">
        <v>2176</v>
      </c>
      <c r="E520" s="23" t="s">
        <v>955</v>
      </c>
      <c r="F520" s="24" t="s">
        <v>2984</v>
      </c>
      <c r="G520" s="24"/>
      <c r="H520" s="23" t="s">
        <v>290</v>
      </c>
      <c r="I520" s="33">
        <v>42010000</v>
      </c>
      <c r="K520" s="1" t="s">
        <v>2008</v>
      </c>
      <c r="L520" s="1" t="s">
        <v>2008</v>
      </c>
      <c r="N520" s="23" t="s">
        <v>2589</v>
      </c>
      <c r="O520" s="23"/>
      <c r="P520" s="22" t="s">
        <v>1995</v>
      </c>
      <c r="Q520" s="22">
        <v>39</v>
      </c>
      <c r="R520" s="37">
        <f t="shared" si="23"/>
        <v>71.2</v>
      </c>
      <c r="S520" s="168">
        <v>89</v>
      </c>
      <c r="T520" s="33" t="s">
        <v>957</v>
      </c>
      <c r="U520" s="33"/>
      <c r="V520" s="99">
        <v>0.06</v>
      </c>
      <c r="W520" s="99">
        <v>5.0000000000000001E-3</v>
      </c>
      <c r="X520" s="99">
        <f t="shared" si="25"/>
        <v>6.5000000000000002E-2</v>
      </c>
      <c r="Y520" s="8">
        <v>100</v>
      </c>
      <c r="Z520" s="8">
        <v>360</v>
      </c>
      <c r="AA520" s="8">
        <v>360</v>
      </c>
      <c r="AY520" s="322" t="s">
        <v>956</v>
      </c>
      <c r="AZ520" s="32"/>
      <c r="BA520" t="s">
        <v>5211</v>
      </c>
      <c r="BB520" s="302" t="s">
        <v>5197</v>
      </c>
      <c r="BC520" s="309" t="s">
        <v>5198</v>
      </c>
    </row>
    <row r="521" spans="1:55" ht="15.75" x14ac:dyDescent="0.25">
      <c r="A521" s="23" t="s">
        <v>448</v>
      </c>
      <c r="B521" s="24" t="s">
        <v>913</v>
      </c>
      <c r="C521" s="24"/>
      <c r="D521" s="3" t="s">
        <v>2176</v>
      </c>
      <c r="E521" s="23" t="s">
        <v>958</v>
      </c>
      <c r="F521" s="24" t="s">
        <v>2984</v>
      </c>
      <c r="G521" s="24"/>
      <c r="H521" s="23" t="s">
        <v>311</v>
      </c>
      <c r="I521" s="33">
        <v>42010000</v>
      </c>
      <c r="K521" s="1" t="s">
        <v>2008</v>
      </c>
      <c r="L521" s="1" t="s">
        <v>2008</v>
      </c>
      <c r="N521" s="23" t="s">
        <v>2589</v>
      </c>
      <c r="O521" s="23"/>
      <c r="P521" s="22" t="s">
        <v>1995</v>
      </c>
      <c r="Q521" s="22">
        <v>39</v>
      </c>
      <c r="R521" s="37">
        <f t="shared" si="23"/>
        <v>71.2</v>
      </c>
      <c r="S521" s="168">
        <v>89</v>
      </c>
      <c r="T521" s="33" t="s">
        <v>959</v>
      </c>
      <c r="U521" s="33"/>
      <c r="V521" s="99">
        <v>0.06</v>
      </c>
      <c r="W521" s="99">
        <v>5.0000000000000001E-3</v>
      </c>
      <c r="X521" s="99">
        <f t="shared" si="25"/>
        <v>6.5000000000000002E-2</v>
      </c>
      <c r="Y521" s="8">
        <v>100</v>
      </c>
      <c r="Z521" s="8">
        <v>360</v>
      </c>
      <c r="AA521" s="8">
        <v>360</v>
      </c>
      <c r="AY521" s="322" t="s">
        <v>956</v>
      </c>
      <c r="AZ521" s="32"/>
      <c r="BA521" t="s">
        <v>5211</v>
      </c>
      <c r="BB521" s="302" t="s">
        <v>5197</v>
      </c>
      <c r="BC521" s="309" t="s">
        <v>5198</v>
      </c>
    </row>
    <row r="522" spans="1:55" ht="15.75" x14ac:dyDescent="0.25">
      <c r="A522" s="23" t="s">
        <v>448</v>
      </c>
      <c r="B522" s="24" t="s">
        <v>913</v>
      </c>
      <c r="C522" s="24"/>
      <c r="D522" s="3" t="s">
        <v>2176</v>
      </c>
      <c r="E522" s="23" t="s">
        <v>960</v>
      </c>
      <c r="F522" s="24" t="s">
        <v>2984</v>
      </c>
      <c r="G522" s="24"/>
      <c r="H522" s="23" t="s">
        <v>926</v>
      </c>
      <c r="I522" s="33">
        <v>42010000</v>
      </c>
      <c r="K522" s="1" t="s">
        <v>2008</v>
      </c>
      <c r="L522" s="1" t="s">
        <v>2008</v>
      </c>
      <c r="N522" s="23" t="s">
        <v>2589</v>
      </c>
      <c r="O522" s="23"/>
      <c r="P522" s="22" t="s">
        <v>1995</v>
      </c>
      <c r="Q522" s="22">
        <v>39</v>
      </c>
      <c r="R522" s="37">
        <f t="shared" ref="R522:R585" si="26">S522*0.8</f>
        <v>71.2</v>
      </c>
      <c r="S522" s="168">
        <v>89</v>
      </c>
      <c r="T522" s="33" t="s">
        <v>961</v>
      </c>
      <c r="U522" s="33"/>
      <c r="V522" s="99">
        <v>0.06</v>
      </c>
      <c r="W522" s="99">
        <v>5.0000000000000001E-3</v>
      </c>
      <c r="X522" s="99">
        <f t="shared" si="25"/>
        <v>6.5000000000000002E-2</v>
      </c>
      <c r="Y522" s="8">
        <v>100</v>
      </c>
      <c r="Z522" s="8">
        <v>360</v>
      </c>
      <c r="AA522" s="8">
        <v>360</v>
      </c>
      <c r="AY522" s="322" t="s">
        <v>956</v>
      </c>
      <c r="AZ522" s="32"/>
      <c r="BA522" t="s">
        <v>5211</v>
      </c>
      <c r="BB522" s="302" t="s">
        <v>5197</v>
      </c>
      <c r="BC522" s="309" t="s">
        <v>5198</v>
      </c>
    </row>
    <row r="523" spans="1:55" ht="15.75" x14ac:dyDescent="0.25">
      <c r="A523" s="23" t="s">
        <v>448</v>
      </c>
      <c r="B523" s="24" t="s">
        <v>913</v>
      </c>
      <c r="C523" s="24"/>
      <c r="D523" s="3" t="s">
        <v>2177</v>
      </c>
      <c r="E523" s="23" t="s">
        <v>962</v>
      </c>
      <c r="F523" s="24" t="s">
        <v>2985</v>
      </c>
      <c r="G523" s="24"/>
      <c r="H523" s="23" t="s">
        <v>290</v>
      </c>
      <c r="I523" s="33">
        <v>42010000</v>
      </c>
      <c r="K523" s="1" t="s">
        <v>2008</v>
      </c>
      <c r="L523" s="1" t="s">
        <v>2008</v>
      </c>
      <c r="N523" s="23" t="s">
        <v>330</v>
      </c>
      <c r="O523" s="23"/>
      <c r="P523" s="22" t="s">
        <v>1995</v>
      </c>
      <c r="Q523" s="22">
        <v>43</v>
      </c>
      <c r="R523" s="37">
        <f t="shared" si="26"/>
        <v>79.2</v>
      </c>
      <c r="S523" s="168">
        <v>99</v>
      </c>
      <c r="T523" s="33" t="s">
        <v>964</v>
      </c>
      <c r="U523" s="33"/>
      <c r="V523" s="99">
        <v>3.5000000000000003E-2</v>
      </c>
      <c r="W523" s="99">
        <v>5.0000000000000001E-3</v>
      </c>
      <c r="X523" s="99">
        <f t="shared" si="25"/>
        <v>0.04</v>
      </c>
      <c r="Y523" s="8">
        <v>85</v>
      </c>
      <c r="Z523" s="8">
        <v>160</v>
      </c>
      <c r="AA523" s="8">
        <v>160</v>
      </c>
      <c r="AY523" s="322" t="s">
        <v>963</v>
      </c>
      <c r="AZ523" s="32"/>
      <c r="BA523" t="s">
        <v>5211</v>
      </c>
      <c r="BB523" s="302" t="s">
        <v>5197</v>
      </c>
      <c r="BC523" s="309" t="s">
        <v>5198</v>
      </c>
    </row>
    <row r="524" spans="1:55" ht="15.75" x14ac:dyDescent="0.25">
      <c r="A524" s="23" t="s">
        <v>448</v>
      </c>
      <c r="B524" s="24" t="s">
        <v>913</v>
      </c>
      <c r="C524" s="24"/>
      <c r="D524" s="3" t="s">
        <v>2177</v>
      </c>
      <c r="E524" s="23" t="s">
        <v>965</v>
      </c>
      <c r="F524" s="24" t="s">
        <v>2985</v>
      </c>
      <c r="G524" s="24"/>
      <c r="H524" s="23" t="s">
        <v>311</v>
      </c>
      <c r="I524" s="33">
        <v>42010000</v>
      </c>
      <c r="K524" s="1" t="s">
        <v>2008</v>
      </c>
      <c r="L524" s="1" t="s">
        <v>2008</v>
      </c>
      <c r="N524" s="23" t="s">
        <v>330</v>
      </c>
      <c r="O524" s="23"/>
      <c r="P524" s="22" t="s">
        <v>1995</v>
      </c>
      <c r="Q524" s="22">
        <v>43</v>
      </c>
      <c r="R524" s="37">
        <f t="shared" si="26"/>
        <v>79.2</v>
      </c>
      <c r="S524" s="168">
        <v>99</v>
      </c>
      <c r="T524" s="33" t="s">
        <v>966</v>
      </c>
      <c r="U524" s="33"/>
      <c r="V524" s="99">
        <v>3.5000000000000003E-2</v>
      </c>
      <c r="W524" s="99">
        <v>5.0000000000000001E-3</v>
      </c>
      <c r="X524" s="99">
        <f t="shared" si="25"/>
        <v>0.04</v>
      </c>
      <c r="Y524" s="8">
        <v>85</v>
      </c>
      <c r="Z524" s="8">
        <v>160</v>
      </c>
      <c r="AA524" s="8">
        <v>160</v>
      </c>
      <c r="AY524" s="322" t="s">
        <v>963</v>
      </c>
      <c r="AZ524" s="32"/>
      <c r="BA524" t="s">
        <v>5211</v>
      </c>
      <c r="BB524" s="302" t="s">
        <v>5197</v>
      </c>
      <c r="BC524" s="309" t="s">
        <v>5198</v>
      </c>
    </row>
    <row r="525" spans="1:55" ht="15.75" x14ac:dyDescent="0.25">
      <c r="A525" s="23" t="s">
        <v>448</v>
      </c>
      <c r="B525" s="24" t="s">
        <v>913</v>
      </c>
      <c r="C525" s="24"/>
      <c r="D525" s="3" t="s">
        <v>2177</v>
      </c>
      <c r="E525" s="23" t="s">
        <v>967</v>
      </c>
      <c r="F525" s="24" t="s">
        <v>2985</v>
      </c>
      <c r="G525" s="24"/>
      <c r="H525" s="23" t="s">
        <v>926</v>
      </c>
      <c r="I525" s="33">
        <v>42010000</v>
      </c>
      <c r="K525" s="1" t="s">
        <v>2008</v>
      </c>
      <c r="L525" s="1" t="s">
        <v>2008</v>
      </c>
      <c r="N525" s="23" t="s">
        <v>330</v>
      </c>
      <c r="O525" s="23"/>
      <c r="P525" s="22" t="s">
        <v>1995</v>
      </c>
      <c r="Q525" s="22">
        <v>43</v>
      </c>
      <c r="R525" s="37">
        <f t="shared" si="26"/>
        <v>79.2</v>
      </c>
      <c r="S525" s="168">
        <v>99</v>
      </c>
      <c r="T525" s="33" t="s">
        <v>968</v>
      </c>
      <c r="U525" s="33"/>
      <c r="V525" s="99">
        <v>3.5000000000000003E-2</v>
      </c>
      <c r="W525" s="99">
        <v>5.0000000000000001E-3</v>
      </c>
      <c r="X525" s="99">
        <f t="shared" si="25"/>
        <v>0.04</v>
      </c>
      <c r="Y525" s="8">
        <v>85</v>
      </c>
      <c r="Z525" s="8">
        <v>160</v>
      </c>
      <c r="AA525" s="8">
        <v>160</v>
      </c>
      <c r="AY525" s="322" t="s">
        <v>963</v>
      </c>
      <c r="AZ525" s="32"/>
      <c r="BA525" t="s">
        <v>5211</v>
      </c>
      <c r="BB525" s="302" t="s">
        <v>5197</v>
      </c>
      <c r="BC525" s="309" t="s">
        <v>5198</v>
      </c>
    </row>
    <row r="526" spans="1:55" ht="15.75" x14ac:dyDescent="0.25">
      <c r="A526" s="23" t="s">
        <v>448</v>
      </c>
      <c r="B526" s="24" t="s">
        <v>906</v>
      </c>
      <c r="D526" t="s">
        <v>4775</v>
      </c>
      <c r="E526" s="20" t="s">
        <v>4528</v>
      </c>
      <c r="F526" t="s">
        <v>4529</v>
      </c>
      <c r="H526" t="s">
        <v>1609</v>
      </c>
      <c r="I526" s="33">
        <v>42010000</v>
      </c>
      <c r="K526" s="1" t="s">
        <v>2008</v>
      </c>
      <c r="L526" s="1" t="s">
        <v>2008</v>
      </c>
      <c r="M526" s="254"/>
      <c r="N526" s="13">
        <v>100</v>
      </c>
      <c r="P526" s="244" t="s">
        <v>1995</v>
      </c>
      <c r="Q526" s="313">
        <v>350</v>
      </c>
      <c r="R526" s="37">
        <f t="shared" si="26"/>
        <v>639.20000000000005</v>
      </c>
      <c r="S526" s="168">
        <v>799</v>
      </c>
      <c r="T526" s="143">
        <v>5051771738888</v>
      </c>
      <c r="U526"/>
      <c r="V526"/>
      <c r="W526"/>
      <c r="X526"/>
      <c r="Y526"/>
      <c r="Z526"/>
      <c r="AA526"/>
      <c r="AY526" s="322" t="s">
        <v>4530</v>
      </c>
      <c r="BA526" t="s">
        <v>5211</v>
      </c>
      <c r="BB526" s="302" t="s">
        <v>5197</v>
      </c>
      <c r="BC526" s="309" t="s">
        <v>5198</v>
      </c>
    </row>
    <row r="527" spans="1:55" ht="15.75" x14ac:dyDescent="0.25">
      <c r="A527" s="23" t="s">
        <v>448</v>
      </c>
      <c r="B527" s="24" t="s">
        <v>906</v>
      </c>
      <c r="D527" t="s">
        <v>4775</v>
      </c>
      <c r="E527" s="20" t="s">
        <v>4531</v>
      </c>
      <c r="F527" t="s">
        <v>4529</v>
      </c>
      <c r="H527" t="s">
        <v>1609</v>
      </c>
      <c r="I527" s="33">
        <v>42010000</v>
      </c>
      <c r="K527" s="1" t="s">
        <v>2008</v>
      </c>
      <c r="L527" s="1" t="s">
        <v>2008</v>
      </c>
      <c r="M527" s="254"/>
      <c r="N527" s="13">
        <v>110</v>
      </c>
      <c r="P527" s="244" t="s">
        <v>1995</v>
      </c>
      <c r="Q527" s="313">
        <v>350</v>
      </c>
      <c r="R527" s="37">
        <f t="shared" si="26"/>
        <v>639.20000000000005</v>
      </c>
      <c r="S527" s="168">
        <v>799</v>
      </c>
      <c r="T527" s="143">
        <v>5051771738901</v>
      </c>
      <c r="U527"/>
      <c r="V527"/>
      <c r="W527"/>
      <c r="X527"/>
      <c r="Y527"/>
      <c r="Z527"/>
      <c r="AA527"/>
      <c r="AY527" s="322" t="s">
        <v>4530</v>
      </c>
      <c r="BA527" t="s">
        <v>5211</v>
      </c>
      <c r="BB527" s="302" t="s">
        <v>5197</v>
      </c>
      <c r="BC527" s="309" t="s">
        <v>5198</v>
      </c>
    </row>
    <row r="528" spans="1:55" ht="15.75" x14ac:dyDescent="0.25">
      <c r="A528" s="23" t="s">
        <v>448</v>
      </c>
      <c r="B528" s="24" t="s">
        <v>906</v>
      </c>
      <c r="D528" t="s">
        <v>4775</v>
      </c>
      <c r="E528" s="20" t="s">
        <v>4532</v>
      </c>
      <c r="F528" t="s">
        <v>4529</v>
      </c>
      <c r="H528" t="s">
        <v>1609</v>
      </c>
      <c r="I528" s="33">
        <v>42010000</v>
      </c>
      <c r="K528" s="1" t="s">
        <v>2008</v>
      </c>
      <c r="L528" s="1" t="s">
        <v>2008</v>
      </c>
      <c r="M528" s="254"/>
      <c r="N528" s="13">
        <v>120</v>
      </c>
      <c r="P528" s="244" t="s">
        <v>1995</v>
      </c>
      <c r="Q528" s="313">
        <v>350</v>
      </c>
      <c r="R528" s="37">
        <f t="shared" si="26"/>
        <v>639.20000000000005</v>
      </c>
      <c r="S528" s="168">
        <v>799</v>
      </c>
      <c r="T528" s="143">
        <v>5051771738925</v>
      </c>
      <c r="U528"/>
      <c r="V528"/>
      <c r="W528"/>
      <c r="X528"/>
      <c r="Y528"/>
      <c r="Z528"/>
      <c r="AA528"/>
      <c r="AY528" s="322" t="s">
        <v>4530</v>
      </c>
      <c r="BA528" t="s">
        <v>5211</v>
      </c>
      <c r="BB528" s="302" t="s">
        <v>5197</v>
      </c>
      <c r="BC528" s="309" t="s">
        <v>5198</v>
      </c>
    </row>
    <row r="529" spans="1:55" ht="15.75" x14ac:dyDescent="0.25">
      <c r="A529" s="23" t="s">
        <v>448</v>
      </c>
      <c r="B529" s="24" t="s">
        <v>906</v>
      </c>
      <c r="D529" t="s">
        <v>4775</v>
      </c>
      <c r="E529" s="20" t="s">
        <v>4533</v>
      </c>
      <c r="F529" t="s">
        <v>4529</v>
      </c>
      <c r="H529" t="s">
        <v>1609</v>
      </c>
      <c r="I529" s="33">
        <v>42010000</v>
      </c>
      <c r="K529" s="1" t="s">
        <v>2008</v>
      </c>
      <c r="L529" s="1" t="s">
        <v>2008</v>
      </c>
      <c r="M529" s="254"/>
      <c r="N529" s="13">
        <v>130</v>
      </c>
      <c r="P529" s="244" t="s">
        <v>1995</v>
      </c>
      <c r="Q529" s="313">
        <v>350</v>
      </c>
      <c r="R529" s="37">
        <f t="shared" si="26"/>
        <v>639.20000000000005</v>
      </c>
      <c r="S529" s="168">
        <v>799</v>
      </c>
      <c r="T529" s="143">
        <v>5051771738949</v>
      </c>
      <c r="U529"/>
      <c r="V529"/>
      <c r="W529"/>
      <c r="X529"/>
      <c r="Y529"/>
      <c r="Z529"/>
      <c r="AA529"/>
      <c r="AY529" s="322" t="s">
        <v>4530</v>
      </c>
      <c r="BA529" t="s">
        <v>5211</v>
      </c>
      <c r="BB529" s="302" t="s">
        <v>5197</v>
      </c>
      <c r="BC529" s="309" t="s">
        <v>5198</v>
      </c>
    </row>
    <row r="530" spans="1:55" ht="15.75" x14ac:dyDescent="0.25">
      <c r="A530" s="23" t="s">
        <v>448</v>
      </c>
      <c r="B530" s="24" t="s">
        <v>906</v>
      </c>
      <c r="D530" t="s">
        <v>4775</v>
      </c>
      <c r="E530" s="20" t="s">
        <v>4534</v>
      </c>
      <c r="F530" t="s">
        <v>4529</v>
      </c>
      <c r="H530" t="s">
        <v>1609</v>
      </c>
      <c r="I530" s="33">
        <v>42010000</v>
      </c>
      <c r="K530" s="1" t="s">
        <v>2008</v>
      </c>
      <c r="L530" s="1" t="s">
        <v>2008</v>
      </c>
      <c r="M530" s="254"/>
      <c r="N530" s="13">
        <v>140</v>
      </c>
      <c r="P530" s="244" t="s">
        <v>1995</v>
      </c>
      <c r="Q530" s="313">
        <v>350</v>
      </c>
      <c r="R530" s="37">
        <f t="shared" si="26"/>
        <v>639.20000000000005</v>
      </c>
      <c r="S530" s="168">
        <v>799</v>
      </c>
      <c r="T530" s="143">
        <v>5051771738963</v>
      </c>
      <c r="U530"/>
      <c r="V530"/>
      <c r="W530"/>
      <c r="X530"/>
      <c r="Y530"/>
      <c r="Z530"/>
      <c r="AA530"/>
      <c r="AY530" s="322" t="s">
        <v>4530</v>
      </c>
      <c r="BA530" t="s">
        <v>5211</v>
      </c>
      <c r="BB530" s="302" t="s">
        <v>5197</v>
      </c>
      <c r="BC530" s="309" t="s">
        <v>5198</v>
      </c>
    </row>
    <row r="531" spans="1:55" ht="15.75" x14ac:dyDescent="0.25">
      <c r="A531" s="23" t="s">
        <v>448</v>
      </c>
      <c r="B531" s="24" t="s">
        <v>906</v>
      </c>
      <c r="D531" t="s">
        <v>4775</v>
      </c>
      <c r="E531" s="20" t="s">
        <v>4535</v>
      </c>
      <c r="F531" t="s">
        <v>4529</v>
      </c>
      <c r="H531" t="s">
        <v>1654</v>
      </c>
      <c r="I531" s="33">
        <v>42010000</v>
      </c>
      <c r="K531" s="1" t="s">
        <v>2008</v>
      </c>
      <c r="L531" s="1" t="s">
        <v>2008</v>
      </c>
      <c r="M531" s="254"/>
      <c r="N531" s="13">
        <v>100</v>
      </c>
      <c r="P531" s="244" t="s">
        <v>1995</v>
      </c>
      <c r="Q531" s="313">
        <v>350</v>
      </c>
      <c r="R531" s="37">
        <f t="shared" si="26"/>
        <v>639.20000000000005</v>
      </c>
      <c r="S531" s="168">
        <v>799</v>
      </c>
      <c r="T531" s="143">
        <v>5051771738970</v>
      </c>
      <c r="U531"/>
      <c r="V531"/>
      <c r="W531"/>
      <c r="X531"/>
      <c r="Y531"/>
      <c r="Z531"/>
      <c r="AA531"/>
      <c r="AY531" s="322" t="s">
        <v>4530</v>
      </c>
      <c r="BA531" t="s">
        <v>5211</v>
      </c>
      <c r="BB531" s="302" t="s">
        <v>5197</v>
      </c>
      <c r="BC531" s="309" t="s">
        <v>5198</v>
      </c>
    </row>
    <row r="532" spans="1:55" ht="15.75" x14ac:dyDescent="0.25">
      <c r="A532" s="23" t="s">
        <v>448</v>
      </c>
      <c r="B532" s="24" t="s">
        <v>906</v>
      </c>
      <c r="D532" t="s">
        <v>4775</v>
      </c>
      <c r="E532" s="20" t="s">
        <v>4536</v>
      </c>
      <c r="F532" t="s">
        <v>4529</v>
      </c>
      <c r="H532" t="s">
        <v>1654</v>
      </c>
      <c r="I532" s="33">
        <v>42010000</v>
      </c>
      <c r="K532" s="1" t="s">
        <v>2008</v>
      </c>
      <c r="L532" s="1" t="s">
        <v>2008</v>
      </c>
      <c r="M532" s="254"/>
      <c r="N532" s="13">
        <v>110</v>
      </c>
      <c r="P532" s="244" t="s">
        <v>1995</v>
      </c>
      <c r="Q532" s="313">
        <v>350</v>
      </c>
      <c r="R532" s="37">
        <f t="shared" si="26"/>
        <v>639.20000000000005</v>
      </c>
      <c r="S532" s="168">
        <v>799</v>
      </c>
      <c r="T532" s="143">
        <v>5051771738994</v>
      </c>
      <c r="U532"/>
      <c r="V532"/>
      <c r="W532"/>
      <c r="X532"/>
      <c r="Y532"/>
      <c r="Z532"/>
      <c r="AA532"/>
      <c r="AY532" s="322" t="s">
        <v>4530</v>
      </c>
      <c r="BA532" t="s">
        <v>5211</v>
      </c>
      <c r="BB532" s="302" t="s">
        <v>5197</v>
      </c>
      <c r="BC532" s="309" t="s">
        <v>5198</v>
      </c>
    </row>
    <row r="533" spans="1:55" ht="15.75" x14ac:dyDescent="0.25">
      <c r="A533" s="23" t="s">
        <v>448</v>
      </c>
      <c r="B533" s="24" t="s">
        <v>906</v>
      </c>
      <c r="D533" t="s">
        <v>4775</v>
      </c>
      <c r="E533" s="20" t="s">
        <v>4537</v>
      </c>
      <c r="F533" t="s">
        <v>4529</v>
      </c>
      <c r="H533" t="s">
        <v>1654</v>
      </c>
      <c r="I533" s="33">
        <v>42010000</v>
      </c>
      <c r="K533" s="1" t="s">
        <v>2008</v>
      </c>
      <c r="L533" s="1" t="s">
        <v>2008</v>
      </c>
      <c r="M533" s="254"/>
      <c r="N533" s="13">
        <v>120</v>
      </c>
      <c r="P533" s="244" t="s">
        <v>1995</v>
      </c>
      <c r="Q533" s="313">
        <v>350</v>
      </c>
      <c r="R533" s="37">
        <f t="shared" si="26"/>
        <v>639.20000000000005</v>
      </c>
      <c r="S533" s="168">
        <v>799</v>
      </c>
      <c r="T533" s="143">
        <v>5051771739014</v>
      </c>
      <c r="U533"/>
      <c r="V533"/>
      <c r="W533"/>
      <c r="X533"/>
      <c r="Y533"/>
      <c r="Z533"/>
      <c r="AA533"/>
      <c r="AY533" s="322" t="s">
        <v>4530</v>
      </c>
      <c r="BA533" t="s">
        <v>5211</v>
      </c>
      <c r="BB533" s="302" t="s">
        <v>5197</v>
      </c>
      <c r="BC533" s="309" t="s">
        <v>5198</v>
      </c>
    </row>
    <row r="534" spans="1:55" ht="15.75" x14ac:dyDescent="0.25">
      <c r="A534" s="23" t="s">
        <v>448</v>
      </c>
      <c r="B534" s="24" t="s">
        <v>906</v>
      </c>
      <c r="D534" t="s">
        <v>4775</v>
      </c>
      <c r="E534" s="20" t="s">
        <v>4538</v>
      </c>
      <c r="F534" t="s">
        <v>4529</v>
      </c>
      <c r="H534" t="s">
        <v>1654</v>
      </c>
      <c r="I534" s="33">
        <v>42010000</v>
      </c>
      <c r="K534" s="1" t="s">
        <v>2008</v>
      </c>
      <c r="L534" s="1" t="s">
        <v>2008</v>
      </c>
      <c r="M534" s="254"/>
      <c r="N534" s="13">
        <v>130</v>
      </c>
      <c r="P534" s="244" t="s">
        <v>1995</v>
      </c>
      <c r="Q534" s="313">
        <v>350</v>
      </c>
      <c r="R534" s="37">
        <f t="shared" si="26"/>
        <v>639.20000000000005</v>
      </c>
      <c r="S534" s="168">
        <v>799</v>
      </c>
      <c r="T534" s="143">
        <v>5051771739038</v>
      </c>
      <c r="U534"/>
      <c r="V534"/>
      <c r="W534"/>
      <c r="X534"/>
      <c r="Y534"/>
      <c r="Z534"/>
      <c r="AA534"/>
      <c r="AY534" s="322" t="s">
        <v>4530</v>
      </c>
      <c r="BA534" t="s">
        <v>5211</v>
      </c>
      <c r="BB534" s="302" t="s">
        <v>5197</v>
      </c>
      <c r="BC534" s="309" t="s">
        <v>5198</v>
      </c>
    </row>
    <row r="535" spans="1:55" ht="15.75" x14ac:dyDescent="0.25">
      <c r="A535" s="23" t="s">
        <v>448</v>
      </c>
      <c r="B535" s="24" t="s">
        <v>906</v>
      </c>
      <c r="D535" t="s">
        <v>4775</v>
      </c>
      <c r="E535" s="20" t="s">
        <v>4539</v>
      </c>
      <c r="F535" t="s">
        <v>4529</v>
      </c>
      <c r="H535" t="s">
        <v>1654</v>
      </c>
      <c r="I535" s="33">
        <v>42010000</v>
      </c>
      <c r="K535" s="1" t="s">
        <v>2008</v>
      </c>
      <c r="L535" s="1" t="s">
        <v>2008</v>
      </c>
      <c r="M535" s="254"/>
      <c r="N535" s="13">
        <v>140</v>
      </c>
      <c r="P535" s="244" t="s">
        <v>1995</v>
      </c>
      <c r="Q535" s="313">
        <v>350</v>
      </c>
      <c r="R535" s="37">
        <f t="shared" si="26"/>
        <v>639.20000000000005</v>
      </c>
      <c r="S535" s="168">
        <v>799</v>
      </c>
      <c r="T535" s="143">
        <v>5051771739052</v>
      </c>
      <c r="U535"/>
      <c r="V535"/>
      <c r="W535"/>
      <c r="X535"/>
      <c r="Y535"/>
      <c r="Z535"/>
      <c r="AA535"/>
      <c r="AY535" s="322" t="s">
        <v>4530</v>
      </c>
      <c r="BA535" t="s">
        <v>5211</v>
      </c>
      <c r="BB535" s="302" t="s">
        <v>5197</v>
      </c>
      <c r="BC535" s="309" t="s">
        <v>5198</v>
      </c>
    </row>
    <row r="536" spans="1:55" ht="15.75" x14ac:dyDescent="0.25">
      <c r="A536" s="23" t="s">
        <v>448</v>
      </c>
      <c r="B536" s="24" t="s">
        <v>906</v>
      </c>
      <c r="D536" t="s">
        <v>4776</v>
      </c>
      <c r="E536" s="20" t="s">
        <v>4540</v>
      </c>
      <c r="F536" t="s">
        <v>4541</v>
      </c>
      <c r="H536" t="s">
        <v>1609</v>
      </c>
      <c r="I536" s="33">
        <v>42010000</v>
      </c>
      <c r="K536" s="1" t="s">
        <v>2008</v>
      </c>
      <c r="L536" s="1" t="s">
        <v>2008</v>
      </c>
      <c r="M536" s="254"/>
      <c r="N536" s="13">
        <v>100</v>
      </c>
      <c r="P536" s="244" t="s">
        <v>1995</v>
      </c>
      <c r="Q536" s="313">
        <v>349</v>
      </c>
      <c r="R536" s="37">
        <f t="shared" si="26"/>
        <v>639.20000000000005</v>
      </c>
      <c r="S536" s="168">
        <v>799</v>
      </c>
      <c r="T536" s="143">
        <v>5051771347110</v>
      </c>
      <c r="U536"/>
      <c r="V536"/>
      <c r="W536"/>
      <c r="X536"/>
      <c r="Y536"/>
      <c r="Z536"/>
      <c r="AA536"/>
      <c r="AY536" s="322" t="s">
        <v>4542</v>
      </c>
      <c r="BA536" t="s">
        <v>5211</v>
      </c>
      <c r="BB536" s="302" t="s">
        <v>5197</v>
      </c>
      <c r="BC536" s="309" t="s">
        <v>5198</v>
      </c>
    </row>
    <row r="537" spans="1:55" ht="15.75" x14ac:dyDescent="0.25">
      <c r="A537" s="23" t="s">
        <v>448</v>
      </c>
      <c r="B537" s="24" t="s">
        <v>906</v>
      </c>
      <c r="D537" t="s">
        <v>4776</v>
      </c>
      <c r="E537" s="20" t="s">
        <v>4543</v>
      </c>
      <c r="F537" t="s">
        <v>4541</v>
      </c>
      <c r="H537" t="s">
        <v>1609</v>
      </c>
      <c r="I537" s="33">
        <v>42010000</v>
      </c>
      <c r="K537" s="1" t="s">
        <v>2008</v>
      </c>
      <c r="L537" s="1" t="s">
        <v>2008</v>
      </c>
      <c r="M537" s="254"/>
      <c r="N537" s="13">
        <v>110</v>
      </c>
      <c r="P537" s="244" t="s">
        <v>1995</v>
      </c>
      <c r="Q537" s="313">
        <v>349</v>
      </c>
      <c r="R537" s="37">
        <f t="shared" si="26"/>
        <v>639.20000000000005</v>
      </c>
      <c r="S537" s="168">
        <v>799</v>
      </c>
      <c r="T537" s="143">
        <v>5051771347134</v>
      </c>
      <c r="U537"/>
      <c r="V537"/>
      <c r="W537"/>
      <c r="X537"/>
      <c r="Y537"/>
      <c r="Z537"/>
      <c r="AA537"/>
      <c r="AY537" s="322" t="s">
        <v>4542</v>
      </c>
      <c r="BA537" t="s">
        <v>5211</v>
      </c>
      <c r="BB537" s="302" t="s">
        <v>5197</v>
      </c>
      <c r="BC537" s="309" t="s">
        <v>5198</v>
      </c>
    </row>
    <row r="538" spans="1:55" ht="15.75" x14ac:dyDescent="0.25">
      <c r="A538" s="23" t="s">
        <v>448</v>
      </c>
      <c r="B538" s="24" t="s">
        <v>906</v>
      </c>
      <c r="D538" t="s">
        <v>4776</v>
      </c>
      <c r="E538" s="20" t="s">
        <v>4544</v>
      </c>
      <c r="F538" t="s">
        <v>4541</v>
      </c>
      <c r="H538" t="s">
        <v>1609</v>
      </c>
      <c r="I538" s="33">
        <v>42010000</v>
      </c>
      <c r="K538" s="1" t="s">
        <v>2008</v>
      </c>
      <c r="L538" s="1" t="s">
        <v>2008</v>
      </c>
      <c r="M538" s="254"/>
      <c r="N538" s="13">
        <v>120</v>
      </c>
      <c r="P538" s="244" t="s">
        <v>1995</v>
      </c>
      <c r="Q538" s="313">
        <v>349</v>
      </c>
      <c r="R538" s="37">
        <f t="shared" si="26"/>
        <v>639.20000000000005</v>
      </c>
      <c r="S538" s="168">
        <v>799</v>
      </c>
      <c r="T538" s="143">
        <v>5051771347158</v>
      </c>
      <c r="U538"/>
      <c r="V538"/>
      <c r="W538"/>
      <c r="X538"/>
      <c r="Y538"/>
      <c r="Z538"/>
      <c r="AA538"/>
      <c r="AY538" s="322" t="s">
        <v>4542</v>
      </c>
      <c r="BA538" t="s">
        <v>5211</v>
      </c>
      <c r="BB538" s="302" t="s">
        <v>5197</v>
      </c>
      <c r="BC538" s="309" t="s">
        <v>5198</v>
      </c>
    </row>
    <row r="539" spans="1:55" ht="15.75" x14ac:dyDescent="0.25">
      <c r="A539" s="23" t="s">
        <v>448</v>
      </c>
      <c r="B539" s="24" t="s">
        <v>906</v>
      </c>
      <c r="D539" t="s">
        <v>4776</v>
      </c>
      <c r="E539" s="20" t="s">
        <v>4545</v>
      </c>
      <c r="F539" t="s">
        <v>4541</v>
      </c>
      <c r="H539" t="s">
        <v>1609</v>
      </c>
      <c r="I539" s="33">
        <v>42010000</v>
      </c>
      <c r="K539" s="1" t="s">
        <v>2008</v>
      </c>
      <c r="L539" s="1" t="s">
        <v>2008</v>
      </c>
      <c r="M539" s="254"/>
      <c r="N539" s="13">
        <v>130</v>
      </c>
      <c r="P539" s="244" t="s">
        <v>1995</v>
      </c>
      <c r="Q539" s="313">
        <v>349</v>
      </c>
      <c r="R539" s="37">
        <f t="shared" si="26"/>
        <v>639.20000000000005</v>
      </c>
      <c r="S539" s="168">
        <v>799</v>
      </c>
      <c r="T539" s="143">
        <v>5051771347172</v>
      </c>
      <c r="U539"/>
      <c r="V539"/>
      <c r="W539"/>
      <c r="X539"/>
      <c r="Y539"/>
      <c r="Z539"/>
      <c r="AA539"/>
      <c r="AY539" s="322" t="s">
        <v>4542</v>
      </c>
      <c r="BA539" t="s">
        <v>5211</v>
      </c>
      <c r="BB539" s="302" t="s">
        <v>5197</v>
      </c>
      <c r="BC539" s="309" t="s">
        <v>5198</v>
      </c>
    </row>
    <row r="540" spans="1:55" ht="15.75" x14ac:dyDescent="0.25">
      <c r="A540" s="23" t="s">
        <v>448</v>
      </c>
      <c r="B540" s="24" t="s">
        <v>906</v>
      </c>
      <c r="D540" t="s">
        <v>4776</v>
      </c>
      <c r="E540" s="20" t="s">
        <v>4546</v>
      </c>
      <c r="F540" t="s">
        <v>4541</v>
      </c>
      <c r="H540" t="s">
        <v>1609</v>
      </c>
      <c r="I540" s="33">
        <v>42010000</v>
      </c>
      <c r="K540" s="1" t="s">
        <v>2008</v>
      </c>
      <c r="L540" s="1" t="s">
        <v>2008</v>
      </c>
      <c r="M540" s="254"/>
      <c r="N540" s="13">
        <v>140</v>
      </c>
      <c r="P540" s="244" t="s">
        <v>1995</v>
      </c>
      <c r="Q540" s="313">
        <v>349</v>
      </c>
      <c r="R540" s="37">
        <f t="shared" si="26"/>
        <v>639.20000000000005</v>
      </c>
      <c r="S540" s="168">
        <v>799</v>
      </c>
      <c r="T540" s="143">
        <v>5051771417271</v>
      </c>
      <c r="U540"/>
      <c r="V540"/>
      <c r="W540"/>
      <c r="X540"/>
      <c r="Y540"/>
      <c r="Z540"/>
      <c r="AA540"/>
      <c r="AY540" s="322" t="s">
        <v>4542</v>
      </c>
      <c r="BA540" t="s">
        <v>5211</v>
      </c>
      <c r="BB540" s="302" t="s">
        <v>5197</v>
      </c>
      <c r="BC540" s="309" t="s">
        <v>5198</v>
      </c>
    </row>
    <row r="541" spans="1:55" ht="15.75" x14ac:dyDescent="0.25">
      <c r="A541" s="23" t="s">
        <v>448</v>
      </c>
      <c r="B541" s="24" t="s">
        <v>906</v>
      </c>
      <c r="D541" t="s">
        <v>4776</v>
      </c>
      <c r="E541" s="20" t="s">
        <v>4547</v>
      </c>
      <c r="F541" t="s">
        <v>4541</v>
      </c>
      <c r="H541" t="s">
        <v>1654</v>
      </c>
      <c r="I541" s="33">
        <v>42010000</v>
      </c>
      <c r="K541" s="1" t="s">
        <v>2008</v>
      </c>
      <c r="L541" s="1" t="s">
        <v>2008</v>
      </c>
      <c r="M541" s="254"/>
      <c r="N541" s="13">
        <v>100</v>
      </c>
      <c r="P541" s="244" t="s">
        <v>1995</v>
      </c>
      <c r="Q541" s="313">
        <v>349</v>
      </c>
      <c r="R541" s="37">
        <f t="shared" si="26"/>
        <v>639.20000000000005</v>
      </c>
      <c r="S541" s="168">
        <v>799</v>
      </c>
      <c r="T541" s="143">
        <v>5051771347196</v>
      </c>
      <c r="U541"/>
      <c r="V541"/>
      <c r="W541"/>
      <c r="X541"/>
      <c r="Y541"/>
      <c r="Z541"/>
      <c r="AA541"/>
      <c r="AY541" s="322" t="s">
        <v>4542</v>
      </c>
      <c r="BA541" t="s">
        <v>5211</v>
      </c>
      <c r="BB541" s="302" t="s">
        <v>5197</v>
      </c>
      <c r="BC541" s="309" t="s">
        <v>5198</v>
      </c>
    </row>
    <row r="542" spans="1:55" ht="15.75" x14ac:dyDescent="0.25">
      <c r="A542" s="23" t="s">
        <v>448</v>
      </c>
      <c r="B542" s="24" t="s">
        <v>906</v>
      </c>
      <c r="D542" t="s">
        <v>4776</v>
      </c>
      <c r="E542" s="20" t="s">
        <v>4548</v>
      </c>
      <c r="F542" t="s">
        <v>4541</v>
      </c>
      <c r="H542" t="s">
        <v>1654</v>
      </c>
      <c r="I542" s="33">
        <v>42010000</v>
      </c>
      <c r="K542" s="1" t="s">
        <v>2008</v>
      </c>
      <c r="L542" s="1" t="s">
        <v>2008</v>
      </c>
      <c r="M542" s="254"/>
      <c r="N542" s="13">
        <v>110</v>
      </c>
      <c r="P542" s="244" t="s">
        <v>1995</v>
      </c>
      <c r="Q542" s="313">
        <v>349</v>
      </c>
      <c r="R542" s="37">
        <f t="shared" si="26"/>
        <v>639.20000000000005</v>
      </c>
      <c r="S542" s="168">
        <v>799</v>
      </c>
      <c r="T542" s="143">
        <v>5051771347219</v>
      </c>
      <c r="U542"/>
      <c r="V542"/>
      <c r="W542"/>
      <c r="X542"/>
      <c r="Y542"/>
      <c r="Z542"/>
      <c r="AA542"/>
      <c r="AY542" s="322" t="s">
        <v>4542</v>
      </c>
      <c r="BA542" t="s">
        <v>5211</v>
      </c>
      <c r="BB542" s="302" t="s">
        <v>5197</v>
      </c>
      <c r="BC542" s="309" t="s">
        <v>5198</v>
      </c>
    </row>
    <row r="543" spans="1:55" ht="15.75" x14ac:dyDescent="0.25">
      <c r="A543" s="23" t="s">
        <v>448</v>
      </c>
      <c r="B543" s="24" t="s">
        <v>906</v>
      </c>
      <c r="D543" t="s">
        <v>4776</v>
      </c>
      <c r="E543" s="20" t="s">
        <v>4549</v>
      </c>
      <c r="F543" t="s">
        <v>4541</v>
      </c>
      <c r="H543" t="s">
        <v>1654</v>
      </c>
      <c r="I543" s="33">
        <v>42010000</v>
      </c>
      <c r="K543" s="1" t="s">
        <v>2008</v>
      </c>
      <c r="L543" s="1" t="s">
        <v>2008</v>
      </c>
      <c r="M543" s="254"/>
      <c r="N543" s="13">
        <v>120</v>
      </c>
      <c r="P543" s="244" t="s">
        <v>1995</v>
      </c>
      <c r="Q543" s="313">
        <v>349</v>
      </c>
      <c r="R543" s="37">
        <f t="shared" si="26"/>
        <v>639.20000000000005</v>
      </c>
      <c r="S543" s="168">
        <v>799</v>
      </c>
      <c r="T543" s="143">
        <v>5051771347233</v>
      </c>
      <c r="U543"/>
      <c r="V543"/>
      <c r="W543"/>
      <c r="X543"/>
      <c r="Y543"/>
      <c r="Z543"/>
      <c r="AA543"/>
      <c r="AY543" s="322" t="s">
        <v>4542</v>
      </c>
      <c r="BA543" t="s">
        <v>5211</v>
      </c>
      <c r="BB543" s="302" t="s">
        <v>5197</v>
      </c>
      <c r="BC543" s="309" t="s">
        <v>5198</v>
      </c>
    </row>
    <row r="544" spans="1:55" ht="15.75" x14ac:dyDescent="0.25">
      <c r="A544" s="23" t="s">
        <v>448</v>
      </c>
      <c r="B544" s="24" t="s">
        <v>906</v>
      </c>
      <c r="D544" t="s">
        <v>4776</v>
      </c>
      <c r="E544" s="20" t="s">
        <v>4550</v>
      </c>
      <c r="F544" t="s">
        <v>4541</v>
      </c>
      <c r="H544" t="s">
        <v>1654</v>
      </c>
      <c r="I544" s="33">
        <v>42010000</v>
      </c>
      <c r="K544" s="1" t="s">
        <v>2008</v>
      </c>
      <c r="L544" s="1" t="s">
        <v>2008</v>
      </c>
      <c r="M544" s="254"/>
      <c r="N544" s="13">
        <v>130</v>
      </c>
      <c r="P544" s="244" t="s">
        <v>1995</v>
      </c>
      <c r="Q544" s="313">
        <v>349</v>
      </c>
      <c r="R544" s="37">
        <f t="shared" si="26"/>
        <v>639.20000000000005</v>
      </c>
      <c r="S544" s="168">
        <v>799</v>
      </c>
      <c r="T544" s="143">
        <v>5051771347257</v>
      </c>
      <c r="U544"/>
      <c r="V544"/>
      <c r="W544"/>
      <c r="X544"/>
      <c r="Y544"/>
      <c r="Z544"/>
      <c r="AA544"/>
      <c r="AY544" s="322" t="s">
        <v>4542</v>
      </c>
      <c r="BA544" t="s">
        <v>5211</v>
      </c>
      <c r="BB544" s="302" t="s">
        <v>5197</v>
      </c>
      <c r="BC544" s="309" t="s">
        <v>5198</v>
      </c>
    </row>
    <row r="545" spans="1:55" ht="15.75" x14ac:dyDescent="0.25">
      <c r="A545" s="23" t="s">
        <v>448</v>
      </c>
      <c r="B545" s="24" t="s">
        <v>906</v>
      </c>
      <c r="D545" t="s">
        <v>4776</v>
      </c>
      <c r="E545" s="20" t="s">
        <v>4551</v>
      </c>
      <c r="F545" t="s">
        <v>4541</v>
      </c>
      <c r="H545" t="s">
        <v>1654</v>
      </c>
      <c r="I545" s="33">
        <v>42010000</v>
      </c>
      <c r="K545" s="1" t="s">
        <v>2008</v>
      </c>
      <c r="L545" s="1" t="s">
        <v>2008</v>
      </c>
      <c r="M545" s="254"/>
      <c r="N545" s="13">
        <v>140</v>
      </c>
      <c r="P545" s="244" t="s">
        <v>1995</v>
      </c>
      <c r="Q545" s="313">
        <v>349</v>
      </c>
      <c r="R545" s="37">
        <f t="shared" si="26"/>
        <v>639.20000000000005</v>
      </c>
      <c r="S545" s="168">
        <v>799</v>
      </c>
      <c r="T545" s="143">
        <v>5051771417356</v>
      </c>
      <c r="U545"/>
      <c r="V545"/>
      <c r="W545"/>
      <c r="X545"/>
      <c r="Y545"/>
      <c r="Z545"/>
      <c r="AA545"/>
      <c r="AY545" s="322" t="s">
        <v>4542</v>
      </c>
      <c r="BA545" t="s">
        <v>5211</v>
      </c>
      <c r="BB545" s="302" t="s">
        <v>5197</v>
      </c>
      <c r="BC545" s="309" t="s">
        <v>5198</v>
      </c>
    </row>
    <row r="546" spans="1:55" ht="15.75" x14ac:dyDescent="0.25">
      <c r="A546" s="23" t="s">
        <v>448</v>
      </c>
      <c r="B546" s="24" t="s">
        <v>906</v>
      </c>
      <c r="D546" t="s">
        <v>4777</v>
      </c>
      <c r="E546" s="20" t="s">
        <v>4552</v>
      </c>
      <c r="F546" t="s">
        <v>4553</v>
      </c>
      <c r="H546" t="s">
        <v>1609</v>
      </c>
      <c r="I546" s="33">
        <v>42010000</v>
      </c>
      <c r="K546" s="1" t="s">
        <v>2008</v>
      </c>
      <c r="L546" s="1" t="s">
        <v>2008</v>
      </c>
      <c r="M546" s="254"/>
      <c r="N546" s="13">
        <v>45</v>
      </c>
      <c r="P546" s="244" t="s">
        <v>1995</v>
      </c>
      <c r="Q546" s="313">
        <v>304</v>
      </c>
      <c r="R546" s="37">
        <f t="shared" si="26"/>
        <v>559.20000000000005</v>
      </c>
      <c r="S546" s="168">
        <v>699</v>
      </c>
      <c r="T546" s="143">
        <v>5051771858142</v>
      </c>
      <c r="U546"/>
      <c r="V546"/>
      <c r="W546"/>
      <c r="X546"/>
      <c r="Y546"/>
      <c r="Z546"/>
      <c r="AA546"/>
      <c r="AY546" s="322" t="s">
        <v>4554</v>
      </c>
      <c r="BA546" t="s">
        <v>5211</v>
      </c>
      <c r="BB546" s="302" t="s">
        <v>5197</v>
      </c>
      <c r="BC546" s="309" t="s">
        <v>5198</v>
      </c>
    </row>
    <row r="547" spans="1:55" ht="15.75" x14ac:dyDescent="0.25">
      <c r="A547" s="23" t="s">
        <v>448</v>
      </c>
      <c r="B547" s="24" t="s">
        <v>906</v>
      </c>
      <c r="D547" t="s">
        <v>4777</v>
      </c>
      <c r="E547" s="20" t="s">
        <v>4555</v>
      </c>
      <c r="F547" t="s">
        <v>4553</v>
      </c>
      <c r="H547" t="s">
        <v>1609</v>
      </c>
      <c r="I547" s="33">
        <v>42010000</v>
      </c>
      <c r="K547" s="1" t="s">
        <v>2008</v>
      </c>
      <c r="L547" s="1" t="s">
        <v>2008</v>
      </c>
      <c r="M547" s="254"/>
      <c r="N547" s="13">
        <v>55</v>
      </c>
      <c r="P547" s="244" t="s">
        <v>1995</v>
      </c>
      <c r="Q547" s="313">
        <v>304</v>
      </c>
      <c r="R547" s="37">
        <f t="shared" si="26"/>
        <v>559.20000000000005</v>
      </c>
      <c r="S547" s="168">
        <v>699</v>
      </c>
      <c r="T547" s="143">
        <v>5051771576282</v>
      </c>
      <c r="U547"/>
      <c r="V547"/>
      <c r="W547"/>
      <c r="X547"/>
      <c r="Y547"/>
      <c r="Z547"/>
      <c r="AA547"/>
      <c r="AY547" s="322" t="s">
        <v>4554</v>
      </c>
      <c r="BA547" t="s">
        <v>5211</v>
      </c>
      <c r="BB547" s="302" t="s">
        <v>5197</v>
      </c>
      <c r="BC547" s="309" t="s">
        <v>5198</v>
      </c>
    </row>
    <row r="548" spans="1:55" ht="15.75" x14ac:dyDescent="0.25">
      <c r="A548" s="23" t="s">
        <v>448</v>
      </c>
      <c r="B548" s="24" t="s">
        <v>906</v>
      </c>
      <c r="D548" t="s">
        <v>4777</v>
      </c>
      <c r="E548" s="20" t="s">
        <v>4556</v>
      </c>
      <c r="F548" t="s">
        <v>4553</v>
      </c>
      <c r="H548" t="s">
        <v>1609</v>
      </c>
      <c r="I548" s="33">
        <v>42010000</v>
      </c>
      <c r="K548" s="1" t="s">
        <v>2008</v>
      </c>
      <c r="L548" s="1" t="s">
        <v>2008</v>
      </c>
      <c r="M548" s="254"/>
      <c r="N548" s="13">
        <v>65</v>
      </c>
      <c r="P548" s="244" t="s">
        <v>1995</v>
      </c>
      <c r="Q548" s="313">
        <v>304</v>
      </c>
      <c r="R548" s="37">
        <f t="shared" si="26"/>
        <v>559.20000000000005</v>
      </c>
      <c r="S548" s="168">
        <v>699</v>
      </c>
      <c r="T548" s="143">
        <v>5051771576305</v>
      </c>
      <c r="U548"/>
      <c r="V548"/>
      <c r="W548"/>
      <c r="X548"/>
      <c r="Y548"/>
      <c r="Z548"/>
      <c r="AA548"/>
      <c r="AY548" s="322" t="s">
        <v>4554</v>
      </c>
      <c r="BA548" t="s">
        <v>5211</v>
      </c>
      <c r="BB548" s="302" t="s">
        <v>5197</v>
      </c>
      <c r="BC548" s="309" t="s">
        <v>5198</v>
      </c>
    </row>
    <row r="549" spans="1:55" ht="15.75" x14ac:dyDescent="0.25">
      <c r="A549" s="23" t="s">
        <v>448</v>
      </c>
      <c r="B549" s="24" t="s">
        <v>906</v>
      </c>
      <c r="D549" t="s">
        <v>4777</v>
      </c>
      <c r="E549" s="20" t="s">
        <v>4557</v>
      </c>
      <c r="F549" t="s">
        <v>4553</v>
      </c>
      <c r="H549" t="s">
        <v>1609</v>
      </c>
      <c r="I549" s="33">
        <v>42010000</v>
      </c>
      <c r="K549" s="1" t="s">
        <v>2008</v>
      </c>
      <c r="L549" s="1" t="s">
        <v>2008</v>
      </c>
      <c r="M549" s="254"/>
      <c r="N549" s="13">
        <v>75</v>
      </c>
      <c r="P549" s="244" t="s">
        <v>1995</v>
      </c>
      <c r="Q549" s="313">
        <v>304</v>
      </c>
      <c r="R549" s="37">
        <f t="shared" si="26"/>
        <v>559.20000000000005</v>
      </c>
      <c r="S549" s="168">
        <v>699</v>
      </c>
      <c r="T549" s="143">
        <v>5051771576329</v>
      </c>
      <c r="U549"/>
      <c r="V549"/>
      <c r="W549"/>
      <c r="X549"/>
      <c r="Y549"/>
      <c r="Z549"/>
      <c r="AA549"/>
      <c r="AY549" s="322" t="s">
        <v>4554</v>
      </c>
      <c r="BA549" t="s">
        <v>5211</v>
      </c>
      <c r="BB549" s="302" t="s">
        <v>5197</v>
      </c>
      <c r="BC549" s="309" t="s">
        <v>5198</v>
      </c>
    </row>
    <row r="550" spans="1:55" ht="15.75" x14ac:dyDescent="0.25">
      <c r="A550" s="23" t="s">
        <v>448</v>
      </c>
      <c r="B550" s="24" t="s">
        <v>906</v>
      </c>
      <c r="D550" t="s">
        <v>4777</v>
      </c>
      <c r="E550" s="20" t="s">
        <v>4558</v>
      </c>
      <c r="F550" t="s">
        <v>4553</v>
      </c>
      <c r="H550" t="s">
        <v>1654</v>
      </c>
      <c r="I550" s="33">
        <v>42010000</v>
      </c>
      <c r="K550" s="1" t="s">
        <v>2008</v>
      </c>
      <c r="L550" s="1" t="s">
        <v>2008</v>
      </c>
      <c r="M550" s="254"/>
      <c r="N550" s="13">
        <v>45</v>
      </c>
      <c r="P550" s="244" t="s">
        <v>1995</v>
      </c>
      <c r="Q550" s="313">
        <v>304</v>
      </c>
      <c r="R550" s="37">
        <f t="shared" si="26"/>
        <v>559.20000000000005</v>
      </c>
      <c r="S550" s="168">
        <v>699</v>
      </c>
      <c r="T550" s="143">
        <v>5051771858166</v>
      </c>
      <c r="U550"/>
      <c r="V550"/>
      <c r="W550"/>
      <c r="X550"/>
      <c r="Y550"/>
      <c r="Z550"/>
      <c r="AA550"/>
      <c r="AY550" s="322" t="s">
        <v>4554</v>
      </c>
      <c r="BA550" t="s">
        <v>5211</v>
      </c>
      <c r="BB550" s="302" t="s">
        <v>5197</v>
      </c>
      <c r="BC550" s="309" t="s">
        <v>5198</v>
      </c>
    </row>
    <row r="551" spans="1:55" ht="15.75" x14ac:dyDescent="0.25">
      <c r="A551" s="23" t="s">
        <v>448</v>
      </c>
      <c r="B551" s="24" t="s">
        <v>906</v>
      </c>
      <c r="D551" t="s">
        <v>4777</v>
      </c>
      <c r="E551" s="20" t="s">
        <v>4559</v>
      </c>
      <c r="F551" t="s">
        <v>4553</v>
      </c>
      <c r="H551" t="s">
        <v>1654</v>
      </c>
      <c r="I551" s="33">
        <v>42010000</v>
      </c>
      <c r="K551" s="1" t="s">
        <v>2008</v>
      </c>
      <c r="L551" s="1" t="s">
        <v>2008</v>
      </c>
      <c r="M551" s="254"/>
      <c r="N551" s="13">
        <v>55</v>
      </c>
      <c r="P551" s="244" t="s">
        <v>1995</v>
      </c>
      <c r="Q551" s="313">
        <v>304</v>
      </c>
      <c r="R551" s="37">
        <f t="shared" si="26"/>
        <v>559.20000000000005</v>
      </c>
      <c r="S551" s="168">
        <v>699</v>
      </c>
      <c r="T551" s="143">
        <v>5051771576336</v>
      </c>
      <c r="U551"/>
      <c r="V551"/>
      <c r="W551"/>
      <c r="X551"/>
      <c r="Y551"/>
      <c r="Z551"/>
      <c r="AA551"/>
      <c r="AY551" s="322" t="s">
        <v>4554</v>
      </c>
      <c r="BA551" t="s">
        <v>5211</v>
      </c>
      <c r="BB551" s="302" t="s">
        <v>5197</v>
      </c>
      <c r="BC551" s="309" t="s">
        <v>5198</v>
      </c>
    </row>
    <row r="552" spans="1:55" ht="15.75" x14ac:dyDescent="0.25">
      <c r="A552" s="23" t="s">
        <v>448</v>
      </c>
      <c r="B552" s="24" t="s">
        <v>906</v>
      </c>
      <c r="D552" t="s">
        <v>4777</v>
      </c>
      <c r="E552" s="20" t="s">
        <v>4560</v>
      </c>
      <c r="F552" t="s">
        <v>4553</v>
      </c>
      <c r="H552" t="s">
        <v>1654</v>
      </c>
      <c r="I552" s="33">
        <v>42010000</v>
      </c>
      <c r="K552" s="1" t="s">
        <v>2008</v>
      </c>
      <c r="L552" s="1" t="s">
        <v>2008</v>
      </c>
      <c r="M552" s="254"/>
      <c r="N552" s="13">
        <v>65</v>
      </c>
      <c r="P552" s="244" t="s">
        <v>1995</v>
      </c>
      <c r="Q552" s="313">
        <v>304</v>
      </c>
      <c r="R552" s="37">
        <f t="shared" si="26"/>
        <v>559.20000000000005</v>
      </c>
      <c r="S552" s="168">
        <v>699</v>
      </c>
      <c r="T552" s="143">
        <v>5051771576350</v>
      </c>
      <c r="U552"/>
      <c r="V552"/>
      <c r="W552"/>
      <c r="X552"/>
      <c r="Y552"/>
      <c r="Z552"/>
      <c r="AA552"/>
      <c r="AY552" s="322" t="s">
        <v>4554</v>
      </c>
      <c r="BA552" t="s">
        <v>5211</v>
      </c>
      <c r="BB552" s="302" t="s">
        <v>5197</v>
      </c>
      <c r="BC552" s="309" t="s">
        <v>5198</v>
      </c>
    </row>
    <row r="553" spans="1:55" ht="15.75" x14ac:dyDescent="0.25">
      <c r="A553" s="23" t="s">
        <v>448</v>
      </c>
      <c r="B553" s="24" t="s">
        <v>906</v>
      </c>
      <c r="D553" t="s">
        <v>4777</v>
      </c>
      <c r="E553" s="20" t="s">
        <v>4561</v>
      </c>
      <c r="F553" t="s">
        <v>4553</v>
      </c>
      <c r="H553" t="s">
        <v>1654</v>
      </c>
      <c r="I553" s="33">
        <v>42010000</v>
      </c>
      <c r="K553" s="1" t="s">
        <v>2008</v>
      </c>
      <c r="L553" s="1" t="s">
        <v>2008</v>
      </c>
      <c r="M553" s="254"/>
      <c r="N553" s="13">
        <v>75</v>
      </c>
      <c r="P553" s="244" t="s">
        <v>1995</v>
      </c>
      <c r="Q553" s="313">
        <v>304</v>
      </c>
      <c r="R553" s="37">
        <f t="shared" si="26"/>
        <v>559.20000000000005</v>
      </c>
      <c r="S553" s="168">
        <v>699</v>
      </c>
      <c r="T553" s="143">
        <v>5051771576374</v>
      </c>
      <c r="U553"/>
      <c r="V553"/>
      <c r="W553"/>
      <c r="X553"/>
      <c r="Y553"/>
      <c r="Z553"/>
      <c r="AA553"/>
      <c r="AY553" s="322" t="s">
        <v>4554</v>
      </c>
      <c r="BA553" t="s">
        <v>5211</v>
      </c>
      <c r="BB553" s="302" t="s">
        <v>5197</v>
      </c>
      <c r="BC553" s="309" t="s">
        <v>5198</v>
      </c>
    </row>
    <row r="554" spans="1:55" ht="15.75" x14ac:dyDescent="0.25">
      <c r="A554" s="23" t="s">
        <v>448</v>
      </c>
      <c r="B554" s="24" t="s">
        <v>906</v>
      </c>
      <c r="C554" s="24"/>
      <c r="D554" s="3" t="s">
        <v>2249</v>
      </c>
      <c r="E554" s="23" t="s">
        <v>2064</v>
      </c>
      <c r="F554" s="24" t="s">
        <v>2986</v>
      </c>
      <c r="G554" s="24"/>
      <c r="H554" s="23" t="s">
        <v>1609</v>
      </c>
      <c r="I554" s="33">
        <v>42010000</v>
      </c>
      <c r="K554" s="1" t="s">
        <v>2008</v>
      </c>
      <c r="L554" s="1" t="s">
        <v>2008</v>
      </c>
      <c r="N554" s="23" t="s">
        <v>5216</v>
      </c>
      <c r="O554" s="23"/>
      <c r="P554" s="22" t="s">
        <v>1995</v>
      </c>
      <c r="Q554" s="22">
        <v>349</v>
      </c>
      <c r="R554" s="37">
        <f t="shared" si="26"/>
        <v>639.20000000000005</v>
      </c>
      <c r="S554" s="168">
        <v>799</v>
      </c>
      <c r="T554" s="33">
        <v>5051771716183</v>
      </c>
      <c r="U554" s="33"/>
      <c r="V554" s="99">
        <v>0.56100000000000005</v>
      </c>
      <c r="W554" s="99">
        <v>5.0000000000000001E-3</v>
      </c>
      <c r="X554" s="99">
        <f t="shared" si="25"/>
        <v>0.56600000000000006</v>
      </c>
      <c r="Y554" s="8">
        <v>40</v>
      </c>
      <c r="Z554" s="8">
        <v>880</v>
      </c>
      <c r="AA554" s="8">
        <v>180</v>
      </c>
      <c r="AY554" s="322" t="s">
        <v>3908</v>
      </c>
      <c r="AZ554" s="12"/>
      <c r="BA554" t="s">
        <v>5211</v>
      </c>
      <c r="BB554" s="302" t="s">
        <v>5197</v>
      </c>
      <c r="BC554" s="309" t="s">
        <v>5198</v>
      </c>
    </row>
    <row r="555" spans="1:55" ht="15.75" x14ac:dyDescent="0.25">
      <c r="A555" s="23" t="s">
        <v>448</v>
      </c>
      <c r="B555" s="24" t="s">
        <v>906</v>
      </c>
      <c r="C555" s="24"/>
      <c r="D555" s="3" t="s">
        <v>2249</v>
      </c>
      <c r="E555" s="23" t="s">
        <v>2065</v>
      </c>
      <c r="F555" s="24" t="s">
        <v>2986</v>
      </c>
      <c r="G555" s="24"/>
      <c r="H555" s="23" t="s">
        <v>1609</v>
      </c>
      <c r="I555" s="33">
        <v>42010000</v>
      </c>
      <c r="K555" s="1" t="s">
        <v>2008</v>
      </c>
      <c r="L555" s="1" t="s">
        <v>2008</v>
      </c>
      <c r="N555" s="23" t="s">
        <v>1096</v>
      </c>
      <c r="O555" s="23"/>
      <c r="P555" s="22" t="s">
        <v>1995</v>
      </c>
      <c r="Q555" s="22">
        <v>349</v>
      </c>
      <c r="R555" s="37">
        <f t="shared" si="26"/>
        <v>639.20000000000005</v>
      </c>
      <c r="S555" s="168">
        <v>799</v>
      </c>
      <c r="T555" s="33">
        <v>5051771716190</v>
      </c>
      <c r="U555" s="33"/>
      <c r="V555" s="99">
        <v>0.56100000000000005</v>
      </c>
      <c r="W555" s="99">
        <v>5.0000000000000001E-3</v>
      </c>
      <c r="X555" s="99">
        <f t="shared" si="25"/>
        <v>0.56600000000000006</v>
      </c>
      <c r="Y555" s="8">
        <v>40</v>
      </c>
      <c r="Z555" s="8">
        <v>900</v>
      </c>
      <c r="AA555" s="8">
        <v>180</v>
      </c>
      <c r="AY555" s="322" t="s">
        <v>3908</v>
      </c>
      <c r="AZ555" s="12"/>
      <c r="BA555" t="s">
        <v>5211</v>
      </c>
      <c r="BB555" s="302" t="s">
        <v>5197</v>
      </c>
      <c r="BC555" s="309" t="s">
        <v>5198</v>
      </c>
    </row>
    <row r="556" spans="1:55" ht="15.75" x14ac:dyDescent="0.25">
      <c r="A556" s="23" t="s">
        <v>448</v>
      </c>
      <c r="B556" s="24" t="s">
        <v>906</v>
      </c>
      <c r="C556" s="24"/>
      <c r="D556" s="3" t="s">
        <v>2249</v>
      </c>
      <c r="E556" s="23" t="s">
        <v>2066</v>
      </c>
      <c r="F556" s="24" t="s">
        <v>2986</v>
      </c>
      <c r="G556" s="24"/>
      <c r="H556" s="23" t="s">
        <v>1609</v>
      </c>
      <c r="I556" s="33">
        <v>42010000</v>
      </c>
      <c r="K556" s="1" t="s">
        <v>2008</v>
      </c>
      <c r="L556" s="1" t="s">
        <v>2008</v>
      </c>
      <c r="N556" s="23" t="s">
        <v>2590</v>
      </c>
      <c r="O556" s="23"/>
      <c r="P556" s="22" t="s">
        <v>1995</v>
      </c>
      <c r="Q556" s="22">
        <v>349</v>
      </c>
      <c r="R556" s="37">
        <f t="shared" si="26"/>
        <v>639.20000000000005</v>
      </c>
      <c r="S556" s="168">
        <v>799</v>
      </c>
      <c r="T556" s="33">
        <v>5051771716206</v>
      </c>
      <c r="U556" s="33"/>
      <c r="V556" s="99">
        <v>0.56100000000000005</v>
      </c>
      <c r="W556" s="99">
        <v>5.0000000000000001E-3</v>
      </c>
      <c r="X556" s="99">
        <f t="shared" si="25"/>
        <v>0.56600000000000006</v>
      </c>
      <c r="Y556" s="8">
        <v>40</v>
      </c>
      <c r="Z556" s="8">
        <v>1000</v>
      </c>
      <c r="AA556" s="8">
        <v>180</v>
      </c>
      <c r="AY556" s="322" t="s">
        <v>3908</v>
      </c>
      <c r="AZ556" s="12"/>
      <c r="BA556" t="s">
        <v>5211</v>
      </c>
      <c r="BB556" s="302" t="s">
        <v>5197</v>
      </c>
      <c r="BC556" s="309" t="s">
        <v>5198</v>
      </c>
    </row>
    <row r="557" spans="1:55" ht="15.75" x14ac:dyDescent="0.25">
      <c r="A557" s="23" t="s">
        <v>448</v>
      </c>
      <c r="B557" s="24" t="s">
        <v>906</v>
      </c>
      <c r="C557" s="24"/>
      <c r="D557" s="3" t="s">
        <v>2249</v>
      </c>
      <c r="E557" s="23" t="s">
        <v>2067</v>
      </c>
      <c r="F557" s="24" t="s">
        <v>2986</v>
      </c>
      <c r="G557" s="24"/>
      <c r="H557" s="23" t="s">
        <v>1609</v>
      </c>
      <c r="I557" s="33">
        <v>42010000</v>
      </c>
      <c r="K557" s="1" t="s">
        <v>2008</v>
      </c>
      <c r="L557" s="1" t="s">
        <v>2008</v>
      </c>
      <c r="N557" s="23" t="s">
        <v>2591</v>
      </c>
      <c r="O557" s="23"/>
      <c r="P557" s="22" t="s">
        <v>1995</v>
      </c>
      <c r="Q557" s="22">
        <v>349</v>
      </c>
      <c r="R557" s="37">
        <f t="shared" si="26"/>
        <v>639.20000000000005</v>
      </c>
      <c r="S557" s="168">
        <v>799</v>
      </c>
      <c r="T557" s="33" t="s">
        <v>2557</v>
      </c>
      <c r="U557" s="33"/>
      <c r="V557" s="99">
        <v>0.56100000000000005</v>
      </c>
      <c r="W557" s="99">
        <v>5.0000000000000001E-3</v>
      </c>
      <c r="X557" s="99">
        <f t="shared" si="25"/>
        <v>0.56600000000000006</v>
      </c>
      <c r="Y557" s="8">
        <v>50</v>
      </c>
      <c r="Z557" s="8">
        <v>1000</v>
      </c>
      <c r="AA557" s="8">
        <v>180</v>
      </c>
      <c r="AY557" s="322" t="s">
        <v>3908</v>
      </c>
      <c r="AZ557" s="12"/>
      <c r="BA557" t="s">
        <v>5211</v>
      </c>
      <c r="BB557" s="302" t="s">
        <v>5197</v>
      </c>
      <c r="BC557" s="309" t="s">
        <v>5198</v>
      </c>
    </row>
    <row r="558" spans="1:55" ht="15.75" x14ac:dyDescent="0.25">
      <c r="A558" s="23" t="s">
        <v>448</v>
      </c>
      <c r="B558" s="24" t="s">
        <v>906</v>
      </c>
      <c r="C558" s="24"/>
      <c r="D558" s="3" t="s">
        <v>2249</v>
      </c>
      <c r="E558" s="23" t="s">
        <v>2068</v>
      </c>
      <c r="F558" s="24" t="s">
        <v>2986</v>
      </c>
      <c r="G558" s="24"/>
      <c r="H558" s="23" t="s">
        <v>1609</v>
      </c>
      <c r="I558" s="33">
        <v>42010000</v>
      </c>
      <c r="K558" s="1" t="s">
        <v>2008</v>
      </c>
      <c r="L558" s="1" t="s">
        <v>2008</v>
      </c>
      <c r="N558" s="23" t="s">
        <v>2592</v>
      </c>
      <c r="O558" s="23"/>
      <c r="P558" s="22" t="s">
        <v>1995</v>
      </c>
      <c r="Q558" s="22">
        <v>349</v>
      </c>
      <c r="R558" s="37">
        <f t="shared" si="26"/>
        <v>639.20000000000005</v>
      </c>
      <c r="S558" s="168">
        <v>799</v>
      </c>
      <c r="T558" s="33" t="s">
        <v>2558</v>
      </c>
      <c r="U558" s="33"/>
      <c r="V558" s="99">
        <v>0.56100000000000005</v>
      </c>
      <c r="W558" s="99">
        <v>5.0000000000000001E-3</v>
      </c>
      <c r="X558" s="99">
        <f t="shared" si="25"/>
        <v>0.56600000000000006</v>
      </c>
      <c r="Y558" s="8">
        <v>50</v>
      </c>
      <c r="Z558" s="8">
        <v>1100</v>
      </c>
      <c r="AA558" s="8">
        <v>180</v>
      </c>
      <c r="AY558" s="322" t="s">
        <v>3908</v>
      </c>
      <c r="AZ558" s="12"/>
      <c r="BA558" t="s">
        <v>5211</v>
      </c>
      <c r="BB558" s="302" t="s">
        <v>5197</v>
      </c>
      <c r="BC558" s="309" t="s">
        <v>5198</v>
      </c>
    </row>
    <row r="559" spans="1:55" s="23" customFormat="1" ht="15.75" x14ac:dyDescent="0.25">
      <c r="A559" s="23" t="s">
        <v>448</v>
      </c>
      <c r="B559" s="24" t="s">
        <v>906</v>
      </c>
      <c r="D559" s="23" t="s">
        <v>2250</v>
      </c>
      <c r="E559" s="23" t="s">
        <v>2559</v>
      </c>
      <c r="F559" s="24" t="s">
        <v>2987</v>
      </c>
      <c r="G559" s="24"/>
      <c r="H559" s="23" t="s">
        <v>1609</v>
      </c>
      <c r="I559" s="33">
        <v>42010000</v>
      </c>
      <c r="J559" s="143"/>
      <c r="K559" s="1" t="s">
        <v>2008</v>
      </c>
      <c r="L559" s="1" t="s">
        <v>2008</v>
      </c>
      <c r="N559" s="23" t="s">
        <v>2593</v>
      </c>
      <c r="P559" s="22" t="s">
        <v>1995</v>
      </c>
      <c r="Q559" s="22">
        <v>360</v>
      </c>
      <c r="R559" s="37">
        <f t="shared" si="26"/>
        <v>660</v>
      </c>
      <c r="S559" s="168">
        <v>825</v>
      </c>
      <c r="T559" s="33">
        <v>5051771716367</v>
      </c>
      <c r="U559" s="33"/>
      <c r="V559" s="99">
        <v>0.55000000000000004</v>
      </c>
      <c r="W559" s="99">
        <v>5.0000000000000001E-3</v>
      </c>
      <c r="X559" s="99">
        <f t="shared" si="25"/>
        <v>0.55500000000000005</v>
      </c>
      <c r="Y559" s="84">
        <v>40</v>
      </c>
      <c r="Z559" s="84">
        <v>1100</v>
      </c>
      <c r="AA559" s="84">
        <v>160</v>
      </c>
      <c r="AY559" s="322" t="s">
        <v>3909</v>
      </c>
      <c r="AZ559" s="12"/>
      <c r="BA559" t="s">
        <v>5211</v>
      </c>
      <c r="BB559" s="302" t="s">
        <v>5197</v>
      </c>
      <c r="BC559" s="309" t="s">
        <v>5198</v>
      </c>
    </row>
    <row r="560" spans="1:55" s="23" customFormat="1" ht="15.75" x14ac:dyDescent="0.25">
      <c r="A560" s="23" t="s">
        <v>448</v>
      </c>
      <c r="B560" s="24" t="s">
        <v>906</v>
      </c>
      <c r="D560" s="23" t="s">
        <v>2250</v>
      </c>
      <c r="E560" s="23" t="s">
        <v>2781</v>
      </c>
      <c r="F560" s="24" t="s">
        <v>2987</v>
      </c>
      <c r="G560" s="24"/>
      <c r="H560" s="23" t="s">
        <v>1609</v>
      </c>
      <c r="I560" s="33">
        <v>42010000</v>
      </c>
      <c r="J560" s="143"/>
      <c r="K560" s="1" t="s">
        <v>2008</v>
      </c>
      <c r="L560" s="1" t="s">
        <v>2008</v>
      </c>
      <c r="N560" s="23" t="s">
        <v>2594</v>
      </c>
      <c r="P560" s="22" t="s">
        <v>1995</v>
      </c>
      <c r="Q560" s="22">
        <v>360</v>
      </c>
      <c r="R560" s="37">
        <f t="shared" si="26"/>
        <v>660</v>
      </c>
      <c r="S560" s="168">
        <v>825</v>
      </c>
      <c r="T560" s="33">
        <v>5051771716381</v>
      </c>
      <c r="U560" s="33"/>
      <c r="V560" s="99">
        <v>0.55000000000000004</v>
      </c>
      <c r="W560" s="99">
        <v>5.0000000000000001E-3</v>
      </c>
      <c r="X560" s="99">
        <f t="shared" ref="X560:X586" si="27">V560+W560</f>
        <v>0.55500000000000005</v>
      </c>
      <c r="Y560" s="84">
        <v>40</v>
      </c>
      <c r="Z560" s="84">
        <v>1250</v>
      </c>
      <c r="AA560" s="84">
        <v>160</v>
      </c>
      <c r="AY560" s="322" t="s">
        <v>3909</v>
      </c>
      <c r="AZ560" s="12"/>
      <c r="BA560" t="s">
        <v>5211</v>
      </c>
      <c r="BB560" s="302" t="s">
        <v>5197</v>
      </c>
      <c r="BC560" s="309" t="s">
        <v>5198</v>
      </c>
    </row>
    <row r="561" spans="1:55" s="23" customFormat="1" ht="15.75" x14ac:dyDescent="0.25">
      <c r="A561" s="23" t="s">
        <v>448</v>
      </c>
      <c r="B561" s="24" t="s">
        <v>906</v>
      </c>
      <c r="D561" s="23" t="s">
        <v>2250</v>
      </c>
      <c r="E561" s="23" t="s">
        <v>2560</v>
      </c>
      <c r="F561" s="24" t="s">
        <v>2987</v>
      </c>
      <c r="G561" s="24"/>
      <c r="H561" s="23" t="s">
        <v>1609</v>
      </c>
      <c r="I561" s="33">
        <v>42010000</v>
      </c>
      <c r="J561" s="143"/>
      <c r="K561" s="1" t="s">
        <v>2008</v>
      </c>
      <c r="L561" s="1" t="s">
        <v>2008</v>
      </c>
      <c r="N561" s="23" t="s">
        <v>2595</v>
      </c>
      <c r="P561" s="22" t="s">
        <v>1995</v>
      </c>
      <c r="Q561" s="22">
        <v>360</v>
      </c>
      <c r="R561" s="37">
        <f t="shared" si="26"/>
        <v>660</v>
      </c>
      <c r="S561" s="168">
        <v>825</v>
      </c>
      <c r="T561" s="33">
        <v>5051771716404</v>
      </c>
      <c r="U561" s="33"/>
      <c r="V561" s="99">
        <v>0.55000000000000004</v>
      </c>
      <c r="W561" s="99">
        <v>5.0000000000000001E-3</v>
      </c>
      <c r="X561" s="99">
        <f t="shared" si="27"/>
        <v>0.55500000000000005</v>
      </c>
      <c r="Y561" s="84">
        <v>40</v>
      </c>
      <c r="Z561" s="84">
        <v>1350</v>
      </c>
      <c r="AA561" s="84">
        <v>160</v>
      </c>
      <c r="AY561" s="322" t="s">
        <v>3909</v>
      </c>
      <c r="AZ561" s="12"/>
      <c r="BA561" t="s">
        <v>5211</v>
      </c>
      <c r="BB561" s="302" t="s">
        <v>5197</v>
      </c>
      <c r="BC561" s="309" t="s">
        <v>5198</v>
      </c>
    </row>
    <row r="562" spans="1:55" s="23" customFormat="1" ht="15.75" x14ac:dyDescent="0.25">
      <c r="A562" s="23" t="s">
        <v>448</v>
      </c>
      <c r="B562" s="24" t="s">
        <v>906</v>
      </c>
      <c r="D562" s="23" t="s">
        <v>2250</v>
      </c>
      <c r="E562" s="23" t="s">
        <v>2561</v>
      </c>
      <c r="F562" s="24" t="s">
        <v>2987</v>
      </c>
      <c r="G562" s="24"/>
      <c r="H562" s="23" t="s">
        <v>1609</v>
      </c>
      <c r="I562" s="33">
        <v>42010000</v>
      </c>
      <c r="J562" s="143"/>
      <c r="K562" s="1" t="s">
        <v>2008</v>
      </c>
      <c r="L562" s="1" t="s">
        <v>2008</v>
      </c>
      <c r="N562" s="23" t="s">
        <v>2596</v>
      </c>
      <c r="P562" s="22" t="s">
        <v>1995</v>
      </c>
      <c r="Q562" s="22">
        <v>360</v>
      </c>
      <c r="R562" s="37">
        <f t="shared" si="26"/>
        <v>660</v>
      </c>
      <c r="S562" s="168">
        <v>825</v>
      </c>
      <c r="T562" s="33">
        <v>5051771716428</v>
      </c>
      <c r="U562" s="33"/>
      <c r="V562" s="99">
        <v>0.55000000000000004</v>
      </c>
      <c r="W562" s="99">
        <v>5.0000000000000001E-3</v>
      </c>
      <c r="X562" s="99">
        <f t="shared" si="27"/>
        <v>0.55500000000000005</v>
      </c>
      <c r="Y562" s="84">
        <v>40</v>
      </c>
      <c r="Z562" s="84">
        <v>1450</v>
      </c>
      <c r="AA562" s="84">
        <v>180</v>
      </c>
      <c r="AY562" s="322" t="s">
        <v>3909</v>
      </c>
      <c r="AZ562" s="12"/>
      <c r="BA562" t="s">
        <v>5211</v>
      </c>
      <c r="BB562" s="302" t="s">
        <v>5197</v>
      </c>
      <c r="BC562" s="309" t="s">
        <v>5198</v>
      </c>
    </row>
    <row r="563" spans="1:55" s="23" customFormat="1" ht="15.75" x14ac:dyDescent="0.25">
      <c r="A563" s="23" t="s">
        <v>448</v>
      </c>
      <c r="B563" s="24" t="s">
        <v>906</v>
      </c>
      <c r="D563" s="23" t="s">
        <v>2250</v>
      </c>
      <c r="E563" s="23" t="s">
        <v>2562</v>
      </c>
      <c r="F563" s="24" t="s">
        <v>2987</v>
      </c>
      <c r="G563" s="24"/>
      <c r="H563" s="23" t="s">
        <v>1609</v>
      </c>
      <c r="I563" s="33">
        <v>42010000</v>
      </c>
      <c r="J563" s="143"/>
      <c r="K563" s="1" t="s">
        <v>2008</v>
      </c>
      <c r="L563" s="1" t="s">
        <v>2008</v>
      </c>
      <c r="N563" s="23" t="s">
        <v>2597</v>
      </c>
      <c r="P563" s="22" t="s">
        <v>1995</v>
      </c>
      <c r="Q563" s="22">
        <v>360</v>
      </c>
      <c r="R563" s="37">
        <f t="shared" si="26"/>
        <v>660</v>
      </c>
      <c r="S563" s="168">
        <v>825</v>
      </c>
      <c r="T563" s="33">
        <v>5051771716442</v>
      </c>
      <c r="U563" s="33"/>
      <c r="V563" s="99">
        <v>0.55000000000000004</v>
      </c>
      <c r="W563" s="99">
        <v>5.0000000000000001E-3</v>
      </c>
      <c r="X563" s="99">
        <f t="shared" si="27"/>
        <v>0.55500000000000005</v>
      </c>
      <c r="Y563" s="84">
        <v>40</v>
      </c>
      <c r="Z563" s="84">
        <v>1500</v>
      </c>
      <c r="AA563" s="84">
        <v>180</v>
      </c>
      <c r="AY563" s="322" t="s">
        <v>3909</v>
      </c>
      <c r="AZ563" s="12"/>
      <c r="BA563" t="s">
        <v>5211</v>
      </c>
      <c r="BB563" s="302" t="s">
        <v>5197</v>
      </c>
      <c r="BC563" s="309" t="s">
        <v>5198</v>
      </c>
    </row>
    <row r="564" spans="1:55" s="23" customFormat="1" ht="15.75" x14ac:dyDescent="0.25">
      <c r="A564" s="23" t="s">
        <v>448</v>
      </c>
      <c r="B564" s="24" t="s">
        <v>906</v>
      </c>
      <c r="D564" s="23" t="s">
        <v>2250</v>
      </c>
      <c r="E564" s="23" t="s">
        <v>2563</v>
      </c>
      <c r="F564" s="24" t="s">
        <v>2987</v>
      </c>
      <c r="G564" s="24"/>
      <c r="H564" s="23" t="s">
        <v>1609</v>
      </c>
      <c r="I564" s="33">
        <v>42010000</v>
      </c>
      <c r="J564" s="143"/>
      <c r="K564" s="1" t="s">
        <v>2008</v>
      </c>
      <c r="L564" s="1" t="s">
        <v>2008</v>
      </c>
      <c r="N564" s="23" t="s">
        <v>2598</v>
      </c>
      <c r="P564" s="22" t="s">
        <v>1995</v>
      </c>
      <c r="Q564" s="22">
        <v>360</v>
      </c>
      <c r="R564" s="37">
        <f t="shared" si="26"/>
        <v>660</v>
      </c>
      <c r="S564" s="168">
        <v>825</v>
      </c>
      <c r="T564" s="33">
        <v>5051771716688</v>
      </c>
      <c r="U564" s="33"/>
      <c r="V564" s="99">
        <v>0.55000000000000004</v>
      </c>
      <c r="W564" s="99">
        <v>5.0000000000000001E-3</v>
      </c>
      <c r="X564" s="99">
        <f t="shared" si="27"/>
        <v>0.55500000000000005</v>
      </c>
      <c r="Y564" s="84">
        <v>40</v>
      </c>
      <c r="Z564" s="84">
        <v>1600</v>
      </c>
      <c r="AA564" s="84">
        <v>180</v>
      </c>
      <c r="AY564" s="322" t="s">
        <v>3909</v>
      </c>
      <c r="AZ564" s="12"/>
      <c r="BA564" t="s">
        <v>5211</v>
      </c>
      <c r="BB564" s="302" t="s">
        <v>5197</v>
      </c>
      <c r="BC564" s="309" t="s">
        <v>5198</v>
      </c>
    </row>
    <row r="565" spans="1:55" s="23" customFormat="1" ht="15.75" x14ac:dyDescent="0.25">
      <c r="A565" s="23" t="s">
        <v>448</v>
      </c>
      <c r="B565" s="24" t="s">
        <v>906</v>
      </c>
      <c r="D565" s="23" t="s">
        <v>2250</v>
      </c>
      <c r="E565" s="23" t="s">
        <v>2564</v>
      </c>
      <c r="F565" s="24" t="s">
        <v>2987</v>
      </c>
      <c r="G565" s="24"/>
      <c r="H565" s="23" t="s">
        <v>1654</v>
      </c>
      <c r="I565" s="33">
        <v>42010000</v>
      </c>
      <c r="J565" s="143"/>
      <c r="K565" s="1" t="s">
        <v>2008</v>
      </c>
      <c r="L565" s="1" t="s">
        <v>2008</v>
      </c>
      <c r="N565" s="23" t="s">
        <v>2593</v>
      </c>
      <c r="P565" s="22" t="s">
        <v>1995</v>
      </c>
      <c r="Q565" s="22">
        <v>360</v>
      </c>
      <c r="R565" s="37">
        <f t="shared" si="26"/>
        <v>660</v>
      </c>
      <c r="S565" s="168">
        <v>825</v>
      </c>
      <c r="T565" s="33">
        <v>5051771716459</v>
      </c>
      <c r="U565" s="33"/>
      <c r="V565" s="99">
        <v>0.55000000000000004</v>
      </c>
      <c r="W565" s="99">
        <v>5.0000000000000001E-3</v>
      </c>
      <c r="X565" s="99">
        <f t="shared" si="27"/>
        <v>0.55500000000000005</v>
      </c>
      <c r="Y565" s="84">
        <v>40</v>
      </c>
      <c r="Z565" s="84">
        <v>1100</v>
      </c>
      <c r="AA565" s="84">
        <v>160</v>
      </c>
      <c r="AY565" s="322" t="s">
        <v>3909</v>
      </c>
      <c r="AZ565" s="12"/>
      <c r="BA565" t="s">
        <v>5211</v>
      </c>
      <c r="BB565" s="302" t="s">
        <v>5197</v>
      </c>
      <c r="BC565" s="309" t="s">
        <v>5198</v>
      </c>
    </row>
    <row r="566" spans="1:55" s="23" customFormat="1" ht="15.75" x14ac:dyDescent="0.25">
      <c r="A566" s="23" t="s">
        <v>448</v>
      </c>
      <c r="B566" s="24" t="s">
        <v>906</v>
      </c>
      <c r="D566" s="23" t="s">
        <v>2250</v>
      </c>
      <c r="E566" s="23" t="s">
        <v>2565</v>
      </c>
      <c r="F566" s="24" t="s">
        <v>2987</v>
      </c>
      <c r="G566" s="24"/>
      <c r="H566" s="23" t="s">
        <v>1654</v>
      </c>
      <c r="I566" s="33">
        <v>42010000</v>
      </c>
      <c r="J566" s="143"/>
      <c r="K566" s="1" t="s">
        <v>2008</v>
      </c>
      <c r="L566" s="1" t="s">
        <v>2008</v>
      </c>
      <c r="N566" s="23" t="s">
        <v>2594</v>
      </c>
      <c r="P566" s="22" t="s">
        <v>1995</v>
      </c>
      <c r="Q566" s="22">
        <v>360</v>
      </c>
      <c r="R566" s="37">
        <f t="shared" si="26"/>
        <v>660</v>
      </c>
      <c r="S566" s="168">
        <v>825</v>
      </c>
      <c r="T566" s="33">
        <v>5051771716718</v>
      </c>
      <c r="U566" s="33"/>
      <c r="V566" s="99">
        <v>0.55000000000000004</v>
      </c>
      <c r="W566" s="99">
        <v>5.0000000000000001E-3</v>
      </c>
      <c r="X566" s="99">
        <f t="shared" si="27"/>
        <v>0.55500000000000005</v>
      </c>
      <c r="Y566" s="84">
        <v>40</v>
      </c>
      <c r="Z566" s="84">
        <v>1250</v>
      </c>
      <c r="AA566" s="84">
        <v>160</v>
      </c>
      <c r="AY566" s="322" t="s">
        <v>3909</v>
      </c>
      <c r="AZ566" s="12"/>
      <c r="BA566" t="s">
        <v>5211</v>
      </c>
      <c r="BB566" s="302" t="s">
        <v>5197</v>
      </c>
      <c r="BC566" s="309" t="s">
        <v>5198</v>
      </c>
    </row>
    <row r="567" spans="1:55" s="23" customFormat="1" ht="15.75" x14ac:dyDescent="0.25">
      <c r="A567" s="23" t="s">
        <v>448</v>
      </c>
      <c r="B567" s="24" t="s">
        <v>906</v>
      </c>
      <c r="D567" s="23" t="s">
        <v>2250</v>
      </c>
      <c r="E567" s="23" t="s">
        <v>2566</v>
      </c>
      <c r="F567" s="24" t="s">
        <v>2987</v>
      </c>
      <c r="G567" s="24"/>
      <c r="H567" s="23" t="s">
        <v>1654</v>
      </c>
      <c r="I567" s="33">
        <v>42010000</v>
      </c>
      <c r="J567" s="143"/>
      <c r="K567" s="1" t="s">
        <v>2008</v>
      </c>
      <c r="L567" s="1" t="s">
        <v>2008</v>
      </c>
      <c r="N567" s="23" t="s">
        <v>2595</v>
      </c>
      <c r="P567" s="22" t="s">
        <v>1995</v>
      </c>
      <c r="Q567" s="22">
        <v>360</v>
      </c>
      <c r="R567" s="37">
        <f t="shared" si="26"/>
        <v>660</v>
      </c>
      <c r="S567" s="168">
        <v>825</v>
      </c>
      <c r="T567" s="33">
        <v>5051771716725</v>
      </c>
      <c r="U567" s="33"/>
      <c r="V567" s="99">
        <v>0.55000000000000004</v>
      </c>
      <c r="W567" s="99">
        <v>5.0000000000000001E-3</v>
      </c>
      <c r="X567" s="99">
        <f t="shared" si="27"/>
        <v>0.55500000000000005</v>
      </c>
      <c r="Y567" s="84">
        <v>40</v>
      </c>
      <c r="Z567" s="84">
        <v>1350</v>
      </c>
      <c r="AA567" s="84">
        <v>160</v>
      </c>
      <c r="AY567" s="322" t="s">
        <v>3909</v>
      </c>
      <c r="AZ567" s="12"/>
      <c r="BA567" t="s">
        <v>5211</v>
      </c>
      <c r="BB567" s="302" t="s">
        <v>5197</v>
      </c>
      <c r="BC567" s="309" t="s">
        <v>5198</v>
      </c>
    </row>
    <row r="568" spans="1:55" s="23" customFormat="1" ht="15.75" x14ac:dyDescent="0.25">
      <c r="A568" s="23" t="s">
        <v>448</v>
      </c>
      <c r="B568" s="24" t="s">
        <v>906</v>
      </c>
      <c r="D568" s="23" t="s">
        <v>2250</v>
      </c>
      <c r="E568" s="23" t="s">
        <v>2567</v>
      </c>
      <c r="F568" s="24" t="s">
        <v>2987</v>
      </c>
      <c r="G568" s="24"/>
      <c r="H568" s="23" t="s">
        <v>1654</v>
      </c>
      <c r="I568" s="33">
        <v>42010000</v>
      </c>
      <c r="J568" s="143"/>
      <c r="K568" s="1" t="s">
        <v>2008</v>
      </c>
      <c r="L568" s="1" t="s">
        <v>2008</v>
      </c>
      <c r="N568" s="23" t="s">
        <v>2596</v>
      </c>
      <c r="P568" s="22" t="s">
        <v>1995</v>
      </c>
      <c r="Q568" s="22">
        <v>360</v>
      </c>
      <c r="R568" s="37">
        <f t="shared" si="26"/>
        <v>660</v>
      </c>
      <c r="S568" s="168">
        <v>825</v>
      </c>
      <c r="T568" s="33">
        <v>5051771716749</v>
      </c>
      <c r="U568" s="33"/>
      <c r="V568" s="99">
        <v>0.55000000000000004</v>
      </c>
      <c r="W568" s="99">
        <v>5.0000000000000001E-3</v>
      </c>
      <c r="X568" s="99">
        <f t="shared" si="27"/>
        <v>0.55500000000000005</v>
      </c>
      <c r="Y568" s="84">
        <v>40</v>
      </c>
      <c r="Z568" s="84">
        <v>1450</v>
      </c>
      <c r="AA568" s="84">
        <v>180</v>
      </c>
      <c r="AY568" s="322" t="s">
        <v>3909</v>
      </c>
      <c r="AZ568" s="12"/>
      <c r="BA568" t="s">
        <v>5211</v>
      </c>
      <c r="BB568" s="302" t="s">
        <v>5197</v>
      </c>
      <c r="BC568" s="309" t="s">
        <v>5198</v>
      </c>
    </row>
    <row r="569" spans="1:55" s="23" customFormat="1" ht="15.75" x14ac:dyDescent="0.25">
      <c r="A569" s="23" t="s">
        <v>448</v>
      </c>
      <c r="B569" s="24" t="s">
        <v>906</v>
      </c>
      <c r="D569" s="23" t="s">
        <v>2250</v>
      </c>
      <c r="E569" s="23" t="s">
        <v>2568</v>
      </c>
      <c r="F569" s="24" t="s">
        <v>2987</v>
      </c>
      <c r="G569" s="24"/>
      <c r="H569" s="23" t="s">
        <v>1654</v>
      </c>
      <c r="I569" s="33">
        <v>42010000</v>
      </c>
      <c r="J569" s="143"/>
      <c r="K569" s="1" t="s">
        <v>2008</v>
      </c>
      <c r="L569" s="1" t="s">
        <v>2008</v>
      </c>
      <c r="N569" s="23" t="s">
        <v>2597</v>
      </c>
      <c r="P569" s="22" t="s">
        <v>1995</v>
      </c>
      <c r="Q569" s="22">
        <v>360</v>
      </c>
      <c r="R569" s="37">
        <f t="shared" si="26"/>
        <v>660</v>
      </c>
      <c r="S569" s="168">
        <v>825</v>
      </c>
      <c r="T569" s="33">
        <v>5051771716763</v>
      </c>
      <c r="U569" s="33"/>
      <c r="V569" s="99">
        <v>0.55000000000000004</v>
      </c>
      <c r="W569" s="99">
        <v>5.0000000000000001E-3</v>
      </c>
      <c r="X569" s="99">
        <f t="shared" si="27"/>
        <v>0.55500000000000005</v>
      </c>
      <c r="Y569" s="84">
        <v>40</v>
      </c>
      <c r="Z569" s="84">
        <v>1500</v>
      </c>
      <c r="AA569" s="84">
        <v>180</v>
      </c>
      <c r="AY569" s="322" t="s">
        <v>3909</v>
      </c>
      <c r="AZ569" s="12"/>
      <c r="BA569" t="s">
        <v>5211</v>
      </c>
      <c r="BB569" s="302" t="s">
        <v>5197</v>
      </c>
      <c r="BC569" s="309" t="s">
        <v>5198</v>
      </c>
    </row>
    <row r="570" spans="1:55" s="23" customFormat="1" ht="15.75" x14ac:dyDescent="0.25">
      <c r="A570" s="23" t="s">
        <v>448</v>
      </c>
      <c r="B570" s="24" t="s">
        <v>906</v>
      </c>
      <c r="D570" s="23" t="s">
        <v>2250</v>
      </c>
      <c r="E570" s="23" t="s">
        <v>2569</v>
      </c>
      <c r="F570" s="24" t="s">
        <v>2987</v>
      </c>
      <c r="G570" s="24"/>
      <c r="H570" s="23" t="s">
        <v>1654</v>
      </c>
      <c r="I570" s="33">
        <v>42010000</v>
      </c>
      <c r="J570" s="143"/>
      <c r="K570" s="1" t="s">
        <v>2008</v>
      </c>
      <c r="L570" s="1" t="s">
        <v>2008</v>
      </c>
      <c r="N570" s="23" t="s">
        <v>2598</v>
      </c>
      <c r="P570" s="22" t="s">
        <v>1995</v>
      </c>
      <c r="Q570" s="22">
        <v>360</v>
      </c>
      <c r="R570" s="37">
        <f t="shared" si="26"/>
        <v>660</v>
      </c>
      <c r="S570" s="168">
        <v>825</v>
      </c>
      <c r="T570" s="33">
        <v>5051771716770</v>
      </c>
      <c r="U570" s="33"/>
      <c r="V570" s="99">
        <v>0.55000000000000004</v>
      </c>
      <c r="W570" s="99">
        <v>5.0000000000000001E-3</v>
      </c>
      <c r="X570" s="99">
        <f t="shared" si="27"/>
        <v>0.55500000000000005</v>
      </c>
      <c r="Y570" s="84">
        <v>40</v>
      </c>
      <c r="Z570" s="84">
        <v>1600</v>
      </c>
      <c r="AA570" s="84">
        <v>180</v>
      </c>
      <c r="AY570" s="322" t="s">
        <v>3909</v>
      </c>
      <c r="AZ570" s="12"/>
      <c r="BA570" t="s">
        <v>5211</v>
      </c>
      <c r="BB570" s="302" t="s">
        <v>5197</v>
      </c>
      <c r="BC570" s="309" t="s">
        <v>5198</v>
      </c>
    </row>
    <row r="571" spans="1:55" s="23" customFormat="1" ht="15.75" x14ac:dyDescent="0.25">
      <c r="A571" s="23" t="s">
        <v>448</v>
      </c>
      <c r="B571" s="24" t="s">
        <v>906</v>
      </c>
      <c r="D571" s="23" t="s">
        <v>2780</v>
      </c>
      <c r="E571" s="23" t="s">
        <v>2782</v>
      </c>
      <c r="F571" s="3" t="s">
        <v>2988</v>
      </c>
      <c r="G571" s="24"/>
      <c r="H571" s="3" t="s">
        <v>1609</v>
      </c>
      <c r="I571" s="33">
        <v>42010000</v>
      </c>
      <c r="J571" s="143"/>
      <c r="K571" s="1" t="s">
        <v>2008</v>
      </c>
      <c r="L571" s="1" t="s">
        <v>2008</v>
      </c>
      <c r="N571" s="23" t="s">
        <v>2594</v>
      </c>
      <c r="P571" s="22" t="s">
        <v>1995</v>
      </c>
      <c r="Q571" s="22">
        <v>393</v>
      </c>
      <c r="R571" s="37">
        <f t="shared" si="26"/>
        <v>719.2</v>
      </c>
      <c r="S571" s="168">
        <v>899</v>
      </c>
      <c r="T571" s="33" t="s">
        <v>2870</v>
      </c>
      <c r="U571" s="164"/>
      <c r="V571" s="99">
        <v>0.5</v>
      </c>
      <c r="W571" s="166">
        <v>0.05</v>
      </c>
      <c r="X571" s="99">
        <f t="shared" si="27"/>
        <v>0.55000000000000004</v>
      </c>
      <c r="Y571" s="84">
        <v>30</v>
      </c>
      <c r="Z571" s="84">
        <v>1130</v>
      </c>
      <c r="AA571" s="84">
        <v>60</v>
      </c>
      <c r="AY571" s="322" t="s">
        <v>3910</v>
      </c>
      <c r="AZ571" s="12"/>
      <c r="BA571" t="s">
        <v>5211</v>
      </c>
      <c r="BB571" s="302" t="s">
        <v>5197</v>
      </c>
      <c r="BC571" s="309" t="s">
        <v>5198</v>
      </c>
    </row>
    <row r="572" spans="1:55" s="23" customFormat="1" ht="15.75" x14ac:dyDescent="0.25">
      <c r="A572" s="23" t="s">
        <v>448</v>
      </c>
      <c r="B572" s="24" t="s">
        <v>906</v>
      </c>
      <c r="D572" s="23" t="s">
        <v>2780</v>
      </c>
      <c r="E572" s="23" t="s">
        <v>2783</v>
      </c>
      <c r="F572" s="3" t="s">
        <v>2988</v>
      </c>
      <c r="G572" s="24"/>
      <c r="H572" s="3" t="s">
        <v>1609</v>
      </c>
      <c r="I572" s="33">
        <v>42010000</v>
      </c>
      <c r="J572" s="143"/>
      <c r="K572" s="1" t="s">
        <v>2008</v>
      </c>
      <c r="L572" s="1" t="s">
        <v>2008</v>
      </c>
      <c r="N572" s="23" t="s">
        <v>2595</v>
      </c>
      <c r="P572" s="22" t="s">
        <v>1995</v>
      </c>
      <c r="Q572" s="22">
        <v>393</v>
      </c>
      <c r="R572" s="37">
        <f t="shared" si="26"/>
        <v>719.2</v>
      </c>
      <c r="S572" s="168">
        <v>899</v>
      </c>
      <c r="T572" s="33" t="s">
        <v>2871</v>
      </c>
      <c r="U572" s="164"/>
      <c r="V572" s="99">
        <v>0.5</v>
      </c>
      <c r="W572" s="166">
        <v>0.05</v>
      </c>
      <c r="X572" s="99">
        <f t="shared" si="27"/>
        <v>0.55000000000000004</v>
      </c>
      <c r="Y572" s="84">
        <v>30</v>
      </c>
      <c r="Z572" s="84">
        <v>1270</v>
      </c>
      <c r="AA572" s="84">
        <v>60</v>
      </c>
      <c r="AY572" s="322" t="s">
        <v>3910</v>
      </c>
      <c r="AZ572" s="12"/>
      <c r="BA572" t="s">
        <v>5211</v>
      </c>
      <c r="BB572" s="302" t="s">
        <v>5197</v>
      </c>
      <c r="BC572" s="309" t="s">
        <v>5198</v>
      </c>
    </row>
    <row r="573" spans="1:55" s="23" customFormat="1" ht="15.75" x14ac:dyDescent="0.25">
      <c r="A573" s="23" t="s">
        <v>448</v>
      </c>
      <c r="B573" s="24" t="s">
        <v>906</v>
      </c>
      <c r="D573" s="23" t="s">
        <v>2780</v>
      </c>
      <c r="E573" s="23" t="s">
        <v>2784</v>
      </c>
      <c r="F573" s="3" t="s">
        <v>2988</v>
      </c>
      <c r="G573" s="24"/>
      <c r="H573" s="3" t="s">
        <v>1609</v>
      </c>
      <c r="I573" s="33">
        <v>42010000</v>
      </c>
      <c r="J573" s="143"/>
      <c r="K573" s="1" t="s">
        <v>2008</v>
      </c>
      <c r="L573" s="1" t="s">
        <v>2008</v>
      </c>
      <c r="N573" s="23" t="s">
        <v>2596</v>
      </c>
      <c r="P573" s="22" t="s">
        <v>1995</v>
      </c>
      <c r="Q573" s="22">
        <v>393</v>
      </c>
      <c r="R573" s="37">
        <f t="shared" si="26"/>
        <v>719.2</v>
      </c>
      <c r="S573" s="168">
        <v>899</v>
      </c>
      <c r="T573" s="33">
        <v>5051771781143</v>
      </c>
      <c r="U573" s="33"/>
      <c r="V573" s="99">
        <v>0.5</v>
      </c>
      <c r="W573" s="166">
        <v>0.05</v>
      </c>
      <c r="X573" s="99">
        <f t="shared" si="27"/>
        <v>0.55000000000000004</v>
      </c>
      <c r="Y573" s="84"/>
      <c r="Z573" s="84"/>
      <c r="AA573" s="84"/>
      <c r="AY573" s="322" t="s">
        <v>3910</v>
      </c>
      <c r="AZ573" s="12"/>
      <c r="BA573" t="s">
        <v>5211</v>
      </c>
      <c r="BB573" s="302" t="s">
        <v>5197</v>
      </c>
      <c r="BC573" s="309" t="s">
        <v>5198</v>
      </c>
    </row>
    <row r="574" spans="1:55" s="23" customFormat="1" ht="15" customHeight="1" x14ac:dyDescent="0.25">
      <c r="A574" s="23" t="s">
        <v>448</v>
      </c>
      <c r="B574" s="24" t="s">
        <v>906</v>
      </c>
      <c r="D574" s="23" t="s">
        <v>2780</v>
      </c>
      <c r="E574" s="23" t="s">
        <v>2785</v>
      </c>
      <c r="F574" s="3" t="s">
        <v>2988</v>
      </c>
      <c r="G574" s="24"/>
      <c r="H574" s="3" t="s">
        <v>1609</v>
      </c>
      <c r="I574" s="33">
        <v>42010000</v>
      </c>
      <c r="J574" s="143"/>
      <c r="K574" s="1" t="s">
        <v>2008</v>
      </c>
      <c r="L574" s="1" t="s">
        <v>2008</v>
      </c>
      <c r="N574" s="23" t="s">
        <v>2597</v>
      </c>
      <c r="P574" s="22" t="s">
        <v>1995</v>
      </c>
      <c r="Q574" s="22">
        <v>393</v>
      </c>
      <c r="R574" s="37">
        <f t="shared" si="26"/>
        <v>719.2</v>
      </c>
      <c r="S574" s="168">
        <v>899</v>
      </c>
      <c r="T574" s="33">
        <v>5051771781167</v>
      </c>
      <c r="U574" s="33"/>
      <c r="V574" s="99">
        <v>0.5</v>
      </c>
      <c r="W574" s="166">
        <v>0.05</v>
      </c>
      <c r="X574" s="99">
        <f t="shared" si="27"/>
        <v>0.55000000000000004</v>
      </c>
      <c r="Y574" s="84">
        <v>30</v>
      </c>
      <c r="Z574" s="84">
        <v>1330</v>
      </c>
      <c r="AA574" s="84">
        <v>60</v>
      </c>
      <c r="AY574" s="322" t="s">
        <v>3910</v>
      </c>
      <c r="AZ574" s="12"/>
      <c r="BA574" t="s">
        <v>5211</v>
      </c>
      <c r="BB574" s="302" t="s">
        <v>5197</v>
      </c>
      <c r="BC574" s="309" t="s">
        <v>5198</v>
      </c>
    </row>
    <row r="575" spans="1:55" s="23" customFormat="1" ht="15.75" x14ac:dyDescent="0.25">
      <c r="A575" s="23" t="s">
        <v>448</v>
      </c>
      <c r="B575" s="24" t="s">
        <v>906</v>
      </c>
      <c r="D575" s="23" t="s">
        <v>2780</v>
      </c>
      <c r="E575" s="23" t="s">
        <v>2786</v>
      </c>
      <c r="F575" s="3" t="s">
        <v>2988</v>
      </c>
      <c r="G575" s="24"/>
      <c r="H575" s="3" t="s">
        <v>1609</v>
      </c>
      <c r="I575" s="33">
        <v>42010000</v>
      </c>
      <c r="J575" s="143"/>
      <c r="K575" s="1" t="s">
        <v>2008</v>
      </c>
      <c r="L575" s="1" t="s">
        <v>2008</v>
      </c>
      <c r="N575" s="23" t="s">
        <v>2598</v>
      </c>
      <c r="P575" s="22" t="s">
        <v>1995</v>
      </c>
      <c r="Q575" s="22">
        <v>393</v>
      </c>
      <c r="R575" s="37">
        <f t="shared" si="26"/>
        <v>719.2</v>
      </c>
      <c r="S575" s="168">
        <v>899</v>
      </c>
      <c r="T575" s="33">
        <v>5051771781181</v>
      </c>
      <c r="U575" s="33"/>
      <c r="V575" s="99">
        <v>0.5</v>
      </c>
      <c r="W575" s="166">
        <v>0.05</v>
      </c>
      <c r="X575" s="99">
        <f t="shared" si="27"/>
        <v>0.55000000000000004</v>
      </c>
      <c r="Y575" s="84"/>
      <c r="Z575" s="84">
        <v>1650</v>
      </c>
      <c r="AA575" s="84">
        <v>200</v>
      </c>
      <c r="AY575" s="322" t="s">
        <v>3910</v>
      </c>
      <c r="AZ575" s="12"/>
      <c r="BA575" t="s">
        <v>5211</v>
      </c>
      <c r="BB575" s="302" t="s">
        <v>5197</v>
      </c>
      <c r="BC575" s="309" t="s">
        <v>5198</v>
      </c>
    </row>
    <row r="576" spans="1:55" s="23" customFormat="1" ht="15.75" x14ac:dyDescent="0.25">
      <c r="A576" s="23" t="s">
        <v>448</v>
      </c>
      <c r="B576" s="24" t="s">
        <v>906</v>
      </c>
      <c r="D576" s="23" t="s">
        <v>2780</v>
      </c>
      <c r="E576" s="23" t="s">
        <v>2787</v>
      </c>
      <c r="F576" s="3" t="s">
        <v>2988</v>
      </c>
      <c r="G576" s="24"/>
      <c r="H576" s="3" t="s">
        <v>1654</v>
      </c>
      <c r="I576" s="33">
        <v>42010000</v>
      </c>
      <c r="J576" s="143"/>
      <c r="K576" s="1" t="s">
        <v>2008</v>
      </c>
      <c r="L576" s="1" t="s">
        <v>2008</v>
      </c>
      <c r="N576" s="23" t="s">
        <v>2594</v>
      </c>
      <c r="P576" s="22" t="s">
        <v>1995</v>
      </c>
      <c r="Q576" s="22">
        <v>393</v>
      </c>
      <c r="R576" s="37">
        <f t="shared" si="26"/>
        <v>719.2</v>
      </c>
      <c r="S576" s="168">
        <v>899</v>
      </c>
      <c r="T576" s="33">
        <v>5051771781266</v>
      </c>
      <c r="U576" s="33"/>
      <c r="V576" s="99">
        <v>0.5</v>
      </c>
      <c r="W576" s="166">
        <v>0.05</v>
      </c>
      <c r="X576" s="99">
        <f t="shared" si="27"/>
        <v>0.55000000000000004</v>
      </c>
      <c r="Y576" s="84"/>
      <c r="Z576" s="84">
        <v>1300</v>
      </c>
      <c r="AA576" s="84">
        <v>200</v>
      </c>
      <c r="AY576" s="322" t="s">
        <v>3910</v>
      </c>
      <c r="AZ576" s="12"/>
      <c r="BA576" t="s">
        <v>5211</v>
      </c>
      <c r="BB576" s="302" t="s">
        <v>5197</v>
      </c>
      <c r="BC576" s="309" t="s">
        <v>5198</v>
      </c>
    </row>
    <row r="577" spans="1:55" s="23" customFormat="1" ht="15.75" x14ac:dyDescent="0.25">
      <c r="A577" s="23" t="s">
        <v>448</v>
      </c>
      <c r="B577" s="24" t="s">
        <v>906</v>
      </c>
      <c r="D577" s="23" t="s">
        <v>2780</v>
      </c>
      <c r="E577" s="23" t="s">
        <v>2788</v>
      </c>
      <c r="F577" s="3" t="s">
        <v>2988</v>
      </c>
      <c r="G577" s="24"/>
      <c r="H577" s="3" t="s">
        <v>1654</v>
      </c>
      <c r="I577" s="33">
        <v>42010000</v>
      </c>
      <c r="J577" s="143"/>
      <c r="K577" s="1" t="s">
        <v>2008</v>
      </c>
      <c r="L577" s="1" t="s">
        <v>2008</v>
      </c>
      <c r="N577" s="23" t="s">
        <v>2595</v>
      </c>
      <c r="P577" s="22" t="s">
        <v>1995</v>
      </c>
      <c r="Q577" s="22">
        <v>393</v>
      </c>
      <c r="R577" s="37">
        <f t="shared" si="26"/>
        <v>719.2</v>
      </c>
      <c r="S577" s="168">
        <v>899</v>
      </c>
      <c r="T577" s="33" t="s">
        <v>2872</v>
      </c>
      <c r="U577" s="164"/>
      <c r="V577" s="99">
        <v>0.5</v>
      </c>
      <c r="W577" s="166">
        <v>0.05</v>
      </c>
      <c r="X577" s="99">
        <f t="shared" si="27"/>
        <v>0.55000000000000004</v>
      </c>
      <c r="Y577" s="84"/>
      <c r="Z577" s="84"/>
      <c r="AA577" s="84">
        <v>200</v>
      </c>
      <c r="AY577" s="322" t="s">
        <v>3910</v>
      </c>
      <c r="AZ577" s="12"/>
      <c r="BA577" t="s">
        <v>5211</v>
      </c>
      <c r="BB577" s="302" t="s">
        <v>5197</v>
      </c>
      <c r="BC577" s="309" t="s">
        <v>5198</v>
      </c>
    </row>
    <row r="578" spans="1:55" s="23" customFormat="1" ht="15.75" x14ac:dyDescent="0.25">
      <c r="A578" s="23" t="s">
        <v>448</v>
      </c>
      <c r="B578" s="24" t="s">
        <v>906</v>
      </c>
      <c r="D578" s="23" t="s">
        <v>2780</v>
      </c>
      <c r="E578" s="23" t="s">
        <v>2789</v>
      </c>
      <c r="F578" s="3" t="s">
        <v>2988</v>
      </c>
      <c r="G578" s="24"/>
      <c r="H578" s="3" t="s">
        <v>1654</v>
      </c>
      <c r="I578" s="33">
        <v>42010000</v>
      </c>
      <c r="J578" s="143"/>
      <c r="K578" s="1" t="s">
        <v>2008</v>
      </c>
      <c r="L578" s="1" t="s">
        <v>2008</v>
      </c>
      <c r="N578" s="23" t="s">
        <v>2596</v>
      </c>
      <c r="P578" s="22" t="s">
        <v>1995</v>
      </c>
      <c r="Q578" s="22">
        <v>393</v>
      </c>
      <c r="R578" s="37">
        <f t="shared" si="26"/>
        <v>719.2</v>
      </c>
      <c r="S578" s="168">
        <v>899</v>
      </c>
      <c r="T578" s="33">
        <v>5051771781303</v>
      </c>
      <c r="U578" s="33"/>
      <c r="V578" s="99">
        <v>0.5</v>
      </c>
      <c r="W578" s="166">
        <v>0.05</v>
      </c>
      <c r="X578" s="99">
        <f t="shared" si="27"/>
        <v>0.55000000000000004</v>
      </c>
      <c r="Y578" s="84"/>
      <c r="Z578" s="84"/>
      <c r="AA578" s="84">
        <v>200</v>
      </c>
      <c r="AY578" s="322" t="s">
        <v>3910</v>
      </c>
      <c r="AZ578" s="12"/>
      <c r="BA578" t="s">
        <v>5211</v>
      </c>
      <c r="BB578" s="302" t="s">
        <v>5197</v>
      </c>
      <c r="BC578" s="309" t="s">
        <v>5198</v>
      </c>
    </row>
    <row r="579" spans="1:55" s="23" customFormat="1" ht="15.75" x14ac:dyDescent="0.25">
      <c r="A579" s="23" t="s">
        <v>448</v>
      </c>
      <c r="B579" s="24" t="s">
        <v>906</v>
      </c>
      <c r="D579" s="23" t="s">
        <v>2780</v>
      </c>
      <c r="E579" s="23" t="s">
        <v>2790</v>
      </c>
      <c r="F579" s="3" t="s">
        <v>2988</v>
      </c>
      <c r="G579" s="24"/>
      <c r="H579" s="3" t="s">
        <v>1654</v>
      </c>
      <c r="I579" s="33">
        <v>42010000</v>
      </c>
      <c r="J579" s="143"/>
      <c r="K579" s="1" t="s">
        <v>2008</v>
      </c>
      <c r="L579" s="1" t="s">
        <v>2008</v>
      </c>
      <c r="N579" s="23" t="s">
        <v>2597</v>
      </c>
      <c r="P579" s="22" t="s">
        <v>1995</v>
      </c>
      <c r="Q579" s="22">
        <v>393</v>
      </c>
      <c r="R579" s="37">
        <f t="shared" si="26"/>
        <v>719.2</v>
      </c>
      <c r="S579" s="168">
        <v>899</v>
      </c>
      <c r="T579" s="33">
        <v>5051771781327</v>
      </c>
      <c r="U579" s="33"/>
      <c r="V579" s="99">
        <v>0.5</v>
      </c>
      <c r="W579" s="166">
        <v>0.05</v>
      </c>
      <c r="X579" s="99">
        <f t="shared" si="27"/>
        <v>0.55000000000000004</v>
      </c>
      <c r="Y579" s="84"/>
      <c r="Z579" s="84"/>
      <c r="AA579" s="84">
        <v>200</v>
      </c>
      <c r="AY579" s="322" t="s">
        <v>3910</v>
      </c>
      <c r="AZ579" s="12"/>
      <c r="BA579" t="s">
        <v>5211</v>
      </c>
      <c r="BB579" s="302" t="s">
        <v>5197</v>
      </c>
      <c r="BC579" s="309" t="s">
        <v>5198</v>
      </c>
    </row>
    <row r="580" spans="1:55" s="23" customFormat="1" ht="15.75" x14ac:dyDescent="0.25">
      <c r="A580" s="23" t="s">
        <v>448</v>
      </c>
      <c r="B580" s="24" t="s">
        <v>906</v>
      </c>
      <c r="D580" s="23" t="s">
        <v>2780</v>
      </c>
      <c r="E580" s="23" t="s">
        <v>2791</v>
      </c>
      <c r="F580" s="3" t="s">
        <v>2988</v>
      </c>
      <c r="G580" s="24"/>
      <c r="H580" s="3" t="s">
        <v>1654</v>
      </c>
      <c r="I580" s="33">
        <v>42010000</v>
      </c>
      <c r="J580" s="143"/>
      <c r="K580" s="1" t="s">
        <v>2008</v>
      </c>
      <c r="L580" s="1" t="s">
        <v>2008</v>
      </c>
      <c r="N580" s="23" t="s">
        <v>2598</v>
      </c>
      <c r="P580" s="22" t="s">
        <v>1995</v>
      </c>
      <c r="Q580" s="22">
        <v>393</v>
      </c>
      <c r="R580" s="37">
        <f t="shared" si="26"/>
        <v>719.2</v>
      </c>
      <c r="S580" s="168">
        <v>899</v>
      </c>
      <c r="T580" s="33">
        <v>5051771781341</v>
      </c>
      <c r="U580" s="33"/>
      <c r="V580" s="99">
        <v>0.5</v>
      </c>
      <c r="W580" s="166">
        <v>0.05</v>
      </c>
      <c r="X580" s="99">
        <f t="shared" si="27"/>
        <v>0.55000000000000004</v>
      </c>
      <c r="Y580" s="84"/>
      <c r="Z580" s="84">
        <v>1650</v>
      </c>
      <c r="AA580" s="84">
        <v>200</v>
      </c>
      <c r="AY580" s="322" t="s">
        <v>3910</v>
      </c>
      <c r="AZ580" s="12"/>
      <c r="BA580" t="s">
        <v>5211</v>
      </c>
      <c r="BB580" s="302" t="s">
        <v>5197</v>
      </c>
      <c r="BC580" s="309" t="s">
        <v>5198</v>
      </c>
    </row>
    <row r="581" spans="1:55" ht="15.75" x14ac:dyDescent="0.25">
      <c r="A581" s="23" t="s">
        <v>448</v>
      </c>
      <c r="B581" s="24" t="s">
        <v>969</v>
      </c>
      <c r="C581" s="24"/>
      <c r="D581" s="3" t="s">
        <v>970</v>
      </c>
      <c r="E581" s="23" t="s">
        <v>970</v>
      </c>
      <c r="F581" s="24" t="s">
        <v>4314</v>
      </c>
      <c r="G581" s="24"/>
      <c r="H581" s="23" t="s">
        <v>2069</v>
      </c>
      <c r="I581" s="33">
        <v>42010000</v>
      </c>
      <c r="K581" s="1" t="s">
        <v>2008</v>
      </c>
      <c r="L581" s="1" t="s">
        <v>2008</v>
      </c>
      <c r="N581" s="23" t="s">
        <v>971</v>
      </c>
      <c r="O581" s="23"/>
      <c r="P581" s="22" t="s">
        <v>1995</v>
      </c>
      <c r="Q581" s="22">
        <v>99</v>
      </c>
      <c r="R581" s="37">
        <f t="shared" si="26"/>
        <v>180</v>
      </c>
      <c r="S581" s="168">
        <v>225</v>
      </c>
      <c r="T581" s="33" t="s">
        <v>972</v>
      </c>
      <c r="U581" s="33"/>
      <c r="V581" s="99">
        <v>0.14000000000000001</v>
      </c>
      <c r="W581" s="99">
        <v>5.0000000000000001E-3</v>
      </c>
      <c r="X581" s="99">
        <f t="shared" si="27"/>
        <v>0.14500000000000002</v>
      </c>
      <c r="Y581" s="8">
        <v>575</v>
      </c>
      <c r="Z581" s="8">
        <v>5</v>
      </c>
      <c r="AA581" s="8">
        <v>420</v>
      </c>
      <c r="AY581" s="322" t="s">
        <v>3911</v>
      </c>
      <c r="AZ581" s="157"/>
      <c r="BA581" t="s">
        <v>5211</v>
      </c>
      <c r="BB581" s="302" t="s">
        <v>5197</v>
      </c>
      <c r="BC581" s="309" t="s">
        <v>5198</v>
      </c>
    </row>
    <row r="582" spans="1:55" ht="15.75" x14ac:dyDescent="0.25">
      <c r="A582" s="23" t="s">
        <v>448</v>
      </c>
      <c r="B582" s="24" t="s">
        <v>969</v>
      </c>
      <c r="C582" s="24"/>
      <c r="D582" s="3" t="s">
        <v>2070</v>
      </c>
      <c r="E582" s="23" t="s">
        <v>2070</v>
      </c>
      <c r="F582" s="24" t="s">
        <v>4314</v>
      </c>
      <c r="G582" s="24"/>
      <c r="H582" s="23" t="s">
        <v>2071</v>
      </c>
      <c r="I582" s="33">
        <v>42010000</v>
      </c>
      <c r="K582" s="1" t="s">
        <v>2008</v>
      </c>
      <c r="L582" s="1" t="s">
        <v>2008</v>
      </c>
      <c r="N582" s="23" t="s">
        <v>2394</v>
      </c>
      <c r="O582" s="23"/>
      <c r="P582" s="22" t="s">
        <v>1995</v>
      </c>
      <c r="Q582" s="22">
        <v>99</v>
      </c>
      <c r="R582" s="37">
        <f t="shared" si="26"/>
        <v>180</v>
      </c>
      <c r="S582" s="168">
        <v>225</v>
      </c>
      <c r="T582" s="33">
        <v>5051771286051</v>
      </c>
      <c r="U582" s="33"/>
      <c r="V582" s="99">
        <v>0.14000000000000001</v>
      </c>
      <c r="W582" s="99">
        <v>5.0000000000000001E-3</v>
      </c>
      <c r="X582" s="99">
        <f t="shared" si="27"/>
        <v>0.14500000000000002</v>
      </c>
      <c r="Y582" s="8">
        <v>575</v>
      </c>
      <c r="Z582" s="8">
        <v>5</v>
      </c>
      <c r="AA582" s="8">
        <v>420</v>
      </c>
      <c r="AY582" s="322" t="s">
        <v>3911</v>
      </c>
      <c r="AZ582" s="157"/>
      <c r="BA582" t="s">
        <v>5211</v>
      </c>
      <c r="BB582" s="302" t="s">
        <v>5197</v>
      </c>
      <c r="BC582" s="309" t="s">
        <v>5198</v>
      </c>
    </row>
    <row r="583" spans="1:55" ht="15.75" x14ac:dyDescent="0.25">
      <c r="A583" s="23" t="s">
        <v>448</v>
      </c>
      <c r="B583" s="24" t="s">
        <v>969</v>
      </c>
      <c r="C583" s="24"/>
      <c r="D583" s="3" t="s">
        <v>2792</v>
      </c>
      <c r="E583" s="23" t="s">
        <v>2483</v>
      </c>
      <c r="F583" s="24" t="s">
        <v>4029</v>
      </c>
      <c r="G583" s="3"/>
      <c r="H583" s="23" t="s">
        <v>290</v>
      </c>
      <c r="I583" s="33">
        <v>42010000</v>
      </c>
      <c r="K583" s="1" t="s">
        <v>2008</v>
      </c>
      <c r="L583" s="1" t="s">
        <v>2008</v>
      </c>
      <c r="N583" s="23" t="s">
        <v>2599</v>
      </c>
      <c r="O583" s="23"/>
      <c r="P583" s="22" t="s">
        <v>1995</v>
      </c>
      <c r="Q583" s="22">
        <v>190</v>
      </c>
      <c r="R583" s="37">
        <f t="shared" si="26"/>
        <v>351.20000000000005</v>
      </c>
      <c r="S583" s="168">
        <v>439</v>
      </c>
      <c r="T583" s="33">
        <v>5051771665221</v>
      </c>
      <c r="U583" s="33"/>
      <c r="V583" s="99">
        <v>0.6</v>
      </c>
      <c r="W583" s="99">
        <v>0.01</v>
      </c>
      <c r="X583" s="99">
        <f t="shared" si="27"/>
        <v>0.61</v>
      </c>
      <c r="Y583" s="8">
        <v>50</v>
      </c>
      <c r="Z583" s="8">
        <v>620</v>
      </c>
      <c r="AA583" s="8">
        <v>400</v>
      </c>
      <c r="AY583" s="322" t="s">
        <v>3913</v>
      </c>
      <c r="AZ583" s="12"/>
      <c r="BA583" t="s">
        <v>5213</v>
      </c>
      <c r="BB583" s="302" t="s">
        <v>5197</v>
      </c>
      <c r="BC583" s="309" t="s">
        <v>5198</v>
      </c>
    </row>
    <row r="584" spans="1:55" ht="15.75" x14ac:dyDescent="0.25">
      <c r="A584" s="23" t="s">
        <v>448</v>
      </c>
      <c r="B584" s="24" t="s">
        <v>969</v>
      </c>
      <c r="C584" s="24"/>
      <c r="D584" s="3" t="s">
        <v>2792</v>
      </c>
      <c r="E584" s="23" t="s">
        <v>2484</v>
      </c>
      <c r="F584" s="24" t="s">
        <v>4029</v>
      </c>
      <c r="G584" s="3"/>
      <c r="H584" s="23" t="s">
        <v>290</v>
      </c>
      <c r="I584" s="33">
        <v>42010000</v>
      </c>
      <c r="K584" s="1" t="s">
        <v>2008</v>
      </c>
      <c r="L584" s="1" t="s">
        <v>2008</v>
      </c>
      <c r="N584" s="23" t="s">
        <v>2600</v>
      </c>
      <c r="O584" s="23"/>
      <c r="P584" s="22" t="s">
        <v>1995</v>
      </c>
      <c r="Q584" s="22">
        <v>190</v>
      </c>
      <c r="R584" s="37">
        <f t="shared" si="26"/>
        <v>351.20000000000005</v>
      </c>
      <c r="S584" s="168">
        <v>439</v>
      </c>
      <c r="T584" s="33">
        <v>5051771665214</v>
      </c>
      <c r="U584" s="33"/>
      <c r="V584" s="99">
        <v>0.6</v>
      </c>
      <c r="W584" s="99">
        <v>0.01</v>
      </c>
      <c r="X584" s="99">
        <f t="shared" si="27"/>
        <v>0.61</v>
      </c>
      <c r="Y584" s="8">
        <v>50</v>
      </c>
      <c r="Z584" s="8">
        <v>580</v>
      </c>
      <c r="AA584" s="8">
        <v>400</v>
      </c>
      <c r="AY584" s="322" t="s">
        <v>3913</v>
      </c>
      <c r="AZ584" s="12"/>
      <c r="BA584" t="s">
        <v>5213</v>
      </c>
      <c r="BB584" s="302" t="s">
        <v>5197</v>
      </c>
      <c r="BC584" s="309" t="s">
        <v>5198</v>
      </c>
    </row>
    <row r="585" spans="1:55" ht="15.75" x14ac:dyDescent="0.25">
      <c r="A585" s="23" t="s">
        <v>448</v>
      </c>
      <c r="B585" s="24" t="s">
        <v>969</v>
      </c>
      <c r="C585" s="24"/>
      <c r="D585" s="3" t="s">
        <v>2792</v>
      </c>
      <c r="E585" s="23" t="s">
        <v>2485</v>
      </c>
      <c r="F585" s="24" t="s">
        <v>4029</v>
      </c>
      <c r="G585" s="3"/>
      <c r="H585" s="23" t="s">
        <v>311</v>
      </c>
      <c r="I585" s="33">
        <v>42010000</v>
      </c>
      <c r="K585" s="1" t="s">
        <v>2008</v>
      </c>
      <c r="L585" s="1" t="s">
        <v>2008</v>
      </c>
      <c r="N585" s="23" t="s">
        <v>2599</v>
      </c>
      <c r="O585" s="23"/>
      <c r="P585" s="22" t="s">
        <v>1995</v>
      </c>
      <c r="Q585" s="22">
        <v>190</v>
      </c>
      <c r="R585" s="37">
        <f t="shared" si="26"/>
        <v>351.20000000000005</v>
      </c>
      <c r="S585" s="168">
        <v>439</v>
      </c>
      <c r="T585" s="33" t="s">
        <v>973</v>
      </c>
      <c r="U585" s="33"/>
      <c r="V585" s="99">
        <v>0.6</v>
      </c>
      <c r="W585" s="99">
        <v>0.01</v>
      </c>
      <c r="X585" s="99">
        <f t="shared" si="27"/>
        <v>0.61</v>
      </c>
      <c r="Y585" s="8">
        <v>50</v>
      </c>
      <c r="Z585" s="8">
        <v>620</v>
      </c>
      <c r="AA585" s="8">
        <v>400</v>
      </c>
      <c r="AY585" s="322" t="s">
        <v>3913</v>
      </c>
      <c r="AZ585" s="12"/>
      <c r="BA585" t="s">
        <v>5213</v>
      </c>
      <c r="BB585" s="302" t="s">
        <v>5197</v>
      </c>
      <c r="BC585" s="309" t="s">
        <v>5198</v>
      </c>
    </row>
    <row r="586" spans="1:55" ht="15.75" x14ac:dyDescent="0.25">
      <c r="A586" s="23" t="s">
        <v>448</v>
      </c>
      <c r="B586" s="24" t="s">
        <v>969</v>
      </c>
      <c r="C586" s="24"/>
      <c r="D586" s="3" t="s">
        <v>2792</v>
      </c>
      <c r="E586" s="23" t="s">
        <v>2486</v>
      </c>
      <c r="F586" s="24" t="s">
        <v>4029</v>
      </c>
      <c r="G586" s="3"/>
      <c r="H586" s="23" t="s">
        <v>311</v>
      </c>
      <c r="I586" s="33">
        <v>42010000</v>
      </c>
      <c r="K586" s="1" t="s">
        <v>2008</v>
      </c>
      <c r="L586" s="1" t="s">
        <v>2008</v>
      </c>
      <c r="N586" s="23" t="s">
        <v>2600</v>
      </c>
      <c r="O586" s="23"/>
      <c r="P586" s="22" t="s">
        <v>1995</v>
      </c>
      <c r="Q586" s="22">
        <v>190</v>
      </c>
      <c r="R586" s="37">
        <f t="shared" ref="R586:R649" si="28">S586*0.8</f>
        <v>351.20000000000005</v>
      </c>
      <c r="S586" s="168">
        <v>439</v>
      </c>
      <c r="T586" s="33" t="s">
        <v>974</v>
      </c>
      <c r="U586" s="33"/>
      <c r="V586" s="99">
        <v>0.6</v>
      </c>
      <c r="W586" s="99">
        <v>0.01</v>
      </c>
      <c r="X586" s="99">
        <f t="shared" si="27"/>
        <v>0.61</v>
      </c>
      <c r="Y586" s="8">
        <v>50</v>
      </c>
      <c r="Z586" s="8">
        <v>580</v>
      </c>
      <c r="AA586" s="8">
        <v>400</v>
      </c>
      <c r="AY586" s="322" t="s">
        <v>3913</v>
      </c>
      <c r="AZ586" s="12"/>
      <c r="BA586" t="s">
        <v>5213</v>
      </c>
      <c r="BB586" s="302" t="s">
        <v>5197</v>
      </c>
      <c r="BC586" s="309" t="s">
        <v>5198</v>
      </c>
    </row>
    <row r="587" spans="1:55" ht="15.75" x14ac:dyDescent="0.25">
      <c r="A587" s="23" t="s">
        <v>508</v>
      </c>
      <c r="B587" s="24" t="s">
        <v>976</v>
      </c>
      <c r="C587" s="24"/>
      <c r="D587" s="3" t="s">
        <v>991</v>
      </c>
      <c r="E587" s="23" t="s">
        <v>977</v>
      </c>
      <c r="F587" s="24" t="s">
        <v>4315</v>
      </c>
      <c r="G587" s="24"/>
      <c r="H587" s="23" t="s">
        <v>290</v>
      </c>
      <c r="I587" s="33">
        <v>42010000</v>
      </c>
      <c r="K587" s="1" t="s">
        <v>2008</v>
      </c>
      <c r="L587" s="1" t="s">
        <v>2008</v>
      </c>
      <c r="N587" s="23" t="s">
        <v>452</v>
      </c>
      <c r="O587" s="23"/>
      <c r="P587" s="22" t="s">
        <v>1995</v>
      </c>
      <c r="Q587" s="22">
        <v>172</v>
      </c>
      <c r="R587" s="37">
        <f t="shared" si="28"/>
        <v>316</v>
      </c>
      <c r="S587" s="168">
        <v>395</v>
      </c>
      <c r="T587" s="33" t="s">
        <v>979</v>
      </c>
      <c r="U587" s="33"/>
      <c r="V587" s="99">
        <v>0.74</v>
      </c>
      <c r="W587" s="99">
        <v>0.01</v>
      </c>
      <c r="X587" s="99">
        <f t="shared" ref="X587:X610" si="29">V587+W587</f>
        <v>0.75</v>
      </c>
      <c r="Y587" s="8">
        <v>150</v>
      </c>
      <c r="Z587" s="8">
        <v>350</v>
      </c>
      <c r="AA587" s="8">
        <v>300</v>
      </c>
      <c r="AY587" s="322" t="s">
        <v>978</v>
      </c>
      <c r="AZ587" s="157"/>
      <c r="BA587" t="s">
        <v>5211</v>
      </c>
      <c r="BB587" s="302" t="s">
        <v>5197</v>
      </c>
      <c r="BC587" s="309" t="s">
        <v>5198</v>
      </c>
    </row>
    <row r="588" spans="1:55" ht="15.75" x14ac:dyDescent="0.25">
      <c r="A588" s="23" t="s">
        <v>508</v>
      </c>
      <c r="B588" s="24" t="s">
        <v>976</v>
      </c>
      <c r="C588" s="24"/>
      <c r="D588" s="3" t="s">
        <v>991</v>
      </c>
      <c r="E588" s="23" t="s">
        <v>980</v>
      </c>
      <c r="F588" s="24" t="s">
        <v>4315</v>
      </c>
      <c r="G588" s="24"/>
      <c r="H588" s="23" t="s">
        <v>290</v>
      </c>
      <c r="I588" s="33">
        <v>42010000</v>
      </c>
      <c r="K588" s="1" t="s">
        <v>2008</v>
      </c>
      <c r="L588" s="1" t="s">
        <v>2008</v>
      </c>
      <c r="N588" s="23" t="s">
        <v>454</v>
      </c>
      <c r="O588" s="23"/>
      <c r="P588" s="22" t="s">
        <v>1995</v>
      </c>
      <c r="Q588" s="22">
        <v>172</v>
      </c>
      <c r="R588" s="37">
        <f t="shared" si="28"/>
        <v>316</v>
      </c>
      <c r="S588" s="168">
        <v>395</v>
      </c>
      <c r="T588" s="33" t="s">
        <v>981</v>
      </c>
      <c r="U588" s="33"/>
      <c r="V588" s="99">
        <v>0.83</v>
      </c>
      <c r="W588" s="99">
        <v>0.01</v>
      </c>
      <c r="X588" s="99">
        <f t="shared" si="29"/>
        <v>0.84</v>
      </c>
      <c r="Y588" s="8">
        <v>150</v>
      </c>
      <c r="Z588" s="8">
        <v>400</v>
      </c>
      <c r="AA588" s="8">
        <v>330</v>
      </c>
      <c r="AY588" s="322" t="s">
        <v>978</v>
      </c>
      <c r="AZ588" s="157"/>
      <c r="BA588" t="s">
        <v>5211</v>
      </c>
      <c r="BB588" s="302" t="s">
        <v>5197</v>
      </c>
      <c r="BC588" s="309" t="s">
        <v>5198</v>
      </c>
    </row>
    <row r="589" spans="1:55" ht="15.75" x14ac:dyDescent="0.25">
      <c r="A589" s="23" t="s">
        <v>508</v>
      </c>
      <c r="B589" s="24" t="s">
        <v>976</v>
      </c>
      <c r="C589" s="24"/>
      <c r="D589" s="3" t="s">
        <v>991</v>
      </c>
      <c r="E589" s="23" t="s">
        <v>982</v>
      </c>
      <c r="F589" s="24" t="s">
        <v>4315</v>
      </c>
      <c r="G589" s="24"/>
      <c r="H589" s="23" t="s">
        <v>290</v>
      </c>
      <c r="I589" s="33">
        <v>42010000</v>
      </c>
      <c r="K589" s="1" t="s">
        <v>2008</v>
      </c>
      <c r="L589" s="1" t="s">
        <v>2008</v>
      </c>
      <c r="N589" s="23" t="s">
        <v>456</v>
      </c>
      <c r="O589" s="23"/>
      <c r="P589" s="22" t="s">
        <v>1995</v>
      </c>
      <c r="Q589" s="22">
        <v>172</v>
      </c>
      <c r="R589" s="37">
        <f t="shared" si="28"/>
        <v>316</v>
      </c>
      <c r="S589" s="168">
        <v>395</v>
      </c>
      <c r="T589" s="33" t="s">
        <v>983</v>
      </c>
      <c r="U589" s="33"/>
      <c r="V589" s="99">
        <v>0.6</v>
      </c>
      <c r="W589" s="99">
        <v>0.01</v>
      </c>
      <c r="X589" s="99">
        <f t="shared" si="29"/>
        <v>0.61</v>
      </c>
      <c r="Y589" s="8">
        <v>150</v>
      </c>
      <c r="Z589" s="8">
        <v>350</v>
      </c>
      <c r="AA589" s="8">
        <v>250</v>
      </c>
      <c r="AY589" s="322" t="s">
        <v>978</v>
      </c>
      <c r="AZ589" s="157"/>
      <c r="BA589" t="s">
        <v>5211</v>
      </c>
      <c r="BB589" s="302" t="s">
        <v>5197</v>
      </c>
      <c r="BC589" s="309" t="s">
        <v>5198</v>
      </c>
    </row>
    <row r="590" spans="1:55" ht="15.75" x14ac:dyDescent="0.25">
      <c r="A590" s="23" t="s">
        <v>508</v>
      </c>
      <c r="B590" s="24" t="s">
        <v>976</v>
      </c>
      <c r="C590" s="24"/>
      <c r="D590" s="3" t="s">
        <v>991</v>
      </c>
      <c r="E590" s="23" t="s">
        <v>984</v>
      </c>
      <c r="F590" s="24" t="s">
        <v>4315</v>
      </c>
      <c r="G590" s="24"/>
      <c r="H590" s="23" t="s">
        <v>290</v>
      </c>
      <c r="I590" s="33">
        <v>42010000</v>
      </c>
      <c r="K590" s="1" t="s">
        <v>2008</v>
      </c>
      <c r="L590" s="1" t="s">
        <v>2008</v>
      </c>
      <c r="N590" s="23" t="s">
        <v>458</v>
      </c>
      <c r="O590" s="23"/>
      <c r="P590" s="22" t="s">
        <v>1995</v>
      </c>
      <c r="Q590" s="22">
        <v>172</v>
      </c>
      <c r="R590" s="37">
        <f t="shared" si="28"/>
        <v>316</v>
      </c>
      <c r="S590" s="168">
        <v>395</v>
      </c>
      <c r="T590" s="33" t="s">
        <v>985</v>
      </c>
      <c r="U590" s="33"/>
      <c r="V590" s="99">
        <v>0.55000000000000004</v>
      </c>
      <c r="W590" s="99">
        <v>0.01</v>
      </c>
      <c r="X590" s="99">
        <f t="shared" si="29"/>
        <v>0.56000000000000005</v>
      </c>
      <c r="Y590" s="8">
        <v>120</v>
      </c>
      <c r="Z590" s="8">
        <v>350</v>
      </c>
      <c r="AA590" s="8">
        <v>250</v>
      </c>
      <c r="AY590" s="322" t="s">
        <v>978</v>
      </c>
      <c r="AZ590" s="157"/>
      <c r="BA590" t="s">
        <v>5211</v>
      </c>
      <c r="BB590" s="302" t="s">
        <v>5197</v>
      </c>
      <c r="BC590" s="309" t="s">
        <v>5198</v>
      </c>
    </row>
    <row r="591" spans="1:55" ht="15.75" x14ac:dyDescent="0.25">
      <c r="A591" s="23" t="s">
        <v>508</v>
      </c>
      <c r="B591" s="24" t="s">
        <v>976</v>
      </c>
      <c r="C591" s="24"/>
      <c r="D591" s="3" t="s">
        <v>991</v>
      </c>
      <c r="E591" s="23" t="s">
        <v>986</v>
      </c>
      <c r="F591" s="24" t="s">
        <v>4315</v>
      </c>
      <c r="G591" s="24"/>
      <c r="H591" s="23" t="s">
        <v>290</v>
      </c>
      <c r="I591" s="33">
        <v>42010000</v>
      </c>
      <c r="K591" s="1" t="s">
        <v>2008</v>
      </c>
      <c r="L591" s="1" t="s">
        <v>2008</v>
      </c>
      <c r="N591" s="23" t="s">
        <v>460</v>
      </c>
      <c r="O591" s="23"/>
      <c r="P591" s="22" t="s">
        <v>1995</v>
      </c>
      <c r="Q591" s="22">
        <v>172</v>
      </c>
      <c r="R591" s="37">
        <f t="shared" si="28"/>
        <v>316</v>
      </c>
      <c r="S591" s="168">
        <v>395</v>
      </c>
      <c r="T591" s="33" t="s">
        <v>987</v>
      </c>
      <c r="U591" s="33"/>
      <c r="V591" s="99">
        <v>0.87</v>
      </c>
      <c r="W591" s="99">
        <v>0.01</v>
      </c>
      <c r="X591" s="99">
        <f t="shared" si="29"/>
        <v>0.88</v>
      </c>
      <c r="Y591" s="8">
        <v>150</v>
      </c>
      <c r="Z591" s="8">
        <v>400</v>
      </c>
      <c r="AA591" s="8">
        <v>330</v>
      </c>
      <c r="AY591" s="322" t="s">
        <v>978</v>
      </c>
      <c r="AZ591" s="157"/>
      <c r="BA591" t="s">
        <v>5211</v>
      </c>
      <c r="BB591" s="302" t="s">
        <v>5197</v>
      </c>
      <c r="BC591" s="309" t="s">
        <v>5198</v>
      </c>
    </row>
    <row r="592" spans="1:55" ht="15.75" x14ac:dyDescent="0.25">
      <c r="A592" s="23" t="s">
        <v>508</v>
      </c>
      <c r="B592" s="24" t="s">
        <v>976</v>
      </c>
      <c r="C592" s="24"/>
      <c r="D592" s="3" t="s">
        <v>2179</v>
      </c>
      <c r="E592" s="23" t="s">
        <v>988</v>
      </c>
      <c r="F592" s="24" t="s">
        <v>4316</v>
      </c>
      <c r="G592" s="24"/>
      <c r="H592" s="23" t="s">
        <v>290</v>
      </c>
      <c r="I592" s="33">
        <v>42010000</v>
      </c>
      <c r="K592" s="1" t="s">
        <v>2008</v>
      </c>
      <c r="L592" s="1" t="s">
        <v>2008</v>
      </c>
      <c r="N592" s="23" t="s">
        <v>452</v>
      </c>
      <c r="O592" s="23"/>
      <c r="P592" s="22" t="s">
        <v>1995</v>
      </c>
      <c r="Q592" s="22">
        <v>180</v>
      </c>
      <c r="R592" s="37">
        <f t="shared" si="28"/>
        <v>332</v>
      </c>
      <c r="S592" s="168">
        <v>415</v>
      </c>
      <c r="T592" s="33" t="s">
        <v>990</v>
      </c>
      <c r="U592" s="33"/>
      <c r="V592" s="99">
        <v>0.75800000000000001</v>
      </c>
      <c r="W592" s="99">
        <v>0.01</v>
      </c>
      <c r="X592" s="99">
        <f t="shared" si="29"/>
        <v>0.76800000000000002</v>
      </c>
      <c r="Y592" s="8">
        <v>150</v>
      </c>
      <c r="Z592" s="8">
        <v>380</v>
      </c>
      <c r="AA592" s="8">
        <v>320</v>
      </c>
      <c r="AY592" s="322" t="s">
        <v>989</v>
      </c>
      <c r="AZ592" s="157"/>
      <c r="BA592" t="s">
        <v>5213</v>
      </c>
      <c r="BB592" s="302" t="s">
        <v>5197</v>
      </c>
      <c r="BC592" s="309" t="s">
        <v>5198</v>
      </c>
    </row>
    <row r="593" spans="1:55" ht="15.75" x14ac:dyDescent="0.25">
      <c r="A593" s="23" t="s">
        <v>508</v>
      </c>
      <c r="B593" s="24" t="s">
        <v>976</v>
      </c>
      <c r="C593" s="24"/>
      <c r="D593" s="3" t="s">
        <v>2179</v>
      </c>
      <c r="E593" s="23" t="s">
        <v>991</v>
      </c>
      <c r="F593" s="24" t="s">
        <v>4316</v>
      </c>
      <c r="G593" s="24"/>
      <c r="H593" s="23" t="s">
        <v>290</v>
      </c>
      <c r="I593" s="33">
        <v>42010000</v>
      </c>
      <c r="K593" s="1" t="s">
        <v>2008</v>
      </c>
      <c r="L593" s="1" t="s">
        <v>2008</v>
      </c>
      <c r="N593" s="23" t="s">
        <v>454</v>
      </c>
      <c r="O593" s="23"/>
      <c r="P593" s="22" t="s">
        <v>1995</v>
      </c>
      <c r="Q593" s="22">
        <v>180</v>
      </c>
      <c r="R593" s="37">
        <f t="shared" si="28"/>
        <v>332</v>
      </c>
      <c r="S593" s="168">
        <v>415</v>
      </c>
      <c r="T593" s="33" t="s">
        <v>992</v>
      </c>
      <c r="U593" s="33"/>
      <c r="V593" s="99">
        <v>0.82299999999999995</v>
      </c>
      <c r="W593" s="99">
        <v>0.01</v>
      </c>
      <c r="X593" s="99">
        <f t="shared" si="29"/>
        <v>0.83299999999999996</v>
      </c>
      <c r="Y593" s="8">
        <v>170</v>
      </c>
      <c r="Z593" s="8">
        <v>450</v>
      </c>
      <c r="AA593" s="8">
        <v>350</v>
      </c>
      <c r="AY593" s="322" t="s">
        <v>989</v>
      </c>
      <c r="AZ593" s="157"/>
      <c r="BA593" t="s">
        <v>5213</v>
      </c>
      <c r="BB593" s="302" t="s">
        <v>5197</v>
      </c>
      <c r="BC593" s="309" t="s">
        <v>5198</v>
      </c>
    </row>
    <row r="594" spans="1:55" ht="15.75" x14ac:dyDescent="0.25">
      <c r="A594" s="23" t="s">
        <v>508</v>
      </c>
      <c r="B594" s="24" t="s">
        <v>976</v>
      </c>
      <c r="C594" s="24"/>
      <c r="D594" s="3" t="s">
        <v>2179</v>
      </c>
      <c r="E594" s="23" t="s">
        <v>993</v>
      </c>
      <c r="F594" s="24" t="s">
        <v>4316</v>
      </c>
      <c r="G594" s="24"/>
      <c r="H594" s="23" t="s">
        <v>290</v>
      </c>
      <c r="I594" s="33">
        <v>42010000</v>
      </c>
      <c r="K594" s="1" t="s">
        <v>2008</v>
      </c>
      <c r="L594" s="1" t="s">
        <v>2008</v>
      </c>
      <c r="N594" s="23" t="s">
        <v>456</v>
      </c>
      <c r="O594" s="23"/>
      <c r="P594" s="22" t="s">
        <v>1995</v>
      </c>
      <c r="Q594" s="22">
        <v>180</v>
      </c>
      <c r="R594" s="37">
        <f t="shared" si="28"/>
        <v>332</v>
      </c>
      <c r="S594" s="168">
        <v>415</v>
      </c>
      <c r="T594" s="33" t="s">
        <v>994</v>
      </c>
      <c r="U594" s="33"/>
      <c r="V594" s="99">
        <v>0.6</v>
      </c>
      <c r="W594" s="99">
        <v>0.01</v>
      </c>
      <c r="X594" s="99">
        <f t="shared" si="29"/>
        <v>0.61</v>
      </c>
      <c r="Y594" s="8">
        <v>150</v>
      </c>
      <c r="Z594" s="8">
        <v>300</v>
      </c>
      <c r="AA594" s="8">
        <v>280</v>
      </c>
      <c r="AY594" s="322" t="s">
        <v>989</v>
      </c>
      <c r="AZ594" s="157"/>
      <c r="BA594" t="s">
        <v>5213</v>
      </c>
      <c r="BB594" s="302" t="s">
        <v>5197</v>
      </c>
      <c r="BC594" s="309" t="s">
        <v>5198</v>
      </c>
    </row>
    <row r="595" spans="1:55" ht="15.75" x14ac:dyDescent="0.25">
      <c r="A595" s="23" t="s">
        <v>508</v>
      </c>
      <c r="B595" s="24" t="s">
        <v>976</v>
      </c>
      <c r="C595" s="24"/>
      <c r="D595" s="3" t="s">
        <v>2179</v>
      </c>
      <c r="E595" s="23" t="s">
        <v>995</v>
      </c>
      <c r="F595" s="24" t="s">
        <v>4316</v>
      </c>
      <c r="G595" s="24"/>
      <c r="H595" s="23" t="s">
        <v>290</v>
      </c>
      <c r="I595" s="33">
        <v>42010000</v>
      </c>
      <c r="K595" s="1" t="s">
        <v>2008</v>
      </c>
      <c r="L595" s="1" t="s">
        <v>2008</v>
      </c>
      <c r="N595" s="23" t="s">
        <v>458</v>
      </c>
      <c r="O595" s="23"/>
      <c r="P595" s="22" t="s">
        <v>1995</v>
      </c>
      <c r="Q595" s="22">
        <v>180</v>
      </c>
      <c r="R595" s="37">
        <f t="shared" si="28"/>
        <v>332</v>
      </c>
      <c r="S595" s="168">
        <v>415</v>
      </c>
      <c r="T595" s="33" t="s">
        <v>996</v>
      </c>
      <c r="U595" s="33"/>
      <c r="V595" s="99">
        <v>0.52</v>
      </c>
      <c r="W595" s="99">
        <v>0.01</v>
      </c>
      <c r="X595" s="99">
        <f t="shared" si="29"/>
        <v>0.53</v>
      </c>
      <c r="Y595" s="8">
        <v>120</v>
      </c>
      <c r="Z595" s="8">
        <v>300</v>
      </c>
      <c r="AA595" s="8">
        <v>280</v>
      </c>
      <c r="AY595" s="322" t="s">
        <v>989</v>
      </c>
      <c r="AZ595" s="157"/>
      <c r="BA595" t="s">
        <v>5213</v>
      </c>
      <c r="BB595" s="302" t="s">
        <v>5197</v>
      </c>
      <c r="BC595" s="309" t="s">
        <v>5198</v>
      </c>
    </row>
    <row r="596" spans="1:55" ht="15.75" x14ac:dyDescent="0.25">
      <c r="A596" s="23" t="s">
        <v>508</v>
      </c>
      <c r="B596" s="24" t="s">
        <v>976</v>
      </c>
      <c r="C596" s="24"/>
      <c r="D596" s="3" t="s">
        <v>2179</v>
      </c>
      <c r="E596" s="23" t="s">
        <v>997</v>
      </c>
      <c r="F596" s="24" t="s">
        <v>4316</v>
      </c>
      <c r="G596" s="24"/>
      <c r="H596" s="23" t="s">
        <v>290</v>
      </c>
      <c r="I596" s="33">
        <v>42010000</v>
      </c>
      <c r="K596" s="1" t="s">
        <v>2008</v>
      </c>
      <c r="L596" s="1" t="s">
        <v>2008</v>
      </c>
      <c r="N596" s="23" t="s">
        <v>460</v>
      </c>
      <c r="O596" s="23"/>
      <c r="P596" s="22" t="s">
        <v>1995</v>
      </c>
      <c r="Q596" s="22">
        <v>180</v>
      </c>
      <c r="R596" s="37">
        <f t="shared" si="28"/>
        <v>332</v>
      </c>
      <c r="S596" s="168">
        <v>415</v>
      </c>
      <c r="T596" s="33" t="s">
        <v>998</v>
      </c>
      <c r="U596" s="33"/>
      <c r="V596" s="99">
        <v>0.85499999999999998</v>
      </c>
      <c r="W596" s="99">
        <v>0.01</v>
      </c>
      <c r="X596" s="99">
        <f t="shared" si="29"/>
        <v>0.86499999999999999</v>
      </c>
      <c r="Y596" s="8">
        <v>170</v>
      </c>
      <c r="Z596" s="8">
        <v>450</v>
      </c>
      <c r="AA596" s="8">
        <v>400</v>
      </c>
      <c r="AY596" s="322" t="s">
        <v>989</v>
      </c>
      <c r="AZ596" s="157"/>
      <c r="BA596" t="s">
        <v>5213</v>
      </c>
      <c r="BB596" s="302" t="s">
        <v>5197</v>
      </c>
      <c r="BC596" s="309" t="s">
        <v>5198</v>
      </c>
    </row>
    <row r="597" spans="1:55" ht="15.75" x14ac:dyDescent="0.25">
      <c r="A597" t="s">
        <v>448</v>
      </c>
      <c r="B597" s="24" t="s">
        <v>976</v>
      </c>
      <c r="D597" t="s">
        <v>4778</v>
      </c>
      <c r="E597" s="20" t="s">
        <v>4623</v>
      </c>
      <c r="F597" t="s">
        <v>4624</v>
      </c>
      <c r="H597" t="s">
        <v>1609</v>
      </c>
      <c r="I597" s="33">
        <v>42010000</v>
      </c>
      <c r="K597" s="1" t="s">
        <v>2008</v>
      </c>
      <c r="L597" s="1" t="s">
        <v>2008</v>
      </c>
      <c r="M597" s="254"/>
      <c r="N597" s="13" t="s">
        <v>4625</v>
      </c>
      <c r="O597"/>
      <c r="P597" s="244" t="s">
        <v>1995</v>
      </c>
      <c r="Q597" s="313">
        <v>181</v>
      </c>
      <c r="R597" s="37">
        <f t="shared" si="28"/>
        <v>332</v>
      </c>
      <c r="S597" s="168">
        <v>415</v>
      </c>
      <c r="T597" s="143">
        <v>5051771923284</v>
      </c>
      <c r="U597"/>
      <c r="V597"/>
      <c r="W597"/>
      <c r="X597"/>
      <c r="Y597"/>
      <c r="Z597"/>
      <c r="AA597"/>
      <c r="AY597" s="320" t="s">
        <v>4626</v>
      </c>
      <c r="BA597" t="s">
        <v>5213</v>
      </c>
      <c r="BB597" s="302" t="s">
        <v>5197</v>
      </c>
      <c r="BC597" s="309" t="s">
        <v>5198</v>
      </c>
    </row>
    <row r="598" spans="1:55" ht="15.75" x14ac:dyDescent="0.25">
      <c r="A598" t="s">
        <v>448</v>
      </c>
      <c r="B598" s="24" t="s">
        <v>976</v>
      </c>
      <c r="D598" t="s">
        <v>4778</v>
      </c>
      <c r="E598" s="20" t="s">
        <v>4627</v>
      </c>
      <c r="F598" t="s">
        <v>4624</v>
      </c>
      <c r="H598" t="s">
        <v>1609</v>
      </c>
      <c r="I598" s="33">
        <v>42010000</v>
      </c>
      <c r="K598" s="1" t="s">
        <v>2008</v>
      </c>
      <c r="L598" s="1" t="s">
        <v>2008</v>
      </c>
      <c r="M598" s="254"/>
      <c r="N598" s="13" t="s">
        <v>484</v>
      </c>
      <c r="O598"/>
      <c r="P598" s="244" t="s">
        <v>1995</v>
      </c>
      <c r="Q598" s="313">
        <v>181</v>
      </c>
      <c r="R598" s="37">
        <f t="shared" si="28"/>
        <v>332</v>
      </c>
      <c r="S598" s="168">
        <v>415</v>
      </c>
      <c r="T598" s="143">
        <v>5051771923277</v>
      </c>
      <c r="U598"/>
      <c r="V598"/>
      <c r="W598"/>
      <c r="X598"/>
      <c r="Y598"/>
      <c r="Z598"/>
      <c r="AA598"/>
      <c r="AY598" s="320" t="s">
        <v>4626</v>
      </c>
      <c r="BA598" t="s">
        <v>5213</v>
      </c>
      <c r="BB598" s="302" t="s">
        <v>5197</v>
      </c>
      <c r="BC598" s="309" t="s">
        <v>5198</v>
      </c>
    </row>
    <row r="599" spans="1:55" ht="15.75" x14ac:dyDescent="0.25">
      <c r="A599" t="s">
        <v>448</v>
      </c>
      <c r="B599" s="24" t="s">
        <v>976</v>
      </c>
      <c r="D599" t="s">
        <v>4778</v>
      </c>
      <c r="E599" s="20" t="s">
        <v>4628</v>
      </c>
      <c r="F599" t="s">
        <v>4624</v>
      </c>
      <c r="H599" t="s">
        <v>1609</v>
      </c>
      <c r="I599" s="33">
        <v>42010000</v>
      </c>
      <c r="K599" s="1" t="s">
        <v>2008</v>
      </c>
      <c r="L599" s="1" t="s">
        <v>2008</v>
      </c>
      <c r="M599" s="254"/>
      <c r="N599" s="13" t="s">
        <v>487</v>
      </c>
      <c r="O599"/>
      <c r="P599" s="244" t="s">
        <v>1995</v>
      </c>
      <c r="Q599" s="313">
        <v>181</v>
      </c>
      <c r="R599" s="37">
        <f t="shared" si="28"/>
        <v>332</v>
      </c>
      <c r="S599" s="168">
        <v>415</v>
      </c>
      <c r="T599" s="143">
        <v>5051771923246</v>
      </c>
      <c r="U599"/>
      <c r="V599"/>
      <c r="W599"/>
      <c r="X599"/>
      <c r="Y599"/>
      <c r="Z599"/>
      <c r="AA599"/>
      <c r="AY599" s="320" t="s">
        <v>4626</v>
      </c>
      <c r="BA599" t="s">
        <v>5213</v>
      </c>
      <c r="BB599" s="302" t="s">
        <v>5197</v>
      </c>
      <c r="BC599" s="309" t="s">
        <v>5198</v>
      </c>
    </row>
    <row r="600" spans="1:55" ht="15.75" x14ac:dyDescent="0.25">
      <c r="A600" t="s">
        <v>448</v>
      </c>
      <c r="B600" s="24" t="s">
        <v>976</v>
      </c>
      <c r="D600" t="s">
        <v>4778</v>
      </c>
      <c r="E600" s="20" t="s">
        <v>4629</v>
      </c>
      <c r="F600" t="s">
        <v>4624</v>
      </c>
      <c r="H600" t="s">
        <v>1609</v>
      </c>
      <c r="I600" s="33">
        <v>42010000</v>
      </c>
      <c r="K600" s="1" t="s">
        <v>2008</v>
      </c>
      <c r="L600" s="1" t="s">
        <v>2008</v>
      </c>
      <c r="M600" s="254"/>
      <c r="N600" s="13" t="s">
        <v>490</v>
      </c>
      <c r="O600"/>
      <c r="P600" s="244" t="s">
        <v>1995</v>
      </c>
      <c r="Q600" s="313">
        <v>181</v>
      </c>
      <c r="R600" s="37">
        <f t="shared" si="28"/>
        <v>332</v>
      </c>
      <c r="S600" s="168">
        <v>415</v>
      </c>
      <c r="T600" s="143">
        <v>5051771923260</v>
      </c>
      <c r="U600"/>
      <c r="V600"/>
      <c r="W600"/>
      <c r="X600"/>
      <c r="Y600"/>
      <c r="Z600"/>
      <c r="AA600"/>
      <c r="AY600" s="320" t="s">
        <v>4626</v>
      </c>
      <c r="BA600" t="s">
        <v>5213</v>
      </c>
      <c r="BB600" s="302" t="s">
        <v>5197</v>
      </c>
      <c r="BC600" s="309" t="s">
        <v>5198</v>
      </c>
    </row>
    <row r="601" spans="1:55" ht="15.75" x14ac:dyDescent="0.25">
      <c r="A601" t="s">
        <v>448</v>
      </c>
      <c r="B601" s="24" t="s">
        <v>976</v>
      </c>
      <c r="D601" t="s">
        <v>4778</v>
      </c>
      <c r="E601" s="20" t="s">
        <v>4630</v>
      </c>
      <c r="F601" t="s">
        <v>4624</v>
      </c>
      <c r="H601" t="s">
        <v>1609</v>
      </c>
      <c r="I601" s="33">
        <v>42010000</v>
      </c>
      <c r="K601" s="1" t="s">
        <v>2008</v>
      </c>
      <c r="L601" s="1" t="s">
        <v>2008</v>
      </c>
      <c r="M601" s="254"/>
      <c r="N601" s="13" t="s">
        <v>1642</v>
      </c>
      <c r="O601"/>
      <c r="P601" s="244" t="s">
        <v>1995</v>
      </c>
      <c r="Q601" s="313">
        <v>181</v>
      </c>
      <c r="R601" s="37">
        <f t="shared" si="28"/>
        <v>332</v>
      </c>
      <c r="S601" s="168">
        <v>415</v>
      </c>
      <c r="T601" s="143">
        <v>5051771923253</v>
      </c>
      <c r="U601"/>
      <c r="V601"/>
      <c r="W601"/>
      <c r="X601"/>
      <c r="Y601"/>
      <c r="Z601"/>
      <c r="AA601"/>
      <c r="AY601" s="320" t="s">
        <v>4626</v>
      </c>
      <c r="BA601" t="s">
        <v>5213</v>
      </c>
      <c r="BB601" s="302" t="s">
        <v>5197</v>
      </c>
      <c r="BC601" s="309" t="s">
        <v>5198</v>
      </c>
    </row>
    <row r="602" spans="1:55" ht="15.75" x14ac:dyDescent="0.25">
      <c r="A602" s="23" t="s">
        <v>508</v>
      </c>
      <c r="B602" s="24" t="s">
        <v>2033</v>
      </c>
      <c r="C602" s="24"/>
      <c r="D602" s="3" t="s">
        <v>2237</v>
      </c>
      <c r="E602" s="23" t="s">
        <v>2039</v>
      </c>
      <c r="F602" s="24" t="s">
        <v>2300</v>
      </c>
      <c r="G602" s="24"/>
      <c r="H602" s="23" t="s">
        <v>2058</v>
      </c>
      <c r="I602" s="33">
        <v>42010000</v>
      </c>
      <c r="K602" s="1" t="s">
        <v>2008</v>
      </c>
      <c r="L602" s="1" t="s">
        <v>2008</v>
      </c>
      <c r="N602" s="23" t="s">
        <v>460</v>
      </c>
      <c r="O602" s="23"/>
      <c r="P602" s="22" t="s">
        <v>1995</v>
      </c>
      <c r="Q602" s="22">
        <v>433</v>
      </c>
      <c r="R602" s="37">
        <f t="shared" si="28"/>
        <v>796</v>
      </c>
      <c r="S602" s="168">
        <v>995</v>
      </c>
      <c r="T602" s="33">
        <v>5051771663968</v>
      </c>
      <c r="U602" s="33"/>
      <c r="V602" s="99">
        <v>0.65</v>
      </c>
      <c r="W602" s="99">
        <v>0.01</v>
      </c>
      <c r="X602" s="99">
        <f t="shared" si="29"/>
        <v>0.66</v>
      </c>
      <c r="Y602" s="8">
        <v>50</v>
      </c>
      <c r="Z602" s="8">
        <v>870</v>
      </c>
      <c r="AA602" s="8">
        <v>140</v>
      </c>
      <c r="AY602" s="322" t="s">
        <v>2418</v>
      </c>
      <c r="AZ602" s="12"/>
      <c r="BA602" t="s">
        <v>5213</v>
      </c>
      <c r="BB602" s="302" t="s">
        <v>5197</v>
      </c>
      <c r="BC602" s="309" t="s">
        <v>5198</v>
      </c>
    </row>
    <row r="603" spans="1:55" ht="15.75" x14ac:dyDescent="0.25">
      <c r="A603" s="23" t="s">
        <v>508</v>
      </c>
      <c r="B603" s="24" t="s">
        <v>2033</v>
      </c>
      <c r="C603" s="24"/>
      <c r="D603" s="3" t="s">
        <v>2238</v>
      </c>
      <c r="E603" s="23" t="s">
        <v>2045</v>
      </c>
      <c r="F603" s="24" t="s">
        <v>2301</v>
      </c>
      <c r="G603" s="24"/>
      <c r="H603" s="23" t="s">
        <v>1609</v>
      </c>
      <c r="I603" s="33">
        <v>42010000</v>
      </c>
      <c r="K603" s="1" t="s">
        <v>2008</v>
      </c>
      <c r="L603" s="1" t="s">
        <v>2008</v>
      </c>
      <c r="N603" s="23" t="s">
        <v>456</v>
      </c>
      <c r="O603" s="23"/>
      <c r="P603" s="22" t="s">
        <v>1995</v>
      </c>
      <c r="Q603" s="22">
        <v>433</v>
      </c>
      <c r="R603" s="37">
        <f t="shared" si="28"/>
        <v>796</v>
      </c>
      <c r="S603" s="168">
        <v>995</v>
      </c>
      <c r="T603" s="33">
        <v>5051771060873</v>
      </c>
      <c r="U603" s="33"/>
      <c r="V603" s="99">
        <v>0.82</v>
      </c>
      <c r="W603" s="99">
        <v>0.01</v>
      </c>
      <c r="X603" s="99">
        <f t="shared" si="29"/>
        <v>0.83</v>
      </c>
      <c r="Y603" s="8">
        <v>20</v>
      </c>
      <c r="Z603" s="8">
        <v>840</v>
      </c>
      <c r="AA603" s="8">
        <v>380</v>
      </c>
      <c r="AY603" s="322" t="s">
        <v>2419</v>
      </c>
      <c r="AZ603" s="12"/>
      <c r="BA603" t="s">
        <v>5213</v>
      </c>
      <c r="BB603" s="302" t="s">
        <v>5197</v>
      </c>
      <c r="BC603" s="309" t="s">
        <v>5198</v>
      </c>
    </row>
    <row r="604" spans="1:55" ht="15.75" x14ac:dyDescent="0.25">
      <c r="A604" s="23" t="s">
        <v>508</v>
      </c>
      <c r="B604" s="24" t="s">
        <v>2033</v>
      </c>
      <c r="C604" s="24"/>
      <c r="D604" s="3" t="s">
        <v>2238</v>
      </c>
      <c r="E604" s="23" t="s">
        <v>2040</v>
      </c>
      <c r="F604" s="24" t="s">
        <v>2301</v>
      </c>
      <c r="G604" s="24"/>
      <c r="H604" s="23" t="s">
        <v>1609</v>
      </c>
      <c r="I604" s="33">
        <v>42010000</v>
      </c>
      <c r="K604" s="1" t="s">
        <v>2008</v>
      </c>
      <c r="L604" s="1" t="s">
        <v>2008</v>
      </c>
      <c r="N604" s="23" t="s">
        <v>452</v>
      </c>
      <c r="O604" s="23"/>
      <c r="P604" s="22" t="s">
        <v>1995</v>
      </c>
      <c r="Q604" s="22">
        <v>433</v>
      </c>
      <c r="R604" s="37">
        <f t="shared" si="28"/>
        <v>796</v>
      </c>
      <c r="S604" s="168">
        <v>995</v>
      </c>
      <c r="T604" s="33">
        <v>5051771060880</v>
      </c>
      <c r="U604" s="33"/>
      <c r="V604" s="99">
        <v>0.82</v>
      </c>
      <c r="W604" s="99">
        <v>0.01</v>
      </c>
      <c r="X604" s="99">
        <f t="shared" si="29"/>
        <v>0.83</v>
      </c>
      <c r="Y604" s="8">
        <v>20</v>
      </c>
      <c r="Z604" s="8">
        <v>840</v>
      </c>
      <c r="AA604" s="8">
        <v>380</v>
      </c>
      <c r="AY604" s="322" t="s">
        <v>2419</v>
      </c>
      <c r="AZ604" s="12"/>
      <c r="BA604" t="s">
        <v>5213</v>
      </c>
      <c r="BB604" s="302" t="s">
        <v>5197</v>
      </c>
      <c r="BC604" s="309" t="s">
        <v>5198</v>
      </c>
    </row>
    <row r="605" spans="1:55" ht="15.75" x14ac:dyDescent="0.25">
      <c r="A605" s="23" t="s">
        <v>508</v>
      </c>
      <c r="B605" s="24" t="s">
        <v>2033</v>
      </c>
      <c r="C605" s="24"/>
      <c r="D605" s="3" t="s">
        <v>2238</v>
      </c>
      <c r="E605" s="23" t="s">
        <v>2041</v>
      </c>
      <c r="F605" s="24" t="s">
        <v>2301</v>
      </c>
      <c r="G605" s="24"/>
      <c r="H605" s="23" t="s">
        <v>1609</v>
      </c>
      <c r="I605" s="33">
        <v>42010000</v>
      </c>
      <c r="K605" s="1" t="s">
        <v>2008</v>
      </c>
      <c r="L605" s="1" t="s">
        <v>2008</v>
      </c>
      <c r="N605" s="23" t="s">
        <v>454</v>
      </c>
      <c r="O605" s="23"/>
      <c r="P605" s="22" t="s">
        <v>1995</v>
      </c>
      <c r="Q605" s="22">
        <v>433</v>
      </c>
      <c r="R605" s="37">
        <f t="shared" si="28"/>
        <v>796</v>
      </c>
      <c r="S605" s="168">
        <v>995</v>
      </c>
      <c r="T605" s="33">
        <v>5051771060897</v>
      </c>
      <c r="U605" s="33"/>
      <c r="V605" s="99">
        <v>0.82</v>
      </c>
      <c r="W605" s="99">
        <v>0.01</v>
      </c>
      <c r="X605" s="99">
        <f t="shared" si="29"/>
        <v>0.83</v>
      </c>
      <c r="Y605" s="8">
        <v>20</v>
      </c>
      <c r="Z605" s="8">
        <v>840</v>
      </c>
      <c r="AA605" s="8">
        <v>380</v>
      </c>
      <c r="AY605" s="322" t="s">
        <v>2419</v>
      </c>
      <c r="AZ605" s="12"/>
      <c r="BA605" t="s">
        <v>5213</v>
      </c>
      <c r="BB605" s="302" t="s">
        <v>5197</v>
      </c>
      <c r="BC605" s="309" t="s">
        <v>5198</v>
      </c>
    </row>
    <row r="606" spans="1:55" ht="15.75" x14ac:dyDescent="0.25">
      <c r="A606" s="23" t="s">
        <v>508</v>
      </c>
      <c r="B606" s="24" t="s">
        <v>2033</v>
      </c>
      <c r="C606" s="24"/>
      <c r="D606" s="3" t="s">
        <v>2238</v>
      </c>
      <c r="E606" s="23" t="s">
        <v>2042</v>
      </c>
      <c r="F606" s="24" t="s">
        <v>2301</v>
      </c>
      <c r="G606" s="24"/>
      <c r="H606" s="23" t="s">
        <v>1609</v>
      </c>
      <c r="I606" s="33">
        <v>42010000</v>
      </c>
      <c r="K606" s="1" t="s">
        <v>2008</v>
      </c>
      <c r="L606" s="1" t="s">
        <v>2008</v>
      </c>
      <c r="N606" s="23" t="s">
        <v>460</v>
      </c>
      <c r="O606" s="23"/>
      <c r="P606" s="22" t="s">
        <v>1995</v>
      </c>
      <c r="Q606" s="22">
        <v>433</v>
      </c>
      <c r="R606" s="37">
        <f t="shared" si="28"/>
        <v>796</v>
      </c>
      <c r="S606" s="168">
        <v>995</v>
      </c>
      <c r="T606" s="33">
        <v>5051771384603</v>
      </c>
      <c r="U606" s="33"/>
      <c r="V606" s="99">
        <v>0.82</v>
      </c>
      <c r="W606" s="99">
        <v>0.01</v>
      </c>
      <c r="X606" s="99">
        <f t="shared" si="29"/>
        <v>0.83</v>
      </c>
      <c r="Y606" s="8">
        <v>20</v>
      </c>
      <c r="Z606" s="8">
        <v>840</v>
      </c>
      <c r="AA606" s="8">
        <v>380</v>
      </c>
      <c r="AY606" s="322" t="s">
        <v>2419</v>
      </c>
      <c r="AZ606" s="12"/>
      <c r="BA606" t="s">
        <v>5213</v>
      </c>
      <c r="BB606" s="302" t="s">
        <v>5197</v>
      </c>
      <c r="BC606" s="309" t="s">
        <v>5198</v>
      </c>
    </row>
    <row r="607" spans="1:55" ht="15.75" x14ac:dyDescent="0.25">
      <c r="A607" s="23" t="s">
        <v>508</v>
      </c>
      <c r="B607" s="24" t="s">
        <v>2033</v>
      </c>
      <c r="C607" s="24"/>
      <c r="D607" s="3" t="s">
        <v>2238</v>
      </c>
      <c r="E607" s="23" t="s">
        <v>2044</v>
      </c>
      <c r="F607" s="24" t="s">
        <v>2301</v>
      </c>
      <c r="G607" s="24"/>
      <c r="H607" s="23" t="s">
        <v>2058</v>
      </c>
      <c r="I607" s="33">
        <v>42010000</v>
      </c>
      <c r="K607" s="1" t="s">
        <v>2008</v>
      </c>
      <c r="L607" s="1" t="s">
        <v>2008</v>
      </c>
      <c r="N607" s="23" t="s">
        <v>456</v>
      </c>
      <c r="O607" s="23"/>
      <c r="P607" s="22" t="s">
        <v>1995</v>
      </c>
      <c r="Q607" s="22">
        <v>433</v>
      </c>
      <c r="R607" s="37">
        <f t="shared" si="28"/>
        <v>796</v>
      </c>
      <c r="S607" s="168">
        <v>995</v>
      </c>
      <c r="T607" s="33">
        <v>5051771060842</v>
      </c>
      <c r="U607" s="33"/>
      <c r="V607" s="99">
        <v>0.82</v>
      </c>
      <c r="W607" s="99">
        <v>0.01</v>
      </c>
      <c r="X607" s="99">
        <f t="shared" si="29"/>
        <v>0.83</v>
      </c>
      <c r="Y607" s="8">
        <v>20</v>
      </c>
      <c r="Z607" s="8">
        <v>840</v>
      </c>
      <c r="AA607" s="8">
        <v>380</v>
      </c>
      <c r="AY607" s="322" t="s">
        <v>2419</v>
      </c>
      <c r="AZ607" s="12"/>
      <c r="BA607" t="s">
        <v>5213</v>
      </c>
      <c r="BB607" s="302" t="s">
        <v>5197</v>
      </c>
      <c r="BC607" s="309" t="s">
        <v>5198</v>
      </c>
    </row>
    <row r="608" spans="1:55" ht="15.75" x14ac:dyDescent="0.25">
      <c r="A608" s="23" t="s">
        <v>508</v>
      </c>
      <c r="B608" s="24" t="s">
        <v>2033</v>
      </c>
      <c r="C608" s="24"/>
      <c r="D608" s="3" t="s">
        <v>2238</v>
      </c>
      <c r="E608" s="23" t="s">
        <v>2043</v>
      </c>
      <c r="F608" s="24" t="s">
        <v>2301</v>
      </c>
      <c r="G608" s="24"/>
      <c r="H608" s="23" t="s">
        <v>2058</v>
      </c>
      <c r="I608" s="33">
        <v>42010000</v>
      </c>
      <c r="K608" s="1" t="s">
        <v>2008</v>
      </c>
      <c r="L608" s="1" t="s">
        <v>2008</v>
      </c>
      <c r="N608" s="23" t="s">
        <v>452</v>
      </c>
      <c r="O608" s="23"/>
      <c r="P608" s="22" t="s">
        <v>1995</v>
      </c>
      <c r="Q608" s="22">
        <v>433</v>
      </c>
      <c r="R608" s="37">
        <f t="shared" si="28"/>
        <v>796</v>
      </c>
      <c r="S608" s="168">
        <v>995</v>
      </c>
      <c r="T608" s="33">
        <v>5051771060859</v>
      </c>
      <c r="U608" s="33"/>
      <c r="V608" s="99">
        <v>0.82</v>
      </c>
      <c r="W608" s="99">
        <v>0.01</v>
      </c>
      <c r="X608" s="99">
        <f t="shared" si="29"/>
        <v>0.83</v>
      </c>
      <c r="Y608" s="8">
        <v>20</v>
      </c>
      <c r="Z608" s="8">
        <v>840</v>
      </c>
      <c r="AA608" s="8">
        <v>380</v>
      </c>
      <c r="AY608" s="322" t="s">
        <v>2419</v>
      </c>
      <c r="AZ608" s="12"/>
      <c r="BA608" t="s">
        <v>5213</v>
      </c>
      <c r="BB608" s="302" t="s">
        <v>5197</v>
      </c>
      <c r="BC608" s="309" t="s">
        <v>5198</v>
      </c>
    </row>
    <row r="609" spans="1:55" ht="15.75" x14ac:dyDescent="0.25">
      <c r="A609" s="23" t="s">
        <v>508</v>
      </c>
      <c r="B609" s="24" t="s">
        <v>2033</v>
      </c>
      <c r="C609" s="24"/>
      <c r="D609" s="3" t="s">
        <v>2238</v>
      </c>
      <c r="E609" s="23" t="s">
        <v>2046</v>
      </c>
      <c r="F609" s="24" t="s">
        <v>2301</v>
      </c>
      <c r="G609" s="24"/>
      <c r="H609" s="23" t="s">
        <v>2058</v>
      </c>
      <c r="I609" s="33">
        <v>42010000</v>
      </c>
      <c r="K609" s="1" t="s">
        <v>2008</v>
      </c>
      <c r="L609" s="1" t="s">
        <v>2008</v>
      </c>
      <c r="N609" s="23" t="s">
        <v>454</v>
      </c>
      <c r="O609" s="23"/>
      <c r="P609" s="22" t="s">
        <v>1995</v>
      </c>
      <c r="Q609" s="22">
        <v>433</v>
      </c>
      <c r="R609" s="37">
        <f t="shared" si="28"/>
        <v>796</v>
      </c>
      <c r="S609" s="168">
        <v>995</v>
      </c>
      <c r="T609" s="33">
        <v>5051771060866</v>
      </c>
      <c r="U609" s="33"/>
      <c r="V609" s="99">
        <v>0.82</v>
      </c>
      <c r="W609" s="99">
        <v>0.01</v>
      </c>
      <c r="X609" s="99">
        <f t="shared" si="29"/>
        <v>0.83</v>
      </c>
      <c r="Y609" s="8">
        <v>20</v>
      </c>
      <c r="Z609" s="8">
        <v>840</v>
      </c>
      <c r="AA609" s="8">
        <v>380</v>
      </c>
      <c r="AY609" s="322" t="s">
        <v>2419</v>
      </c>
      <c r="AZ609" s="12"/>
      <c r="BA609" t="s">
        <v>5213</v>
      </c>
      <c r="BB609" s="302" t="s">
        <v>5197</v>
      </c>
      <c r="BC609" s="309" t="s">
        <v>5198</v>
      </c>
    </row>
    <row r="610" spans="1:55" ht="15.75" x14ac:dyDescent="0.25">
      <c r="A610" s="23" t="s">
        <v>508</v>
      </c>
      <c r="B610" s="24" t="s">
        <v>2033</v>
      </c>
      <c r="C610" s="24"/>
      <c r="D610" s="3" t="s">
        <v>2238</v>
      </c>
      <c r="E610" s="23" t="s">
        <v>2047</v>
      </c>
      <c r="F610" s="24" t="s">
        <v>2301</v>
      </c>
      <c r="G610" s="24"/>
      <c r="H610" s="23" t="s">
        <v>2058</v>
      </c>
      <c r="I610" s="33">
        <v>42010000</v>
      </c>
      <c r="K610" s="1" t="s">
        <v>2008</v>
      </c>
      <c r="L610" s="1" t="s">
        <v>2008</v>
      </c>
      <c r="N610" s="23" t="s">
        <v>460</v>
      </c>
      <c r="O610" s="23"/>
      <c r="P610" s="22" t="s">
        <v>1995</v>
      </c>
      <c r="Q610" s="22">
        <v>433</v>
      </c>
      <c r="R610" s="37">
        <f t="shared" si="28"/>
        <v>796</v>
      </c>
      <c r="S610" s="168">
        <v>995</v>
      </c>
      <c r="T610" s="33">
        <v>5051771384597</v>
      </c>
      <c r="U610" s="33"/>
      <c r="V610" s="99">
        <v>0.82</v>
      </c>
      <c r="W610" s="99">
        <v>0.01</v>
      </c>
      <c r="X610" s="99">
        <f t="shared" si="29"/>
        <v>0.83</v>
      </c>
      <c r="Y610" s="8">
        <v>20</v>
      </c>
      <c r="Z610" s="8">
        <v>840</v>
      </c>
      <c r="AA610" s="8">
        <v>380</v>
      </c>
      <c r="AY610" s="322" t="s">
        <v>2419</v>
      </c>
      <c r="AZ610" s="12"/>
      <c r="BA610" t="s">
        <v>5213</v>
      </c>
      <c r="BB610" s="302" t="s">
        <v>5197</v>
      </c>
      <c r="BC610" s="309" t="s">
        <v>5198</v>
      </c>
    </row>
    <row r="611" spans="1:55" ht="15.75" x14ac:dyDescent="0.25">
      <c r="A611" t="s">
        <v>448</v>
      </c>
      <c r="B611" s="24" t="s">
        <v>2033</v>
      </c>
      <c r="D611" t="s">
        <v>4779</v>
      </c>
      <c r="E611" s="20" t="s">
        <v>4668</v>
      </c>
      <c r="F611" t="s">
        <v>4669</v>
      </c>
      <c r="H611" t="s">
        <v>2079</v>
      </c>
      <c r="I611" s="33">
        <v>42010000</v>
      </c>
      <c r="K611" s="1" t="s">
        <v>2008</v>
      </c>
      <c r="L611" s="1" t="s">
        <v>2008</v>
      </c>
      <c r="N611" s="13" t="s">
        <v>484</v>
      </c>
      <c r="O611"/>
      <c r="P611" t="s">
        <v>1995</v>
      </c>
      <c r="Q611" s="22">
        <v>521</v>
      </c>
      <c r="R611" s="37">
        <f t="shared" si="28"/>
        <v>959.2</v>
      </c>
      <c r="S611" s="168">
        <v>1199</v>
      </c>
      <c r="T611" s="143">
        <v>5051771913322</v>
      </c>
      <c r="U611"/>
      <c r="V611"/>
      <c r="W611"/>
      <c r="X611"/>
      <c r="Y611"/>
      <c r="Z611"/>
      <c r="AA611"/>
      <c r="AY611" s="320" t="s">
        <v>4670</v>
      </c>
      <c r="BA611" t="s">
        <v>5213</v>
      </c>
      <c r="BB611" s="302" t="s">
        <v>5197</v>
      </c>
      <c r="BC611" s="309" t="s">
        <v>5198</v>
      </c>
    </row>
    <row r="612" spans="1:55" ht="15.75" x14ac:dyDescent="0.25">
      <c r="A612" t="s">
        <v>448</v>
      </c>
      <c r="B612" s="24" t="s">
        <v>2033</v>
      </c>
      <c r="D612" t="s">
        <v>4779</v>
      </c>
      <c r="E612" s="20" t="s">
        <v>4671</v>
      </c>
      <c r="F612" t="s">
        <v>4669</v>
      </c>
      <c r="H612" t="s">
        <v>1609</v>
      </c>
      <c r="I612" s="33">
        <v>42010000</v>
      </c>
      <c r="K612" s="1" t="s">
        <v>2008</v>
      </c>
      <c r="L612" s="1" t="s">
        <v>2008</v>
      </c>
      <c r="N612" s="13" t="s">
        <v>487</v>
      </c>
      <c r="O612"/>
      <c r="P612" t="s">
        <v>1995</v>
      </c>
      <c r="Q612" s="22">
        <v>521</v>
      </c>
      <c r="R612" s="37">
        <f t="shared" si="28"/>
        <v>959.2</v>
      </c>
      <c r="S612" s="168">
        <v>1199</v>
      </c>
      <c r="T612" s="143">
        <v>5051771913292</v>
      </c>
      <c r="U612"/>
      <c r="V612"/>
      <c r="W612"/>
      <c r="X612"/>
      <c r="Y612"/>
      <c r="Z612"/>
      <c r="AA612"/>
      <c r="AY612" s="320" t="s">
        <v>4670</v>
      </c>
      <c r="BA612" t="s">
        <v>5213</v>
      </c>
      <c r="BB612" s="302" t="s">
        <v>5197</v>
      </c>
      <c r="BC612" s="309" t="s">
        <v>5198</v>
      </c>
    </row>
    <row r="613" spans="1:55" ht="15.75" x14ac:dyDescent="0.25">
      <c r="A613" t="s">
        <v>448</v>
      </c>
      <c r="B613" s="24" t="s">
        <v>2033</v>
      </c>
      <c r="D613" t="s">
        <v>4779</v>
      </c>
      <c r="E613" s="20" t="s">
        <v>4672</v>
      </c>
      <c r="F613" t="s">
        <v>4669</v>
      </c>
      <c r="H613" t="s">
        <v>1609</v>
      </c>
      <c r="I613" s="33">
        <v>42010000</v>
      </c>
      <c r="K613" s="1" t="s">
        <v>2008</v>
      </c>
      <c r="L613" s="1" t="s">
        <v>2008</v>
      </c>
      <c r="N613" s="13" t="s">
        <v>490</v>
      </c>
      <c r="O613"/>
      <c r="P613" t="s">
        <v>1995</v>
      </c>
      <c r="Q613" s="22">
        <v>521</v>
      </c>
      <c r="R613" s="37">
        <f t="shared" si="28"/>
        <v>959.2</v>
      </c>
      <c r="S613" s="168">
        <v>1199</v>
      </c>
      <c r="T613" s="143">
        <v>5051771913315</v>
      </c>
      <c r="U613"/>
      <c r="V613"/>
      <c r="W613"/>
      <c r="X613"/>
      <c r="Y613"/>
      <c r="Z613"/>
      <c r="AA613"/>
      <c r="AY613" s="320" t="s">
        <v>4670</v>
      </c>
      <c r="BA613" t="s">
        <v>5213</v>
      </c>
      <c r="BB613" s="302" t="s">
        <v>5197</v>
      </c>
      <c r="BC613" s="309" t="s">
        <v>5198</v>
      </c>
    </row>
    <row r="614" spans="1:55" ht="15.75" x14ac:dyDescent="0.25">
      <c r="A614" t="s">
        <v>448</v>
      </c>
      <c r="B614" s="24" t="s">
        <v>2033</v>
      </c>
      <c r="D614" t="s">
        <v>4779</v>
      </c>
      <c r="E614" s="20" t="s">
        <v>4673</v>
      </c>
      <c r="F614" t="s">
        <v>4669</v>
      </c>
      <c r="H614" t="s">
        <v>1649</v>
      </c>
      <c r="I614" s="33">
        <v>42010000</v>
      </c>
      <c r="K614" s="1" t="s">
        <v>2008</v>
      </c>
      <c r="L614" s="1" t="s">
        <v>2008</v>
      </c>
      <c r="N614" s="13" t="s">
        <v>484</v>
      </c>
      <c r="O614"/>
      <c r="P614" t="s">
        <v>1995</v>
      </c>
      <c r="Q614" s="22">
        <v>521</v>
      </c>
      <c r="R614" s="37">
        <f t="shared" si="28"/>
        <v>959.2</v>
      </c>
      <c r="S614" s="168">
        <v>1199</v>
      </c>
      <c r="T614" s="143">
        <v>5051771913360</v>
      </c>
      <c r="U614"/>
      <c r="V614"/>
      <c r="W614"/>
      <c r="X614"/>
      <c r="Y614"/>
      <c r="Z614"/>
      <c r="AA614"/>
      <c r="AY614" s="320" t="s">
        <v>4670</v>
      </c>
      <c r="BA614" t="s">
        <v>5213</v>
      </c>
      <c r="BB614" s="302" t="s">
        <v>5197</v>
      </c>
      <c r="BC614" s="309" t="s">
        <v>5198</v>
      </c>
    </row>
    <row r="615" spans="1:55" ht="15.75" x14ac:dyDescent="0.25">
      <c r="A615" t="s">
        <v>448</v>
      </c>
      <c r="B615" s="24" t="s">
        <v>2033</v>
      </c>
      <c r="D615" t="s">
        <v>4779</v>
      </c>
      <c r="E615" s="20" t="s">
        <v>4674</v>
      </c>
      <c r="F615" t="s">
        <v>4669</v>
      </c>
      <c r="H615" t="s">
        <v>1649</v>
      </c>
      <c r="I615" s="33">
        <v>42010000</v>
      </c>
      <c r="K615" s="1" t="s">
        <v>2008</v>
      </c>
      <c r="L615" s="1" t="s">
        <v>2008</v>
      </c>
      <c r="N615" s="13" t="s">
        <v>487</v>
      </c>
      <c r="O615"/>
      <c r="P615" t="s">
        <v>1995</v>
      </c>
      <c r="Q615" s="22">
        <v>521</v>
      </c>
      <c r="R615" s="37">
        <f t="shared" si="28"/>
        <v>959.2</v>
      </c>
      <c r="S615" s="168">
        <v>1199</v>
      </c>
      <c r="T615" s="143">
        <v>5051771913339</v>
      </c>
      <c r="U615"/>
      <c r="V615"/>
      <c r="W615"/>
      <c r="X615"/>
      <c r="Y615"/>
      <c r="Z615"/>
      <c r="AA615"/>
      <c r="AY615" s="320" t="s">
        <v>4670</v>
      </c>
      <c r="BA615" t="s">
        <v>5213</v>
      </c>
      <c r="BB615" s="302" t="s">
        <v>5197</v>
      </c>
      <c r="BC615" s="309" t="s">
        <v>5198</v>
      </c>
    </row>
    <row r="616" spans="1:55" ht="15.75" x14ac:dyDescent="0.25">
      <c r="A616" t="s">
        <v>448</v>
      </c>
      <c r="B616" s="24" t="s">
        <v>2033</v>
      </c>
      <c r="D616" t="s">
        <v>4779</v>
      </c>
      <c r="E616" s="20" t="s">
        <v>4675</v>
      </c>
      <c r="F616" t="s">
        <v>4669</v>
      </c>
      <c r="H616" t="s">
        <v>1649</v>
      </c>
      <c r="I616" s="33">
        <v>42010000</v>
      </c>
      <c r="K616" s="1" t="s">
        <v>2008</v>
      </c>
      <c r="L616" s="1" t="s">
        <v>2008</v>
      </c>
      <c r="N616" s="13" t="s">
        <v>490</v>
      </c>
      <c r="O616"/>
      <c r="P616" t="s">
        <v>1995</v>
      </c>
      <c r="Q616" s="22">
        <v>521</v>
      </c>
      <c r="R616" s="37">
        <f t="shared" si="28"/>
        <v>959.2</v>
      </c>
      <c r="S616" s="168">
        <v>1199</v>
      </c>
      <c r="T616" s="143">
        <v>5051771913353</v>
      </c>
      <c r="U616"/>
      <c r="V616"/>
      <c r="W616"/>
      <c r="X616"/>
      <c r="Y616"/>
      <c r="Z616"/>
      <c r="AA616"/>
      <c r="AY616" s="320" t="s">
        <v>4670</v>
      </c>
      <c r="BA616" t="s">
        <v>5213</v>
      </c>
      <c r="BB616" s="302" t="s">
        <v>5197</v>
      </c>
      <c r="BC616" s="309" t="s">
        <v>5198</v>
      </c>
    </row>
    <row r="617" spans="1:55" ht="15.75" x14ac:dyDescent="0.25">
      <c r="A617" t="s">
        <v>448</v>
      </c>
      <c r="B617" s="24" t="s">
        <v>2033</v>
      </c>
      <c r="D617" t="s">
        <v>4780</v>
      </c>
      <c r="E617" s="20" t="s">
        <v>4676</v>
      </c>
      <c r="F617" t="s">
        <v>4677</v>
      </c>
      <c r="H617" t="s">
        <v>1609</v>
      </c>
      <c r="I617" s="33">
        <v>42010000</v>
      </c>
      <c r="K617" s="1" t="s">
        <v>2008</v>
      </c>
      <c r="L617" s="1" t="s">
        <v>2008</v>
      </c>
      <c r="N617" s="13" t="s">
        <v>487</v>
      </c>
      <c r="O617"/>
      <c r="P617" t="s">
        <v>1995</v>
      </c>
      <c r="Q617" s="37">
        <v>376</v>
      </c>
      <c r="R617" s="37">
        <f t="shared" si="28"/>
        <v>692</v>
      </c>
      <c r="S617" s="168">
        <v>865</v>
      </c>
      <c r="T617" s="143">
        <v>5051771683454</v>
      </c>
      <c r="U617"/>
      <c r="V617"/>
      <c r="W617"/>
      <c r="X617"/>
      <c r="Y617"/>
      <c r="Z617"/>
      <c r="AA617"/>
      <c r="AY617" s="320" t="s">
        <v>4678</v>
      </c>
      <c r="BA617" t="s">
        <v>5213</v>
      </c>
      <c r="BB617" s="302" t="s">
        <v>5197</v>
      </c>
      <c r="BC617" s="309" t="s">
        <v>5198</v>
      </c>
    </row>
    <row r="618" spans="1:55" ht="15.75" x14ac:dyDescent="0.25">
      <c r="A618" t="s">
        <v>448</v>
      </c>
      <c r="B618" s="24" t="s">
        <v>2033</v>
      </c>
      <c r="D618" t="s">
        <v>4780</v>
      </c>
      <c r="E618" s="20" t="s">
        <v>4679</v>
      </c>
      <c r="F618" t="s">
        <v>4677</v>
      </c>
      <c r="H618" t="s">
        <v>1609</v>
      </c>
      <c r="I618" s="33">
        <v>42010000</v>
      </c>
      <c r="K618" s="1" t="s">
        <v>2008</v>
      </c>
      <c r="L618" s="1" t="s">
        <v>2008</v>
      </c>
      <c r="N618" s="13" t="s">
        <v>490</v>
      </c>
      <c r="O618"/>
      <c r="P618" t="s">
        <v>1995</v>
      </c>
      <c r="Q618" s="37">
        <v>376</v>
      </c>
      <c r="R618" s="37">
        <f t="shared" si="28"/>
        <v>692</v>
      </c>
      <c r="S618" s="168">
        <v>865</v>
      </c>
      <c r="T618" s="143">
        <v>5051771683461</v>
      </c>
      <c r="U618"/>
      <c r="V618"/>
      <c r="W618"/>
      <c r="X618"/>
      <c r="Y618"/>
      <c r="Z618"/>
      <c r="AA618"/>
      <c r="AY618" s="320" t="s">
        <v>4678</v>
      </c>
      <c r="BA618" t="s">
        <v>5213</v>
      </c>
      <c r="BB618" s="302" t="s">
        <v>5197</v>
      </c>
      <c r="BC618" s="309" t="s">
        <v>5198</v>
      </c>
    </row>
    <row r="619" spans="1:55" ht="15.75" x14ac:dyDescent="0.25">
      <c r="A619" t="s">
        <v>448</v>
      </c>
      <c r="B619" s="24" t="s">
        <v>2033</v>
      </c>
      <c r="D619" t="s">
        <v>4780</v>
      </c>
      <c r="E619" s="20" t="s">
        <v>4680</v>
      </c>
      <c r="F619" t="s">
        <v>4677</v>
      </c>
      <c r="H619" t="s">
        <v>1649</v>
      </c>
      <c r="I619" s="33">
        <v>42010000</v>
      </c>
      <c r="K619" s="1" t="s">
        <v>2008</v>
      </c>
      <c r="L619" s="1" t="s">
        <v>2008</v>
      </c>
      <c r="N619" s="13" t="s">
        <v>487</v>
      </c>
      <c r="O619"/>
      <c r="P619" t="s">
        <v>1995</v>
      </c>
      <c r="Q619" s="37">
        <v>376</v>
      </c>
      <c r="R619" s="37">
        <f t="shared" si="28"/>
        <v>692</v>
      </c>
      <c r="S619" s="168">
        <v>865</v>
      </c>
      <c r="T619" s="143">
        <v>5051771683492</v>
      </c>
      <c r="U619"/>
      <c r="V619"/>
      <c r="W619"/>
      <c r="X619"/>
      <c r="Y619"/>
      <c r="Z619"/>
      <c r="AA619"/>
      <c r="AY619" s="320" t="s">
        <v>4678</v>
      </c>
      <c r="BA619" t="s">
        <v>5213</v>
      </c>
      <c r="BB619" s="302" t="s">
        <v>5197</v>
      </c>
      <c r="BC619" s="309" t="s">
        <v>5198</v>
      </c>
    </row>
    <row r="620" spans="1:55" ht="15.75" x14ac:dyDescent="0.25">
      <c r="A620" t="s">
        <v>448</v>
      </c>
      <c r="B620" s="24" t="s">
        <v>2033</v>
      </c>
      <c r="D620" t="s">
        <v>4780</v>
      </c>
      <c r="E620" s="20" t="s">
        <v>4681</v>
      </c>
      <c r="F620" t="s">
        <v>4677</v>
      </c>
      <c r="H620" t="s">
        <v>1649</v>
      </c>
      <c r="I620" s="33">
        <v>42010000</v>
      </c>
      <c r="K620" s="1" t="s">
        <v>2008</v>
      </c>
      <c r="L620" s="1" t="s">
        <v>2008</v>
      </c>
      <c r="N620" s="13" t="s">
        <v>490</v>
      </c>
      <c r="O620"/>
      <c r="P620" t="s">
        <v>1995</v>
      </c>
      <c r="Q620" s="37">
        <v>376</v>
      </c>
      <c r="R620" s="37">
        <f t="shared" si="28"/>
        <v>692</v>
      </c>
      <c r="S620" s="168">
        <v>865</v>
      </c>
      <c r="T620" s="143">
        <v>5051771683508</v>
      </c>
      <c r="U620"/>
      <c r="V620"/>
      <c r="W620"/>
      <c r="X620"/>
      <c r="Y620"/>
      <c r="Z620"/>
      <c r="AA620"/>
      <c r="AY620" s="320" t="s">
        <v>4678</v>
      </c>
      <c r="BA620" t="s">
        <v>5213</v>
      </c>
      <c r="BB620" s="302" t="s">
        <v>5197</v>
      </c>
      <c r="BC620" s="309" t="s">
        <v>5198</v>
      </c>
    </row>
    <row r="621" spans="1:55" ht="15.75" x14ac:dyDescent="0.25">
      <c r="A621" t="s">
        <v>448</v>
      </c>
      <c r="B621" s="24" t="s">
        <v>2033</v>
      </c>
      <c r="D621" t="s">
        <v>4781</v>
      </c>
      <c r="E621" s="20" t="s">
        <v>4682</v>
      </c>
      <c r="F621" t="s">
        <v>4683</v>
      </c>
      <c r="H621" t="s">
        <v>1609</v>
      </c>
      <c r="I621" s="33">
        <v>42010000</v>
      </c>
      <c r="K621" s="1" t="s">
        <v>2008</v>
      </c>
      <c r="L621" s="1" t="s">
        <v>2008</v>
      </c>
      <c r="M621" s="254"/>
      <c r="N621" s="13" t="s">
        <v>4684</v>
      </c>
      <c r="O621"/>
      <c r="P621" t="s">
        <v>1995</v>
      </c>
      <c r="Q621" s="37">
        <v>237</v>
      </c>
      <c r="R621" s="37">
        <f t="shared" si="28"/>
        <v>436</v>
      </c>
      <c r="S621" s="168">
        <v>545</v>
      </c>
      <c r="T621" s="143">
        <v>5051771918006</v>
      </c>
      <c r="U621"/>
      <c r="V621"/>
      <c r="W621"/>
      <c r="X621"/>
      <c r="Y621"/>
      <c r="Z621"/>
      <c r="AA621"/>
      <c r="AY621" s="320" t="s">
        <v>4685</v>
      </c>
      <c r="BA621" t="s">
        <v>5213</v>
      </c>
      <c r="BB621" s="302" t="s">
        <v>5197</v>
      </c>
      <c r="BC621" s="309" t="s">
        <v>5198</v>
      </c>
    </row>
    <row r="622" spans="1:55" ht="15.75" x14ac:dyDescent="0.25">
      <c r="A622" t="s">
        <v>448</v>
      </c>
      <c r="B622" s="24" t="s">
        <v>2033</v>
      </c>
      <c r="D622" t="s">
        <v>4781</v>
      </c>
      <c r="E622" s="20" t="s">
        <v>4686</v>
      </c>
      <c r="F622" t="s">
        <v>4683</v>
      </c>
      <c r="H622" t="s">
        <v>1649</v>
      </c>
      <c r="I622" s="33">
        <v>42010000</v>
      </c>
      <c r="K622" s="1" t="s">
        <v>2008</v>
      </c>
      <c r="L622" s="1" t="s">
        <v>2008</v>
      </c>
      <c r="M622" s="254"/>
      <c r="N622" s="13" t="s">
        <v>4684</v>
      </c>
      <c r="O622"/>
      <c r="P622" t="s">
        <v>1995</v>
      </c>
      <c r="Q622" s="37">
        <v>237</v>
      </c>
      <c r="R622" s="37">
        <f t="shared" si="28"/>
        <v>436</v>
      </c>
      <c r="S622" s="168">
        <v>545</v>
      </c>
      <c r="T622" s="143">
        <v>5051771918020</v>
      </c>
      <c r="U622"/>
      <c r="V622"/>
      <c r="W622"/>
      <c r="X622"/>
      <c r="Y622"/>
      <c r="Z622"/>
      <c r="AA622"/>
      <c r="AY622" s="320" t="s">
        <v>4685</v>
      </c>
      <c r="BA622" t="s">
        <v>5213</v>
      </c>
      <c r="BB622" s="302" t="s">
        <v>5197</v>
      </c>
      <c r="BC622" s="309" t="s">
        <v>5198</v>
      </c>
    </row>
    <row r="623" spans="1:55" ht="15.75" x14ac:dyDescent="0.25">
      <c r="A623" t="s">
        <v>448</v>
      </c>
      <c r="B623" s="24" t="s">
        <v>2033</v>
      </c>
      <c r="D623" t="s">
        <v>4781</v>
      </c>
      <c r="E623" s="20" t="s">
        <v>4687</v>
      </c>
      <c r="F623" t="s">
        <v>4683</v>
      </c>
      <c r="H623" t="s">
        <v>1609</v>
      </c>
      <c r="I623" s="33">
        <v>42010000</v>
      </c>
      <c r="K623" s="1" t="s">
        <v>2008</v>
      </c>
      <c r="L623" s="1" t="s">
        <v>2008</v>
      </c>
      <c r="M623" s="254"/>
      <c r="N623" s="13" t="s">
        <v>1849</v>
      </c>
      <c r="O623"/>
      <c r="P623" t="s">
        <v>1995</v>
      </c>
      <c r="Q623" s="37">
        <v>237</v>
      </c>
      <c r="R623" s="37">
        <f t="shared" si="28"/>
        <v>436</v>
      </c>
      <c r="S623" s="168">
        <v>545</v>
      </c>
      <c r="T623" s="143">
        <v>5051771917993</v>
      </c>
      <c r="U623"/>
      <c r="V623"/>
      <c r="W623"/>
      <c r="X623"/>
      <c r="Y623"/>
      <c r="Z623"/>
      <c r="AA623"/>
      <c r="AY623" s="320" t="s">
        <v>4685</v>
      </c>
      <c r="BA623" t="s">
        <v>5213</v>
      </c>
      <c r="BB623" s="302" t="s">
        <v>5197</v>
      </c>
      <c r="BC623" s="309" t="s">
        <v>5198</v>
      </c>
    </row>
    <row r="624" spans="1:55" ht="15.75" x14ac:dyDescent="0.25">
      <c r="A624" t="s">
        <v>448</v>
      </c>
      <c r="B624" s="24" t="s">
        <v>2033</v>
      </c>
      <c r="D624" t="s">
        <v>4781</v>
      </c>
      <c r="E624" s="20" t="s">
        <v>4688</v>
      </c>
      <c r="F624" t="s">
        <v>4683</v>
      </c>
      <c r="H624" t="s">
        <v>1649</v>
      </c>
      <c r="I624" s="33">
        <v>42010000</v>
      </c>
      <c r="K624" s="1" t="s">
        <v>2008</v>
      </c>
      <c r="L624" s="1" t="s">
        <v>2008</v>
      </c>
      <c r="M624" s="254"/>
      <c r="N624" s="13" t="s">
        <v>1849</v>
      </c>
      <c r="O624"/>
      <c r="P624" t="s">
        <v>1995</v>
      </c>
      <c r="Q624" s="37">
        <v>237</v>
      </c>
      <c r="R624" s="37">
        <f t="shared" si="28"/>
        <v>436</v>
      </c>
      <c r="S624" s="168">
        <v>545</v>
      </c>
      <c r="T624" s="143">
        <v>5051771918013</v>
      </c>
      <c r="U624"/>
      <c r="V624"/>
      <c r="W624"/>
      <c r="X624"/>
      <c r="Y624"/>
      <c r="Z624"/>
      <c r="AA624"/>
      <c r="AY624" s="320" t="s">
        <v>4685</v>
      </c>
      <c r="BA624" t="s">
        <v>5213</v>
      </c>
      <c r="BB624" s="302" t="s">
        <v>5197</v>
      </c>
      <c r="BC624" s="309" t="s">
        <v>5198</v>
      </c>
    </row>
    <row r="625" spans="1:55" s="27" customFormat="1" ht="15.75" x14ac:dyDescent="0.25">
      <c r="A625" s="23" t="s">
        <v>448</v>
      </c>
      <c r="B625" s="24" t="s">
        <v>3334</v>
      </c>
      <c r="C625" s="3"/>
      <c r="D625" s="3" t="s">
        <v>3437</v>
      </c>
      <c r="E625" s="3" t="s">
        <v>3438</v>
      </c>
      <c r="F625" s="3" t="s">
        <v>3914</v>
      </c>
      <c r="G625" s="24"/>
      <c r="H625" s="3" t="s">
        <v>1609</v>
      </c>
      <c r="I625" s="33">
        <v>42010000</v>
      </c>
      <c r="J625" s="143"/>
      <c r="K625" s="1" t="s">
        <v>2008</v>
      </c>
      <c r="L625" s="1" t="s">
        <v>2008</v>
      </c>
      <c r="N625" s="23" t="s">
        <v>487</v>
      </c>
      <c r="O625" s="23"/>
      <c r="P625" s="22" t="s">
        <v>1995</v>
      </c>
      <c r="Q625" s="22">
        <v>152</v>
      </c>
      <c r="R625" s="37">
        <f t="shared" si="28"/>
        <v>279.2</v>
      </c>
      <c r="S625" s="168">
        <v>349</v>
      </c>
      <c r="T625" s="287" t="s">
        <v>3707</v>
      </c>
      <c r="U625" s="257"/>
      <c r="V625" s="3">
        <v>0.183</v>
      </c>
      <c r="W625" s="3">
        <v>5.0000000000000001E-3</v>
      </c>
      <c r="X625" s="3">
        <v>0.183</v>
      </c>
      <c r="Y625" s="3">
        <v>30</v>
      </c>
      <c r="Z625" s="3">
        <v>370</v>
      </c>
      <c r="AA625" s="3">
        <v>310</v>
      </c>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20" t="s">
        <v>3915</v>
      </c>
      <c r="BA625" t="s">
        <v>5213</v>
      </c>
      <c r="BB625" s="302" t="s">
        <v>5197</v>
      </c>
      <c r="BC625" s="309" t="s">
        <v>5198</v>
      </c>
    </row>
    <row r="626" spans="1:55" s="27" customFormat="1" ht="15.75" x14ac:dyDescent="0.25">
      <c r="A626" s="23" t="s">
        <v>448</v>
      </c>
      <c r="B626" s="24" t="s">
        <v>3334</v>
      </c>
      <c r="C626" s="3"/>
      <c r="D626" s="3" t="s">
        <v>3437</v>
      </c>
      <c r="E626" s="3" t="s">
        <v>3439</v>
      </c>
      <c r="F626" s="3" t="s">
        <v>3914</v>
      </c>
      <c r="G626" s="24"/>
      <c r="H626" s="3" t="s">
        <v>1609</v>
      </c>
      <c r="I626" s="33">
        <v>42010000</v>
      </c>
      <c r="J626" s="143"/>
      <c r="K626" s="1" t="s">
        <v>2008</v>
      </c>
      <c r="L626" s="1" t="s">
        <v>2008</v>
      </c>
      <c r="N626" s="23" t="s">
        <v>490</v>
      </c>
      <c r="O626" s="23"/>
      <c r="P626" s="22" t="s">
        <v>1995</v>
      </c>
      <c r="Q626" s="22">
        <v>152</v>
      </c>
      <c r="R626" s="37">
        <f t="shared" si="28"/>
        <v>279.2</v>
      </c>
      <c r="S626" s="168">
        <v>349</v>
      </c>
      <c r="T626" s="287" t="s">
        <v>3708</v>
      </c>
      <c r="U626" s="257"/>
      <c r="V626" s="3">
        <v>0.2</v>
      </c>
      <c r="W626" s="3">
        <v>5.0000000000000001E-3</v>
      </c>
      <c r="X626" s="3">
        <v>0.2</v>
      </c>
      <c r="Y626" s="3">
        <v>30</v>
      </c>
      <c r="Z626" s="3">
        <v>400</v>
      </c>
      <c r="AA626" s="3">
        <v>320</v>
      </c>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20" t="s">
        <v>3915</v>
      </c>
      <c r="BA626" t="s">
        <v>5213</v>
      </c>
      <c r="BB626" s="302" t="s">
        <v>5197</v>
      </c>
      <c r="BC626" s="309" t="s">
        <v>5198</v>
      </c>
    </row>
    <row r="627" spans="1:55" s="27" customFormat="1" ht="15.75" x14ac:dyDescent="0.25">
      <c r="A627" s="23" t="s">
        <v>448</v>
      </c>
      <c r="B627" s="24" t="s">
        <v>3334</v>
      </c>
      <c r="C627" s="3"/>
      <c r="D627" s="3" t="s">
        <v>3437</v>
      </c>
      <c r="E627" s="3" t="s">
        <v>3440</v>
      </c>
      <c r="F627" s="3" t="s">
        <v>3914</v>
      </c>
      <c r="G627" s="24"/>
      <c r="H627" s="3" t="s">
        <v>1610</v>
      </c>
      <c r="I627" s="33">
        <v>42010000</v>
      </c>
      <c r="J627" s="143"/>
      <c r="K627" s="1" t="s">
        <v>2008</v>
      </c>
      <c r="L627" s="1" t="s">
        <v>2008</v>
      </c>
      <c r="N627" s="23" t="s">
        <v>487</v>
      </c>
      <c r="O627" s="23"/>
      <c r="P627" s="22" t="s">
        <v>1995</v>
      </c>
      <c r="Q627" s="22">
        <v>152</v>
      </c>
      <c r="R627" s="37">
        <f t="shared" si="28"/>
        <v>279.2</v>
      </c>
      <c r="S627" s="168">
        <v>349</v>
      </c>
      <c r="T627" s="287" t="s">
        <v>3711</v>
      </c>
      <c r="U627" s="257"/>
      <c r="V627" s="3">
        <v>0.183</v>
      </c>
      <c r="W627" s="3">
        <v>5.0000000000000001E-3</v>
      </c>
      <c r="X627" s="3">
        <v>0.183</v>
      </c>
      <c r="Y627" s="3">
        <v>30</v>
      </c>
      <c r="Z627" s="3">
        <v>370</v>
      </c>
      <c r="AA627" s="3">
        <v>310</v>
      </c>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20" t="s">
        <v>3915</v>
      </c>
      <c r="BA627" t="s">
        <v>5213</v>
      </c>
      <c r="BB627" s="302" t="s">
        <v>5197</v>
      </c>
      <c r="BC627" s="309" t="s">
        <v>5198</v>
      </c>
    </row>
    <row r="628" spans="1:55" s="27" customFormat="1" ht="15.75" x14ac:dyDescent="0.25">
      <c r="A628" s="23" t="s">
        <v>448</v>
      </c>
      <c r="B628" s="24" t="s">
        <v>3334</v>
      </c>
      <c r="C628" s="3"/>
      <c r="D628" s="3" t="s">
        <v>3437</v>
      </c>
      <c r="E628" s="3" t="s">
        <v>3441</v>
      </c>
      <c r="F628" s="3" t="s">
        <v>3914</v>
      </c>
      <c r="G628" s="24"/>
      <c r="H628" s="3" t="s">
        <v>1610</v>
      </c>
      <c r="I628" s="33">
        <v>42010000</v>
      </c>
      <c r="J628" s="143"/>
      <c r="K628" s="1" t="s">
        <v>2008</v>
      </c>
      <c r="L628" s="1" t="s">
        <v>2008</v>
      </c>
      <c r="N628" s="23" t="s">
        <v>490</v>
      </c>
      <c r="O628" s="23"/>
      <c r="P628" s="22" t="s">
        <v>1995</v>
      </c>
      <c r="Q628" s="22">
        <v>152</v>
      </c>
      <c r="R628" s="37">
        <f t="shared" si="28"/>
        <v>279.2</v>
      </c>
      <c r="S628" s="168">
        <v>349</v>
      </c>
      <c r="T628" s="287" t="s">
        <v>3712</v>
      </c>
      <c r="U628" s="257"/>
      <c r="V628" s="3">
        <v>0.2</v>
      </c>
      <c r="W628" s="3">
        <v>5.0000000000000001E-3</v>
      </c>
      <c r="X628" s="3">
        <v>0.2</v>
      </c>
      <c r="Y628" s="3">
        <v>30</v>
      </c>
      <c r="Z628" s="3">
        <v>400</v>
      </c>
      <c r="AA628" s="3">
        <v>320</v>
      </c>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20" t="s">
        <v>3915</v>
      </c>
      <c r="BA628" t="s">
        <v>5213</v>
      </c>
      <c r="BB628" s="302" t="s">
        <v>5197</v>
      </c>
      <c r="BC628" s="309" t="s">
        <v>5198</v>
      </c>
    </row>
    <row r="629" spans="1:55" s="27" customFormat="1" ht="15.75" x14ac:dyDescent="0.25">
      <c r="A629" s="23" t="s">
        <v>448</v>
      </c>
      <c r="B629" s="24" t="s">
        <v>3334</v>
      </c>
      <c r="C629" s="3"/>
      <c r="D629" s="3" t="s">
        <v>3437</v>
      </c>
      <c r="E629" s="3" t="s">
        <v>3442</v>
      </c>
      <c r="F629" s="3" t="s">
        <v>3914</v>
      </c>
      <c r="G629" s="24"/>
      <c r="H629" s="3" t="s">
        <v>782</v>
      </c>
      <c r="I629" s="33">
        <v>42010000</v>
      </c>
      <c r="J629" s="143"/>
      <c r="K629" s="1" t="s">
        <v>2008</v>
      </c>
      <c r="L629" s="1" t="s">
        <v>2008</v>
      </c>
      <c r="N629" s="23" t="s">
        <v>487</v>
      </c>
      <c r="O629" s="23"/>
      <c r="P629" s="22" t="s">
        <v>1995</v>
      </c>
      <c r="Q629" s="22">
        <v>152</v>
      </c>
      <c r="R629" s="37">
        <f t="shared" si="28"/>
        <v>279.2</v>
      </c>
      <c r="S629" s="168">
        <v>349</v>
      </c>
      <c r="T629" s="287" t="s">
        <v>3713</v>
      </c>
      <c r="U629" s="257"/>
      <c r="V629" s="3">
        <v>0.183</v>
      </c>
      <c r="W629" s="3">
        <v>5.0000000000000001E-3</v>
      </c>
      <c r="X629" s="3">
        <v>0.183</v>
      </c>
      <c r="Y629" s="3">
        <v>30</v>
      </c>
      <c r="Z629" s="3">
        <v>370</v>
      </c>
      <c r="AA629" s="3">
        <v>310</v>
      </c>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20" t="s">
        <v>3915</v>
      </c>
      <c r="BA629" t="s">
        <v>5213</v>
      </c>
      <c r="BB629" s="302" t="s">
        <v>5197</v>
      </c>
      <c r="BC629" s="309" t="s">
        <v>5198</v>
      </c>
    </row>
    <row r="630" spans="1:55" s="27" customFormat="1" ht="15.75" x14ac:dyDescent="0.25">
      <c r="A630" s="23" t="s">
        <v>448</v>
      </c>
      <c r="B630" s="24" t="s">
        <v>3334</v>
      </c>
      <c r="C630" s="3"/>
      <c r="D630" s="3" t="s">
        <v>3437</v>
      </c>
      <c r="E630" s="3" t="s">
        <v>3443</v>
      </c>
      <c r="F630" s="3" t="s">
        <v>3914</v>
      </c>
      <c r="G630" s="24"/>
      <c r="H630" s="3" t="s">
        <v>782</v>
      </c>
      <c r="I630" s="33">
        <v>42010000</v>
      </c>
      <c r="J630" s="143"/>
      <c r="K630" s="1" t="s">
        <v>2008</v>
      </c>
      <c r="L630" s="1" t="s">
        <v>2008</v>
      </c>
      <c r="N630" s="23" t="s">
        <v>490</v>
      </c>
      <c r="O630" s="23"/>
      <c r="P630" s="22" t="s">
        <v>1995</v>
      </c>
      <c r="Q630" s="22">
        <v>152</v>
      </c>
      <c r="R630" s="37">
        <f t="shared" si="28"/>
        <v>279.2</v>
      </c>
      <c r="S630" s="168">
        <v>349</v>
      </c>
      <c r="T630" s="287" t="s">
        <v>3714</v>
      </c>
      <c r="U630" s="257"/>
      <c r="V630" s="3">
        <v>0.2</v>
      </c>
      <c r="W630" s="3">
        <v>5.0000000000000001E-3</v>
      </c>
      <c r="X630" s="3">
        <v>0.2</v>
      </c>
      <c r="Y630" s="3">
        <v>30</v>
      </c>
      <c r="Z630" s="3">
        <v>400</v>
      </c>
      <c r="AA630" s="3">
        <v>320</v>
      </c>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20" t="s">
        <v>3915</v>
      </c>
      <c r="BA630" t="s">
        <v>5213</v>
      </c>
      <c r="BB630" s="302" t="s">
        <v>5197</v>
      </c>
      <c r="BC630" s="309" t="s">
        <v>5198</v>
      </c>
    </row>
    <row r="631" spans="1:55" s="27" customFormat="1" ht="15.75" x14ac:dyDescent="0.25">
      <c r="A631" s="23" t="s">
        <v>448</v>
      </c>
      <c r="B631" s="24" t="s">
        <v>3334</v>
      </c>
      <c r="C631" s="3"/>
      <c r="D631" s="3" t="s">
        <v>3437</v>
      </c>
      <c r="E631" s="3" t="s">
        <v>3444</v>
      </c>
      <c r="F631" s="3" t="s">
        <v>3914</v>
      </c>
      <c r="G631" s="24"/>
      <c r="H631" s="3" t="s">
        <v>1654</v>
      </c>
      <c r="I631" s="33">
        <v>42010000</v>
      </c>
      <c r="J631" s="143"/>
      <c r="K631" s="1" t="s">
        <v>2008</v>
      </c>
      <c r="L631" s="1" t="s">
        <v>2008</v>
      </c>
      <c r="N631" s="23" t="s">
        <v>487</v>
      </c>
      <c r="O631" s="23"/>
      <c r="P631" s="22" t="s">
        <v>1995</v>
      </c>
      <c r="Q631" s="22">
        <v>152</v>
      </c>
      <c r="R631" s="37">
        <f t="shared" si="28"/>
        <v>279.2</v>
      </c>
      <c r="S631" s="168">
        <v>349</v>
      </c>
      <c r="T631" s="287" t="s">
        <v>3709</v>
      </c>
      <c r="U631" s="257"/>
      <c r="V631" s="3">
        <v>0.183</v>
      </c>
      <c r="W631" s="3">
        <v>5.0000000000000001E-3</v>
      </c>
      <c r="X631" s="3">
        <v>0.183</v>
      </c>
      <c r="Y631" s="3">
        <v>30</v>
      </c>
      <c r="Z631" s="3">
        <v>370</v>
      </c>
      <c r="AA631" s="3">
        <v>310</v>
      </c>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20" t="s">
        <v>3915</v>
      </c>
      <c r="BA631" t="s">
        <v>5213</v>
      </c>
      <c r="BB631" s="302" t="s">
        <v>5197</v>
      </c>
      <c r="BC631" s="309" t="s">
        <v>5198</v>
      </c>
    </row>
    <row r="632" spans="1:55" s="27" customFormat="1" ht="15.75" x14ac:dyDescent="0.25">
      <c r="A632" s="23" t="s">
        <v>448</v>
      </c>
      <c r="B632" s="24" t="s">
        <v>3334</v>
      </c>
      <c r="C632" s="3"/>
      <c r="D632" s="3" t="s">
        <v>3437</v>
      </c>
      <c r="E632" s="3" t="s">
        <v>3445</v>
      </c>
      <c r="F632" s="3" t="s">
        <v>3914</v>
      </c>
      <c r="G632" s="24"/>
      <c r="H632" s="3" t="s">
        <v>1654</v>
      </c>
      <c r="I632" s="33">
        <v>42010000</v>
      </c>
      <c r="J632" s="143"/>
      <c r="K632" s="1" t="s">
        <v>2008</v>
      </c>
      <c r="L632" s="1" t="s">
        <v>2008</v>
      </c>
      <c r="N632" s="23" t="s">
        <v>490</v>
      </c>
      <c r="O632" s="23"/>
      <c r="P632" s="22" t="s">
        <v>1995</v>
      </c>
      <c r="Q632" s="22">
        <v>152</v>
      </c>
      <c r="R632" s="37">
        <f t="shared" si="28"/>
        <v>279.2</v>
      </c>
      <c r="S632" s="168">
        <v>349</v>
      </c>
      <c r="T632" s="287" t="s">
        <v>3710</v>
      </c>
      <c r="U632" s="257"/>
      <c r="V632" s="3">
        <v>0.2</v>
      </c>
      <c r="W632" s="3">
        <v>5.0000000000000001E-3</v>
      </c>
      <c r="X632" s="3">
        <v>0.2</v>
      </c>
      <c r="Y632" s="3">
        <v>30</v>
      </c>
      <c r="Z632" s="3">
        <v>400</v>
      </c>
      <c r="AA632" s="3">
        <v>320</v>
      </c>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20" t="s">
        <v>3915</v>
      </c>
      <c r="BA632" t="s">
        <v>5213</v>
      </c>
      <c r="BB632" s="302" t="s">
        <v>5197</v>
      </c>
      <c r="BC632" s="309" t="s">
        <v>5198</v>
      </c>
    </row>
    <row r="633" spans="1:55" ht="15.75" x14ac:dyDescent="0.25">
      <c r="A633" t="s">
        <v>448</v>
      </c>
      <c r="B633" s="24" t="s">
        <v>3334</v>
      </c>
      <c r="D633" t="s">
        <v>4782</v>
      </c>
      <c r="E633" s="20" t="s">
        <v>4524</v>
      </c>
      <c r="F633" t="s">
        <v>4525</v>
      </c>
      <c r="H633" t="s">
        <v>1609</v>
      </c>
      <c r="I633" s="33">
        <v>42010000</v>
      </c>
      <c r="K633" s="1" t="s">
        <v>2008</v>
      </c>
      <c r="L633" s="1" t="s">
        <v>2008</v>
      </c>
      <c r="M633" s="254"/>
      <c r="N633" s="13" t="s">
        <v>4390</v>
      </c>
      <c r="O633"/>
      <c r="P633" s="244" t="s">
        <v>1995</v>
      </c>
      <c r="Q633" s="313">
        <v>96</v>
      </c>
      <c r="R633" s="37">
        <f t="shared" si="28"/>
        <v>175.20000000000002</v>
      </c>
      <c r="S633" s="168">
        <v>219</v>
      </c>
      <c r="T633" s="143">
        <v>5051771909141</v>
      </c>
      <c r="U633"/>
      <c r="V633"/>
      <c r="W633"/>
      <c r="X633"/>
      <c r="Y633"/>
      <c r="Z633"/>
      <c r="AA633"/>
      <c r="AY633" s="322" t="s">
        <v>4526</v>
      </c>
      <c r="BA633" t="s">
        <v>5213</v>
      </c>
      <c r="BB633" s="302" t="s">
        <v>5197</v>
      </c>
      <c r="BC633" s="309" t="s">
        <v>5198</v>
      </c>
    </row>
    <row r="634" spans="1:55" ht="15.75" x14ac:dyDescent="0.25">
      <c r="A634" t="s">
        <v>448</v>
      </c>
      <c r="B634" s="24" t="s">
        <v>3334</v>
      </c>
      <c r="D634" t="s">
        <v>4782</v>
      </c>
      <c r="E634" s="20" t="s">
        <v>4527</v>
      </c>
      <c r="F634" t="s">
        <v>4525</v>
      </c>
      <c r="H634" t="s">
        <v>1649</v>
      </c>
      <c r="I634" s="33">
        <v>42010000</v>
      </c>
      <c r="K634" s="1" t="s">
        <v>2008</v>
      </c>
      <c r="L634" s="1" t="s">
        <v>2008</v>
      </c>
      <c r="M634" s="254"/>
      <c r="N634" s="13" t="s">
        <v>4390</v>
      </c>
      <c r="O634"/>
      <c r="P634" s="244" t="s">
        <v>1995</v>
      </c>
      <c r="Q634" s="313">
        <v>96</v>
      </c>
      <c r="R634" s="37">
        <f t="shared" si="28"/>
        <v>175.20000000000002</v>
      </c>
      <c r="S634" s="168">
        <v>219</v>
      </c>
      <c r="T634" s="143">
        <v>5051771909158</v>
      </c>
      <c r="U634"/>
      <c r="V634"/>
      <c r="W634"/>
      <c r="X634"/>
      <c r="Y634"/>
      <c r="Z634"/>
      <c r="AA634"/>
      <c r="AY634" s="322" t="s">
        <v>4526</v>
      </c>
      <c r="BA634" t="s">
        <v>5213</v>
      </c>
      <c r="BB634" s="302" t="s">
        <v>5197</v>
      </c>
      <c r="BC634" s="309" t="s">
        <v>5198</v>
      </c>
    </row>
    <row r="635" spans="1:55" ht="15.75" x14ac:dyDescent="0.25">
      <c r="A635" t="s">
        <v>448</v>
      </c>
      <c r="B635" s="24" t="s">
        <v>3334</v>
      </c>
      <c r="D635" t="s">
        <v>4784</v>
      </c>
      <c r="E635" s="20" t="s">
        <v>4501</v>
      </c>
      <c r="F635" t="s">
        <v>4502</v>
      </c>
      <c r="H635" t="s">
        <v>4503</v>
      </c>
      <c r="I635" s="33">
        <v>42010000</v>
      </c>
      <c r="K635" s="1" t="s">
        <v>2008</v>
      </c>
      <c r="L635" s="1" t="s">
        <v>2008</v>
      </c>
      <c r="M635" s="254"/>
      <c r="N635" s="13" t="s">
        <v>484</v>
      </c>
      <c r="O635"/>
      <c r="P635" s="244" t="s">
        <v>1995</v>
      </c>
      <c r="Q635" s="313">
        <v>117</v>
      </c>
      <c r="R635" s="37">
        <f t="shared" si="28"/>
        <v>215.20000000000002</v>
      </c>
      <c r="S635" s="168">
        <v>269</v>
      </c>
      <c r="T635" s="143">
        <v>5051771913025</v>
      </c>
      <c r="U635"/>
      <c r="V635" s="3">
        <v>0.06</v>
      </c>
      <c r="W635" s="3">
        <v>2E-3</v>
      </c>
      <c r="X635" s="3">
        <v>6.0199999999999997E-2</v>
      </c>
      <c r="Y635" s="8">
        <v>10</v>
      </c>
      <c r="Z635" s="3">
        <v>20</v>
      </c>
      <c r="AA635" s="3">
        <v>400</v>
      </c>
      <c r="AY635" s="322" t="s">
        <v>4504</v>
      </c>
      <c r="BA635" t="s">
        <v>5213</v>
      </c>
      <c r="BB635" s="302" t="s">
        <v>5197</v>
      </c>
      <c r="BC635" s="309" t="s">
        <v>5198</v>
      </c>
    </row>
    <row r="636" spans="1:55" ht="15.75" x14ac:dyDescent="0.25">
      <c r="A636" t="s">
        <v>448</v>
      </c>
      <c r="B636" s="24" t="s">
        <v>3334</v>
      </c>
      <c r="D636" t="s">
        <v>4784</v>
      </c>
      <c r="E636" s="20" t="s">
        <v>4505</v>
      </c>
      <c r="F636" t="s">
        <v>4502</v>
      </c>
      <c r="H636" t="s">
        <v>4503</v>
      </c>
      <c r="I636" s="33">
        <v>42010000</v>
      </c>
      <c r="K636" s="1" t="s">
        <v>2008</v>
      </c>
      <c r="L636" s="1" t="s">
        <v>2008</v>
      </c>
      <c r="M636" s="254"/>
      <c r="N636" s="13" t="s">
        <v>4506</v>
      </c>
      <c r="O636"/>
      <c r="P636" s="244" t="s">
        <v>1995</v>
      </c>
      <c r="Q636" s="313">
        <v>117</v>
      </c>
      <c r="R636" s="37">
        <f t="shared" si="28"/>
        <v>215.20000000000002</v>
      </c>
      <c r="S636" s="168">
        <v>269</v>
      </c>
      <c r="T636" s="143">
        <v>5051771913001</v>
      </c>
      <c r="U636"/>
      <c r="V636" s="3">
        <v>0.06</v>
      </c>
      <c r="W636" s="3">
        <v>2E-3</v>
      </c>
      <c r="X636" s="3">
        <v>6.0199999999999997E-2</v>
      </c>
      <c r="Y636" s="8">
        <v>10</v>
      </c>
      <c r="Z636" s="3">
        <v>20</v>
      </c>
      <c r="AA636" s="3">
        <v>400</v>
      </c>
      <c r="AY636" s="322" t="s">
        <v>4504</v>
      </c>
      <c r="BA636" t="s">
        <v>5213</v>
      </c>
      <c r="BB636" s="302" t="s">
        <v>5197</v>
      </c>
      <c r="BC636" s="309" t="s">
        <v>5198</v>
      </c>
    </row>
    <row r="637" spans="1:55" ht="15.75" x14ac:dyDescent="0.25">
      <c r="A637" t="s">
        <v>448</v>
      </c>
      <c r="B637" s="24" t="s">
        <v>3334</v>
      </c>
      <c r="D637" t="s">
        <v>4784</v>
      </c>
      <c r="E637" s="20" t="s">
        <v>4507</v>
      </c>
      <c r="F637" t="s">
        <v>4502</v>
      </c>
      <c r="H637" t="s">
        <v>4503</v>
      </c>
      <c r="I637" s="33">
        <v>42010000</v>
      </c>
      <c r="K637" s="1" t="s">
        <v>2008</v>
      </c>
      <c r="L637" s="1" t="s">
        <v>2008</v>
      </c>
      <c r="M637" s="254"/>
      <c r="N637" s="13" t="s">
        <v>490</v>
      </c>
      <c r="O637"/>
      <c r="P637" s="244" t="s">
        <v>1995</v>
      </c>
      <c r="Q637" s="313">
        <v>117</v>
      </c>
      <c r="R637" s="37">
        <f t="shared" si="28"/>
        <v>215.20000000000002</v>
      </c>
      <c r="S637" s="168">
        <v>269</v>
      </c>
      <c r="T637" s="143">
        <v>5051771913018</v>
      </c>
      <c r="U637"/>
      <c r="V637" s="3">
        <v>0.06</v>
      </c>
      <c r="W637" s="3">
        <v>2E-3</v>
      </c>
      <c r="X637" s="3">
        <v>6.0199999999999997E-2</v>
      </c>
      <c r="Y637" s="8">
        <v>10</v>
      </c>
      <c r="Z637" s="3">
        <v>20</v>
      </c>
      <c r="AA637" s="3">
        <v>400</v>
      </c>
      <c r="AY637" s="322" t="s">
        <v>4504</v>
      </c>
      <c r="BA637" t="s">
        <v>5213</v>
      </c>
      <c r="BB637" s="302" t="s">
        <v>5197</v>
      </c>
      <c r="BC637" s="309" t="s">
        <v>5198</v>
      </c>
    </row>
    <row r="638" spans="1:55" ht="15.75" x14ac:dyDescent="0.25">
      <c r="A638" t="s">
        <v>448</v>
      </c>
      <c r="B638" s="24" t="s">
        <v>3334</v>
      </c>
      <c r="D638" t="s">
        <v>4784</v>
      </c>
      <c r="E638" s="20" t="s">
        <v>4508</v>
      </c>
      <c r="F638" t="s">
        <v>4502</v>
      </c>
      <c r="H638" t="s">
        <v>4503</v>
      </c>
      <c r="I638" s="33">
        <v>42010000</v>
      </c>
      <c r="K638" s="1" t="s">
        <v>2008</v>
      </c>
      <c r="L638" s="1" t="s">
        <v>2008</v>
      </c>
      <c r="M638" s="254"/>
      <c r="N638" s="13" t="s">
        <v>1642</v>
      </c>
      <c r="O638"/>
      <c r="P638" s="244" t="s">
        <v>1995</v>
      </c>
      <c r="Q638" s="313">
        <v>117</v>
      </c>
      <c r="R638" s="37">
        <f t="shared" si="28"/>
        <v>215.20000000000002</v>
      </c>
      <c r="S638" s="168">
        <v>269</v>
      </c>
      <c r="T638" s="143">
        <v>5051771913032</v>
      </c>
      <c r="U638"/>
      <c r="V638" s="3">
        <v>0.06</v>
      </c>
      <c r="W638" s="3">
        <v>2E-3</v>
      </c>
      <c r="X638" s="3">
        <v>6.0199999999999997E-2</v>
      </c>
      <c r="Y638" s="8">
        <v>10</v>
      </c>
      <c r="Z638" s="3">
        <v>20</v>
      </c>
      <c r="AA638" s="3">
        <v>400</v>
      </c>
      <c r="AY638" s="322" t="s">
        <v>4504</v>
      </c>
      <c r="BA638" t="s">
        <v>5213</v>
      </c>
      <c r="BB638" s="302" t="s">
        <v>5197</v>
      </c>
      <c r="BC638" s="309" t="s">
        <v>5198</v>
      </c>
    </row>
    <row r="639" spans="1:55" ht="15.75" x14ac:dyDescent="0.25">
      <c r="A639" t="s">
        <v>448</v>
      </c>
      <c r="B639" s="24" t="s">
        <v>3334</v>
      </c>
      <c r="D639" t="s">
        <v>4784</v>
      </c>
      <c r="E639" s="20" t="s">
        <v>4509</v>
      </c>
      <c r="F639" t="s">
        <v>4502</v>
      </c>
      <c r="H639" t="s">
        <v>4510</v>
      </c>
      <c r="I639" s="33">
        <v>42010000</v>
      </c>
      <c r="K639" s="1" t="s">
        <v>2008</v>
      </c>
      <c r="L639" s="1" t="s">
        <v>2008</v>
      </c>
      <c r="M639" s="254"/>
      <c r="N639" s="13" t="s">
        <v>484</v>
      </c>
      <c r="O639"/>
      <c r="P639" s="244" t="s">
        <v>1995</v>
      </c>
      <c r="Q639" s="313">
        <v>117</v>
      </c>
      <c r="R639" s="37">
        <f t="shared" si="28"/>
        <v>215.20000000000002</v>
      </c>
      <c r="S639" s="168">
        <v>269</v>
      </c>
      <c r="T639" s="143">
        <v>5051771912981</v>
      </c>
      <c r="U639"/>
      <c r="V639" s="3">
        <v>0.06</v>
      </c>
      <c r="W639" s="3">
        <v>2E-3</v>
      </c>
      <c r="X639" s="3">
        <v>6.0199999999999997E-2</v>
      </c>
      <c r="Y639" s="8">
        <v>10</v>
      </c>
      <c r="Z639" s="3">
        <v>20</v>
      </c>
      <c r="AA639" s="3">
        <v>400</v>
      </c>
      <c r="AY639" s="322" t="s">
        <v>4504</v>
      </c>
      <c r="BA639" t="s">
        <v>5213</v>
      </c>
      <c r="BB639" s="302" t="s">
        <v>5197</v>
      </c>
      <c r="BC639" s="309" t="s">
        <v>5198</v>
      </c>
    </row>
    <row r="640" spans="1:55" ht="15.75" x14ac:dyDescent="0.25">
      <c r="A640" t="s">
        <v>448</v>
      </c>
      <c r="B640" s="24" t="s">
        <v>3334</v>
      </c>
      <c r="D640" t="s">
        <v>4784</v>
      </c>
      <c r="E640" s="20" t="s">
        <v>4511</v>
      </c>
      <c r="F640" t="s">
        <v>4502</v>
      </c>
      <c r="H640" t="s">
        <v>4510</v>
      </c>
      <c r="I640" s="33">
        <v>42010000</v>
      </c>
      <c r="K640" s="1" t="s">
        <v>2008</v>
      </c>
      <c r="L640" s="1" t="s">
        <v>2008</v>
      </c>
      <c r="M640" s="254"/>
      <c r="N640" s="13" t="s">
        <v>4506</v>
      </c>
      <c r="O640"/>
      <c r="P640" s="244" t="s">
        <v>1995</v>
      </c>
      <c r="Q640" s="313">
        <v>117</v>
      </c>
      <c r="R640" s="37">
        <f t="shared" si="28"/>
        <v>215.20000000000002</v>
      </c>
      <c r="S640" s="168">
        <v>269</v>
      </c>
      <c r="T640" s="143">
        <v>5051771912967</v>
      </c>
      <c r="U640"/>
      <c r="V640" s="3">
        <v>0.06</v>
      </c>
      <c r="W640" s="3">
        <v>2E-3</v>
      </c>
      <c r="X640" s="3">
        <v>6.0199999999999997E-2</v>
      </c>
      <c r="Y640" s="8">
        <v>10</v>
      </c>
      <c r="Z640" s="3">
        <v>20</v>
      </c>
      <c r="AA640" s="3">
        <v>400</v>
      </c>
      <c r="AY640" s="322" t="s">
        <v>4504</v>
      </c>
      <c r="BA640" t="s">
        <v>5213</v>
      </c>
      <c r="BB640" s="302" t="s">
        <v>5197</v>
      </c>
      <c r="BC640" s="309" t="s">
        <v>5198</v>
      </c>
    </row>
    <row r="641" spans="1:55" ht="15.75" x14ac:dyDescent="0.25">
      <c r="A641" t="s">
        <v>448</v>
      </c>
      <c r="B641" s="24" t="s">
        <v>3334</v>
      </c>
      <c r="D641" t="s">
        <v>4784</v>
      </c>
      <c r="E641" s="20" t="s">
        <v>4512</v>
      </c>
      <c r="F641" t="s">
        <v>4502</v>
      </c>
      <c r="H641" t="s">
        <v>4510</v>
      </c>
      <c r="I641" s="33">
        <v>42010000</v>
      </c>
      <c r="K641" s="1" t="s">
        <v>2008</v>
      </c>
      <c r="L641" s="1" t="s">
        <v>2008</v>
      </c>
      <c r="M641" s="254"/>
      <c r="N641" s="13" t="s">
        <v>490</v>
      </c>
      <c r="O641"/>
      <c r="P641" s="244" t="s">
        <v>1995</v>
      </c>
      <c r="Q641" s="313">
        <v>117</v>
      </c>
      <c r="R641" s="37">
        <f t="shared" si="28"/>
        <v>215.20000000000002</v>
      </c>
      <c r="S641" s="168">
        <v>269</v>
      </c>
      <c r="T641" s="143">
        <v>5051771912974</v>
      </c>
      <c r="U641"/>
      <c r="V641" s="3">
        <v>0.06</v>
      </c>
      <c r="W641" s="3">
        <v>2E-3</v>
      </c>
      <c r="X641" s="3">
        <v>6.0199999999999997E-2</v>
      </c>
      <c r="Y641" s="8">
        <v>10</v>
      </c>
      <c r="Z641" s="3">
        <v>20</v>
      </c>
      <c r="AA641" s="3">
        <v>400</v>
      </c>
      <c r="AY641" s="322" t="s">
        <v>4504</v>
      </c>
      <c r="BA641" t="s">
        <v>5213</v>
      </c>
      <c r="BB641" s="302" t="s">
        <v>5197</v>
      </c>
      <c r="BC641" s="309" t="s">
        <v>5198</v>
      </c>
    </row>
    <row r="642" spans="1:55" ht="15.75" x14ac:dyDescent="0.25">
      <c r="A642" t="s">
        <v>448</v>
      </c>
      <c r="B642" s="24" t="s">
        <v>3334</v>
      </c>
      <c r="D642" t="s">
        <v>4784</v>
      </c>
      <c r="E642" s="20" t="s">
        <v>4785</v>
      </c>
      <c r="F642" t="s">
        <v>4502</v>
      </c>
      <c r="H642" t="s">
        <v>4510</v>
      </c>
      <c r="I642" s="33">
        <v>42010000</v>
      </c>
      <c r="K642" s="1" t="s">
        <v>2008</v>
      </c>
      <c r="L642" s="1" t="s">
        <v>2008</v>
      </c>
      <c r="M642" s="254"/>
      <c r="N642" s="13" t="s">
        <v>1642</v>
      </c>
      <c r="O642"/>
      <c r="P642" s="244" t="s">
        <v>1995</v>
      </c>
      <c r="Q642" s="313">
        <v>117</v>
      </c>
      <c r="R642" s="37">
        <f t="shared" si="28"/>
        <v>215.20000000000002</v>
      </c>
      <c r="S642" s="168">
        <v>269</v>
      </c>
      <c r="T642" s="143">
        <v>5051771912998</v>
      </c>
      <c r="U642"/>
      <c r="V642" s="3">
        <v>0.06</v>
      </c>
      <c r="W642" s="3">
        <v>2E-3</v>
      </c>
      <c r="X642" s="3">
        <v>6.0199999999999997E-2</v>
      </c>
      <c r="Y642" s="8">
        <v>10</v>
      </c>
      <c r="Z642" s="3">
        <v>20</v>
      </c>
      <c r="AA642" s="3">
        <v>400</v>
      </c>
      <c r="AY642" s="322" t="s">
        <v>4504</v>
      </c>
      <c r="BA642" t="s">
        <v>5213</v>
      </c>
      <c r="BB642" s="302" t="s">
        <v>5197</v>
      </c>
      <c r="BC642" s="309" t="s">
        <v>5198</v>
      </c>
    </row>
    <row r="643" spans="1:55" ht="15.75" x14ac:dyDescent="0.25">
      <c r="A643" t="s">
        <v>448</v>
      </c>
      <c r="B643" s="24" t="s">
        <v>3334</v>
      </c>
      <c r="D643" t="s">
        <v>4784</v>
      </c>
      <c r="E643" s="20" t="s">
        <v>4513</v>
      </c>
      <c r="F643" t="s">
        <v>4502</v>
      </c>
      <c r="H643" t="s">
        <v>4514</v>
      </c>
      <c r="I643" s="33">
        <v>42010000</v>
      </c>
      <c r="K643" s="1" t="s">
        <v>2008</v>
      </c>
      <c r="L643" s="1" t="s">
        <v>2008</v>
      </c>
      <c r="M643" s="254"/>
      <c r="N643" s="13" t="s">
        <v>484</v>
      </c>
      <c r="O643"/>
      <c r="P643" s="244" t="s">
        <v>1995</v>
      </c>
      <c r="Q643" s="313">
        <v>117</v>
      </c>
      <c r="R643" s="37">
        <f t="shared" si="28"/>
        <v>215.20000000000002</v>
      </c>
      <c r="S643" s="168">
        <v>269</v>
      </c>
      <c r="T643" s="143">
        <v>5051771913070</v>
      </c>
      <c r="U643"/>
      <c r="V643" s="3">
        <v>0.06</v>
      </c>
      <c r="W643" s="3">
        <v>2E-3</v>
      </c>
      <c r="X643" s="3">
        <v>6.0199999999999997E-2</v>
      </c>
      <c r="Y643" s="8">
        <v>10</v>
      </c>
      <c r="Z643" s="3">
        <v>20</v>
      </c>
      <c r="AA643" s="3">
        <v>400</v>
      </c>
      <c r="AY643" s="322" t="s">
        <v>4504</v>
      </c>
      <c r="BA643" t="s">
        <v>5213</v>
      </c>
      <c r="BB643" s="302" t="s">
        <v>5197</v>
      </c>
      <c r="BC643" s="309" t="s">
        <v>5198</v>
      </c>
    </row>
    <row r="644" spans="1:55" ht="15.75" x14ac:dyDescent="0.25">
      <c r="A644" t="s">
        <v>448</v>
      </c>
      <c r="B644" s="24" t="s">
        <v>3334</v>
      </c>
      <c r="D644" t="s">
        <v>4784</v>
      </c>
      <c r="E644" s="20" t="s">
        <v>4515</v>
      </c>
      <c r="F644" t="s">
        <v>4502</v>
      </c>
      <c r="H644" t="s">
        <v>4514</v>
      </c>
      <c r="I644" s="33">
        <v>42010000</v>
      </c>
      <c r="K644" s="1" t="s">
        <v>2008</v>
      </c>
      <c r="L644" s="1" t="s">
        <v>2008</v>
      </c>
      <c r="M644" s="254"/>
      <c r="N644" s="13" t="s">
        <v>4506</v>
      </c>
      <c r="O644"/>
      <c r="P644" s="244" t="s">
        <v>1995</v>
      </c>
      <c r="Q644" s="313">
        <v>117</v>
      </c>
      <c r="R644" s="37">
        <f t="shared" si="28"/>
        <v>215.20000000000002</v>
      </c>
      <c r="S644" s="168">
        <v>269</v>
      </c>
      <c r="T644" s="143">
        <v>5051771913063</v>
      </c>
      <c r="U644"/>
      <c r="V644" s="3">
        <v>0.06</v>
      </c>
      <c r="W644" s="3">
        <v>2E-3</v>
      </c>
      <c r="X644" s="3">
        <v>6.0199999999999997E-2</v>
      </c>
      <c r="Y644" s="8">
        <v>10</v>
      </c>
      <c r="Z644" s="3">
        <v>20</v>
      </c>
      <c r="AA644" s="3">
        <v>400</v>
      </c>
      <c r="AY644" s="322" t="s">
        <v>4504</v>
      </c>
      <c r="BA644" t="s">
        <v>5213</v>
      </c>
      <c r="BB644" s="302" t="s">
        <v>5197</v>
      </c>
      <c r="BC644" s="309" t="s">
        <v>5198</v>
      </c>
    </row>
    <row r="645" spans="1:55" ht="15.75" x14ac:dyDescent="0.25">
      <c r="A645" t="s">
        <v>448</v>
      </c>
      <c r="B645" s="24" t="s">
        <v>3334</v>
      </c>
      <c r="D645" t="s">
        <v>4784</v>
      </c>
      <c r="E645" s="20" t="s">
        <v>4516</v>
      </c>
      <c r="F645" t="s">
        <v>4502</v>
      </c>
      <c r="H645" t="s">
        <v>4514</v>
      </c>
      <c r="I645" s="33">
        <v>42010000</v>
      </c>
      <c r="K645" s="1" t="s">
        <v>2008</v>
      </c>
      <c r="L645" s="1" t="s">
        <v>2008</v>
      </c>
      <c r="M645" s="254"/>
      <c r="N645" s="13" t="s">
        <v>490</v>
      </c>
      <c r="O645"/>
      <c r="P645" s="244" t="s">
        <v>1995</v>
      </c>
      <c r="Q645" s="313">
        <v>117</v>
      </c>
      <c r="R645" s="37">
        <f t="shared" si="28"/>
        <v>215.20000000000002</v>
      </c>
      <c r="S645" s="168">
        <v>269</v>
      </c>
      <c r="T645" s="143">
        <v>5051771913049</v>
      </c>
      <c r="U645"/>
      <c r="V645" s="3">
        <v>0.06</v>
      </c>
      <c r="W645" s="3">
        <v>2E-3</v>
      </c>
      <c r="X645" s="3">
        <v>6.0199999999999997E-2</v>
      </c>
      <c r="Y645" s="8">
        <v>10</v>
      </c>
      <c r="Z645" s="3">
        <v>20</v>
      </c>
      <c r="AA645" s="3">
        <v>400</v>
      </c>
      <c r="AY645" s="322" t="s">
        <v>4504</v>
      </c>
      <c r="BA645" t="s">
        <v>5213</v>
      </c>
      <c r="BB645" s="302" t="s">
        <v>5197</v>
      </c>
      <c r="BC645" s="309" t="s">
        <v>5198</v>
      </c>
    </row>
    <row r="646" spans="1:55" ht="15.75" x14ac:dyDescent="0.25">
      <c r="A646" t="s">
        <v>448</v>
      </c>
      <c r="B646" s="24" t="s">
        <v>3334</v>
      </c>
      <c r="D646" t="s">
        <v>4784</v>
      </c>
      <c r="E646" s="20" t="s">
        <v>4517</v>
      </c>
      <c r="F646" t="s">
        <v>4502</v>
      </c>
      <c r="H646" t="s">
        <v>4514</v>
      </c>
      <c r="I646" s="33">
        <v>42010000</v>
      </c>
      <c r="K646" s="1" t="s">
        <v>2008</v>
      </c>
      <c r="L646" s="1" t="s">
        <v>2008</v>
      </c>
      <c r="M646" s="254"/>
      <c r="N646" s="13" t="s">
        <v>1642</v>
      </c>
      <c r="O646"/>
      <c r="P646" s="244" t="s">
        <v>1995</v>
      </c>
      <c r="Q646" s="313">
        <v>117</v>
      </c>
      <c r="R646" s="37">
        <f t="shared" si="28"/>
        <v>215.20000000000002</v>
      </c>
      <c r="S646" s="168">
        <v>269</v>
      </c>
      <c r="T646" s="143">
        <v>5051771913056</v>
      </c>
      <c r="U646"/>
      <c r="V646" s="3">
        <v>0.06</v>
      </c>
      <c r="W646" s="3">
        <v>2E-3</v>
      </c>
      <c r="X646" s="3">
        <v>6.0199999999999997E-2</v>
      </c>
      <c r="Y646" s="8">
        <v>10</v>
      </c>
      <c r="Z646" s="3">
        <v>20</v>
      </c>
      <c r="AA646" s="3">
        <v>400</v>
      </c>
      <c r="AY646" s="322" t="s">
        <v>4504</v>
      </c>
      <c r="BA646" t="s">
        <v>5213</v>
      </c>
      <c r="BB646" s="302" t="s">
        <v>5197</v>
      </c>
      <c r="BC646" s="309" t="s">
        <v>5198</v>
      </c>
    </row>
    <row r="647" spans="1:55" ht="15.75" x14ac:dyDescent="0.25">
      <c r="A647" t="s">
        <v>448</v>
      </c>
      <c r="B647" s="24" t="s">
        <v>2048</v>
      </c>
      <c r="D647" t="s">
        <v>4783</v>
      </c>
      <c r="E647" s="20" t="s">
        <v>4518</v>
      </c>
      <c r="F647" t="s">
        <v>4519</v>
      </c>
      <c r="H647" t="s">
        <v>1609</v>
      </c>
      <c r="I647" s="33">
        <v>42010000</v>
      </c>
      <c r="K647" s="1" t="s">
        <v>2008</v>
      </c>
      <c r="L647" s="1" t="s">
        <v>2008</v>
      </c>
      <c r="M647" s="254"/>
      <c r="N647" s="13" t="s">
        <v>487</v>
      </c>
      <c r="O647"/>
      <c r="P647" s="244" t="s">
        <v>1995</v>
      </c>
      <c r="Q647" s="313">
        <v>213</v>
      </c>
      <c r="R647" s="37">
        <f t="shared" si="28"/>
        <v>392</v>
      </c>
      <c r="S647" s="168">
        <v>490</v>
      </c>
      <c r="T647" s="143">
        <v>5051771909103</v>
      </c>
      <c r="U647"/>
      <c r="V647"/>
      <c r="W647"/>
      <c r="X647"/>
      <c r="Y647"/>
      <c r="Z647"/>
      <c r="AA647"/>
      <c r="AY647" s="322" t="s">
        <v>4520</v>
      </c>
      <c r="BA647" t="s">
        <v>5213</v>
      </c>
      <c r="BB647" s="302" t="s">
        <v>5197</v>
      </c>
      <c r="BC647" s="309" t="s">
        <v>5198</v>
      </c>
    </row>
    <row r="648" spans="1:55" ht="15.75" x14ac:dyDescent="0.25">
      <c r="A648" t="s">
        <v>448</v>
      </c>
      <c r="B648" s="24" t="s">
        <v>2048</v>
      </c>
      <c r="D648" t="s">
        <v>4783</v>
      </c>
      <c r="E648" s="20" t="s">
        <v>4523</v>
      </c>
      <c r="F648" t="s">
        <v>4519</v>
      </c>
      <c r="H648" t="s">
        <v>1609</v>
      </c>
      <c r="I648" s="33">
        <v>42010000</v>
      </c>
      <c r="K648" s="1" t="s">
        <v>2008</v>
      </c>
      <c r="L648" s="1" t="s">
        <v>2008</v>
      </c>
      <c r="M648" s="254"/>
      <c r="N648" s="13" t="s">
        <v>490</v>
      </c>
      <c r="O648"/>
      <c r="P648" s="244" t="s">
        <v>1995</v>
      </c>
      <c r="Q648" s="313">
        <v>213</v>
      </c>
      <c r="R648" s="37">
        <f t="shared" si="28"/>
        <v>392</v>
      </c>
      <c r="S648" s="168">
        <v>490</v>
      </c>
      <c r="T648" s="143">
        <v>5051771909110</v>
      </c>
      <c r="U648"/>
      <c r="V648"/>
      <c r="W648"/>
      <c r="X648"/>
      <c r="Y648"/>
      <c r="Z648"/>
      <c r="AA648"/>
      <c r="AY648" s="322" t="s">
        <v>4520</v>
      </c>
      <c r="BA648" t="s">
        <v>5213</v>
      </c>
      <c r="BB648" s="302" t="s">
        <v>5197</v>
      </c>
      <c r="BC648" s="309" t="s">
        <v>5198</v>
      </c>
    </row>
    <row r="649" spans="1:55" ht="15.75" x14ac:dyDescent="0.25">
      <c r="A649" t="s">
        <v>448</v>
      </c>
      <c r="B649" s="24" t="s">
        <v>2048</v>
      </c>
      <c r="D649" t="s">
        <v>4783</v>
      </c>
      <c r="E649" s="20" t="s">
        <v>4521</v>
      </c>
      <c r="F649" t="s">
        <v>4519</v>
      </c>
      <c r="H649" t="s">
        <v>4522</v>
      </c>
      <c r="I649" s="33">
        <v>42010000</v>
      </c>
      <c r="K649" s="1" t="s">
        <v>2008</v>
      </c>
      <c r="L649" s="1" t="s">
        <v>2008</v>
      </c>
      <c r="M649" s="254"/>
      <c r="N649" s="13" t="s">
        <v>487</v>
      </c>
      <c r="O649"/>
      <c r="P649" s="244" t="s">
        <v>1995</v>
      </c>
      <c r="Q649" s="313">
        <v>213</v>
      </c>
      <c r="R649" s="37">
        <f t="shared" si="28"/>
        <v>392</v>
      </c>
      <c r="S649" s="168">
        <v>490</v>
      </c>
      <c r="T649" s="143">
        <v>5051771909127</v>
      </c>
      <c r="U649"/>
      <c r="V649"/>
      <c r="W649"/>
      <c r="X649"/>
      <c r="Y649"/>
      <c r="Z649"/>
      <c r="AA649"/>
      <c r="AY649" s="322" t="s">
        <v>4520</v>
      </c>
      <c r="BA649" t="s">
        <v>5213</v>
      </c>
      <c r="BB649" s="302" t="s">
        <v>5197</v>
      </c>
      <c r="BC649" s="309" t="s">
        <v>5198</v>
      </c>
    </row>
    <row r="650" spans="1:55" ht="15.75" x14ac:dyDescent="0.25">
      <c r="A650" t="s">
        <v>448</v>
      </c>
      <c r="B650" s="24" t="s">
        <v>2048</v>
      </c>
      <c r="D650" t="s">
        <v>4783</v>
      </c>
      <c r="E650" s="20" t="s">
        <v>4798</v>
      </c>
      <c r="F650" t="s">
        <v>4519</v>
      </c>
      <c r="H650" t="s">
        <v>1649</v>
      </c>
      <c r="I650" s="33">
        <v>42010000</v>
      </c>
      <c r="K650" s="1" t="s">
        <v>2008</v>
      </c>
      <c r="L650" s="1" t="s">
        <v>2008</v>
      </c>
      <c r="M650" s="254"/>
      <c r="N650" s="13" t="s">
        <v>490</v>
      </c>
      <c r="O650"/>
      <c r="P650" s="244" t="s">
        <v>1995</v>
      </c>
      <c r="Q650" s="313">
        <v>213</v>
      </c>
      <c r="R650" s="37">
        <f t="shared" ref="R650:R713" si="30">S650*0.8</f>
        <v>392</v>
      </c>
      <c r="S650" s="168">
        <v>490</v>
      </c>
      <c r="T650" s="143">
        <v>5051771909134</v>
      </c>
      <c r="U650"/>
      <c r="V650"/>
      <c r="W650"/>
      <c r="X650"/>
      <c r="Y650"/>
      <c r="Z650"/>
      <c r="AA650"/>
      <c r="AY650" s="322" t="s">
        <v>4520</v>
      </c>
      <c r="BA650" t="s">
        <v>5213</v>
      </c>
      <c r="BB650" s="302" t="s">
        <v>5197</v>
      </c>
      <c r="BC650" s="309" t="s">
        <v>5198</v>
      </c>
    </row>
    <row r="651" spans="1:55" ht="15.75" x14ac:dyDescent="0.25">
      <c r="A651" s="23" t="s">
        <v>508</v>
      </c>
      <c r="B651" s="24" t="s">
        <v>2048</v>
      </c>
      <c r="C651" s="24"/>
      <c r="D651" s="3" t="s">
        <v>2239</v>
      </c>
      <c r="E651" s="23" t="s">
        <v>2049</v>
      </c>
      <c r="F651" s="24" t="s">
        <v>2298</v>
      </c>
      <c r="G651" s="24"/>
      <c r="H651" s="23" t="s">
        <v>1609</v>
      </c>
      <c r="I651" s="33">
        <v>42010000</v>
      </c>
      <c r="K651" s="1" t="s">
        <v>2008</v>
      </c>
      <c r="L651" s="1" t="s">
        <v>2008</v>
      </c>
      <c r="N651" s="23" t="s">
        <v>456</v>
      </c>
      <c r="O651" s="23"/>
      <c r="P651" s="22" t="s">
        <v>1995</v>
      </c>
      <c r="Q651" s="22">
        <v>219</v>
      </c>
      <c r="R651" s="37">
        <f t="shared" si="30"/>
        <v>399.20000000000005</v>
      </c>
      <c r="S651" s="168">
        <v>499</v>
      </c>
      <c r="T651" s="33">
        <v>5051771073231</v>
      </c>
      <c r="U651" s="33"/>
      <c r="V651" s="99">
        <v>0.35</v>
      </c>
      <c r="W651" s="99">
        <v>0.01</v>
      </c>
      <c r="X651" s="99">
        <f t="shared" ref="X651:X662" si="31">V651+W651</f>
        <v>0.36</v>
      </c>
      <c r="Y651" s="8">
        <v>20</v>
      </c>
      <c r="Z651" s="8">
        <v>780</v>
      </c>
      <c r="AA651" s="8">
        <v>200</v>
      </c>
      <c r="AY651" s="322" t="s">
        <v>2420</v>
      </c>
      <c r="AZ651" s="12"/>
      <c r="BA651" t="s">
        <v>5213</v>
      </c>
      <c r="BB651" s="302" t="s">
        <v>5197</v>
      </c>
      <c r="BC651" s="309" t="s">
        <v>5198</v>
      </c>
    </row>
    <row r="652" spans="1:55" ht="15.75" x14ac:dyDescent="0.25">
      <c r="A652" s="23" t="s">
        <v>508</v>
      </c>
      <c r="B652" s="24" t="s">
        <v>2048</v>
      </c>
      <c r="C652" s="24"/>
      <c r="D652" s="3" t="s">
        <v>2239</v>
      </c>
      <c r="E652" s="23" t="s">
        <v>2050</v>
      </c>
      <c r="F652" s="24" t="s">
        <v>2298</v>
      </c>
      <c r="G652" s="24"/>
      <c r="H652" s="23" t="s">
        <v>1609</v>
      </c>
      <c r="I652" s="33">
        <v>42010000</v>
      </c>
      <c r="K652" s="1" t="s">
        <v>2008</v>
      </c>
      <c r="L652" s="1" t="s">
        <v>2008</v>
      </c>
      <c r="N652" s="23" t="s">
        <v>452</v>
      </c>
      <c r="O652" s="23"/>
      <c r="P652" s="22" t="s">
        <v>1995</v>
      </c>
      <c r="Q652" s="22">
        <v>219</v>
      </c>
      <c r="R652" s="37">
        <f t="shared" si="30"/>
        <v>399.20000000000005</v>
      </c>
      <c r="S652" s="168">
        <v>499</v>
      </c>
      <c r="T652" s="33">
        <v>5051771073248</v>
      </c>
      <c r="U652" s="33"/>
      <c r="V652" s="99">
        <v>0.35</v>
      </c>
      <c r="W652" s="99">
        <v>0.01</v>
      </c>
      <c r="X652" s="99">
        <f t="shared" si="31"/>
        <v>0.36</v>
      </c>
      <c r="Y652" s="8">
        <v>20</v>
      </c>
      <c r="Z652" s="8">
        <v>840</v>
      </c>
      <c r="AA652" s="8">
        <v>200</v>
      </c>
      <c r="AY652" s="322" t="s">
        <v>2420</v>
      </c>
      <c r="AZ652" s="12"/>
      <c r="BA652" t="s">
        <v>5213</v>
      </c>
      <c r="BB652" s="302" t="s">
        <v>5197</v>
      </c>
      <c r="BC652" s="309" t="s">
        <v>5198</v>
      </c>
    </row>
    <row r="653" spans="1:55" ht="15.75" x14ac:dyDescent="0.25">
      <c r="A653" s="23" t="s">
        <v>508</v>
      </c>
      <c r="B653" s="24" t="s">
        <v>2048</v>
      </c>
      <c r="C653" s="24"/>
      <c r="D653" s="3" t="s">
        <v>2239</v>
      </c>
      <c r="E653" s="23" t="s">
        <v>2051</v>
      </c>
      <c r="F653" s="24" t="s">
        <v>2298</v>
      </c>
      <c r="G653" s="24"/>
      <c r="H653" s="23" t="s">
        <v>1609</v>
      </c>
      <c r="I653" s="33">
        <v>42010000</v>
      </c>
      <c r="K653" s="1" t="s">
        <v>2008</v>
      </c>
      <c r="L653" s="1" t="s">
        <v>2008</v>
      </c>
      <c r="N653" s="23" t="s">
        <v>454</v>
      </c>
      <c r="O653" s="23"/>
      <c r="P653" s="22" t="s">
        <v>1995</v>
      </c>
      <c r="Q653" s="22">
        <v>219</v>
      </c>
      <c r="R653" s="37">
        <f t="shared" si="30"/>
        <v>399.20000000000005</v>
      </c>
      <c r="S653" s="168">
        <v>499</v>
      </c>
      <c r="T653" s="33">
        <v>5051771073255</v>
      </c>
      <c r="U653" s="33"/>
      <c r="V653" s="99">
        <v>0.35</v>
      </c>
      <c r="W653" s="99">
        <v>0.01</v>
      </c>
      <c r="X653" s="99">
        <f t="shared" si="31"/>
        <v>0.36</v>
      </c>
      <c r="Y653" s="8">
        <v>20</v>
      </c>
      <c r="Z653" s="8">
        <v>880</v>
      </c>
      <c r="AA653" s="8">
        <v>200</v>
      </c>
      <c r="AY653" s="322" t="s">
        <v>2420</v>
      </c>
      <c r="AZ653" s="12"/>
      <c r="BA653" t="s">
        <v>5213</v>
      </c>
      <c r="BB653" s="302" t="s">
        <v>5197</v>
      </c>
      <c r="BC653" s="309" t="s">
        <v>5198</v>
      </c>
    </row>
    <row r="654" spans="1:55" ht="15.75" x14ac:dyDescent="0.25">
      <c r="A654" s="23" t="s">
        <v>508</v>
      </c>
      <c r="B654" s="24" t="s">
        <v>2048</v>
      </c>
      <c r="C654" s="24"/>
      <c r="D654" s="3" t="s">
        <v>2239</v>
      </c>
      <c r="E654" s="23" t="s">
        <v>2052</v>
      </c>
      <c r="F654" s="24" t="s">
        <v>2298</v>
      </c>
      <c r="G654" s="24"/>
      <c r="H654" s="23" t="s">
        <v>2058</v>
      </c>
      <c r="I654" s="33">
        <v>42010000</v>
      </c>
      <c r="K654" s="1" t="s">
        <v>2008</v>
      </c>
      <c r="L654" s="1" t="s">
        <v>2008</v>
      </c>
      <c r="N654" s="23" t="s">
        <v>456</v>
      </c>
      <c r="O654" s="23"/>
      <c r="P654" s="22" t="s">
        <v>1995</v>
      </c>
      <c r="Q654" s="22">
        <v>219</v>
      </c>
      <c r="R654" s="37">
        <f t="shared" si="30"/>
        <v>399.20000000000005</v>
      </c>
      <c r="S654" s="168">
        <v>499</v>
      </c>
      <c r="T654" s="33">
        <v>5051771073187</v>
      </c>
      <c r="U654" s="33"/>
      <c r="V654" s="99">
        <v>0.35</v>
      </c>
      <c r="W654" s="99">
        <v>0.01</v>
      </c>
      <c r="X654" s="99">
        <f t="shared" si="31"/>
        <v>0.36</v>
      </c>
      <c r="Y654" s="8">
        <v>20</v>
      </c>
      <c r="Z654" s="8">
        <v>780</v>
      </c>
      <c r="AA654" s="8">
        <v>200</v>
      </c>
      <c r="AY654" s="322" t="s">
        <v>2420</v>
      </c>
      <c r="AZ654" s="12"/>
      <c r="BA654" t="s">
        <v>5213</v>
      </c>
      <c r="BB654" s="302" t="s">
        <v>5197</v>
      </c>
      <c r="BC654" s="309" t="s">
        <v>5198</v>
      </c>
    </row>
    <row r="655" spans="1:55" ht="15.75" x14ac:dyDescent="0.25">
      <c r="A655" s="23" t="s">
        <v>508</v>
      </c>
      <c r="B655" s="24" t="s">
        <v>2048</v>
      </c>
      <c r="C655" s="24"/>
      <c r="D655" s="3" t="s">
        <v>2239</v>
      </c>
      <c r="E655" s="23" t="s">
        <v>2053</v>
      </c>
      <c r="F655" s="24" t="s">
        <v>2298</v>
      </c>
      <c r="G655" s="24"/>
      <c r="H655" s="23" t="s">
        <v>2058</v>
      </c>
      <c r="I655" s="33">
        <v>42010000</v>
      </c>
      <c r="K655" s="1" t="s">
        <v>2008</v>
      </c>
      <c r="L655" s="1" t="s">
        <v>2008</v>
      </c>
      <c r="N655" s="23" t="s">
        <v>452</v>
      </c>
      <c r="O655" s="23"/>
      <c r="P655" s="22" t="s">
        <v>1995</v>
      </c>
      <c r="Q655" s="22">
        <v>219</v>
      </c>
      <c r="R655" s="37">
        <f t="shared" si="30"/>
        <v>399.20000000000005</v>
      </c>
      <c r="S655" s="168">
        <v>499</v>
      </c>
      <c r="T655" s="33">
        <v>5051771073194</v>
      </c>
      <c r="U655" s="33"/>
      <c r="V655" s="99">
        <v>0.35</v>
      </c>
      <c r="W655" s="99">
        <v>0.01</v>
      </c>
      <c r="X655" s="99">
        <f t="shared" si="31"/>
        <v>0.36</v>
      </c>
      <c r="Y655" s="8">
        <v>20</v>
      </c>
      <c r="Z655" s="8">
        <v>840</v>
      </c>
      <c r="AA655" s="8">
        <v>200</v>
      </c>
      <c r="AY655" s="322" t="s">
        <v>2420</v>
      </c>
      <c r="AZ655" s="12"/>
      <c r="BA655" t="s">
        <v>5213</v>
      </c>
      <c r="BB655" s="302" t="s">
        <v>5197</v>
      </c>
      <c r="BC655" s="309" t="s">
        <v>5198</v>
      </c>
    </row>
    <row r="656" spans="1:55" ht="15.75" x14ac:dyDescent="0.25">
      <c r="A656" s="23" t="s">
        <v>508</v>
      </c>
      <c r="B656" s="24" t="s">
        <v>2048</v>
      </c>
      <c r="C656" s="24"/>
      <c r="D656" s="3" t="s">
        <v>2239</v>
      </c>
      <c r="E656" s="23" t="s">
        <v>2054</v>
      </c>
      <c r="F656" s="24" t="s">
        <v>2298</v>
      </c>
      <c r="G656" s="24"/>
      <c r="H656" s="23" t="s">
        <v>2058</v>
      </c>
      <c r="I656" s="33">
        <v>42010000</v>
      </c>
      <c r="K656" s="1" t="s">
        <v>2008</v>
      </c>
      <c r="L656" s="1" t="s">
        <v>2008</v>
      </c>
      <c r="N656" s="23" t="s">
        <v>454</v>
      </c>
      <c r="O656" s="23"/>
      <c r="P656" s="22" t="s">
        <v>1995</v>
      </c>
      <c r="Q656" s="22">
        <v>219</v>
      </c>
      <c r="R656" s="37">
        <f t="shared" si="30"/>
        <v>399.20000000000005</v>
      </c>
      <c r="S656" s="168">
        <v>499</v>
      </c>
      <c r="T656" s="33">
        <v>5051771073200</v>
      </c>
      <c r="U656" s="33"/>
      <c r="V656" s="99">
        <v>0.35</v>
      </c>
      <c r="W656" s="99">
        <v>0.01</v>
      </c>
      <c r="X656" s="99">
        <f t="shared" si="31"/>
        <v>0.36</v>
      </c>
      <c r="Y656" s="8">
        <v>20</v>
      </c>
      <c r="Z656" s="8">
        <v>880</v>
      </c>
      <c r="AA656" s="8">
        <v>200</v>
      </c>
      <c r="AY656" s="322" t="s">
        <v>2420</v>
      </c>
      <c r="AZ656" s="12"/>
      <c r="BA656" t="s">
        <v>5213</v>
      </c>
      <c r="BB656" s="302" t="s">
        <v>5197</v>
      </c>
      <c r="BC656" s="309" t="s">
        <v>5198</v>
      </c>
    </row>
    <row r="657" spans="1:55" ht="15.75" x14ac:dyDescent="0.25">
      <c r="A657" s="23" t="s">
        <v>508</v>
      </c>
      <c r="B657" s="24" t="s">
        <v>2048</v>
      </c>
      <c r="C657" s="24"/>
      <c r="D657" s="3" t="s">
        <v>2240</v>
      </c>
      <c r="E657" s="23" t="s">
        <v>2055</v>
      </c>
      <c r="F657" s="24" t="s">
        <v>2299</v>
      </c>
      <c r="G657" s="24"/>
      <c r="H657" s="23" t="s">
        <v>1609</v>
      </c>
      <c r="I657" s="33">
        <v>42010000</v>
      </c>
      <c r="K657" s="1" t="s">
        <v>2008</v>
      </c>
      <c r="L657" s="1" t="s">
        <v>2008</v>
      </c>
      <c r="N657" s="23" t="s">
        <v>456</v>
      </c>
      <c r="O657" s="23"/>
      <c r="P657" s="22" t="s">
        <v>1995</v>
      </c>
      <c r="Q657" s="22">
        <v>336</v>
      </c>
      <c r="R657" s="37">
        <f t="shared" si="30"/>
        <v>615.20000000000005</v>
      </c>
      <c r="S657" s="168">
        <v>769</v>
      </c>
      <c r="T657" s="33">
        <v>5051771060279</v>
      </c>
      <c r="U657" s="33"/>
      <c r="V657" s="99">
        <v>0.45</v>
      </c>
      <c r="W657" s="99">
        <v>0.01</v>
      </c>
      <c r="X657" s="99">
        <f t="shared" si="31"/>
        <v>0.46</v>
      </c>
      <c r="Y657" s="8">
        <v>20</v>
      </c>
      <c r="Z657" s="8">
        <v>800</v>
      </c>
      <c r="AA657" s="8">
        <v>300</v>
      </c>
      <c r="AY657" s="322" t="s">
        <v>2421</v>
      </c>
      <c r="AZ657" s="12"/>
      <c r="BA657" t="s">
        <v>5213</v>
      </c>
      <c r="BB657" s="302" t="s">
        <v>5197</v>
      </c>
      <c r="BC657" s="309" t="s">
        <v>5198</v>
      </c>
    </row>
    <row r="658" spans="1:55" ht="15.75" x14ac:dyDescent="0.25">
      <c r="A658" s="23" t="s">
        <v>508</v>
      </c>
      <c r="B658" s="24" t="s">
        <v>2048</v>
      </c>
      <c r="C658" s="24"/>
      <c r="D658" s="3" t="s">
        <v>2240</v>
      </c>
      <c r="E658" s="23" t="s">
        <v>2056</v>
      </c>
      <c r="F658" s="24" t="s">
        <v>2299</v>
      </c>
      <c r="G658" s="24"/>
      <c r="H658" s="23" t="s">
        <v>1609</v>
      </c>
      <c r="I658" s="33">
        <v>42010000</v>
      </c>
      <c r="K658" s="1" t="s">
        <v>2008</v>
      </c>
      <c r="L658" s="1" t="s">
        <v>2008</v>
      </c>
      <c r="N658" s="23" t="s">
        <v>452</v>
      </c>
      <c r="O658" s="23"/>
      <c r="P658" s="22" t="s">
        <v>1995</v>
      </c>
      <c r="Q658" s="22">
        <v>336</v>
      </c>
      <c r="R658" s="37">
        <f t="shared" si="30"/>
        <v>615.20000000000005</v>
      </c>
      <c r="S658" s="168">
        <v>769</v>
      </c>
      <c r="T658" s="33">
        <v>5051771060286</v>
      </c>
      <c r="U658" s="33"/>
      <c r="V658" s="99">
        <v>0.45</v>
      </c>
      <c r="W658" s="99">
        <v>0.01</v>
      </c>
      <c r="X658" s="99">
        <f t="shared" si="31"/>
        <v>0.46</v>
      </c>
      <c r="Y658" s="8">
        <v>20</v>
      </c>
      <c r="Z658" s="8">
        <v>800</v>
      </c>
      <c r="AA658" s="8">
        <v>300</v>
      </c>
      <c r="AY658" s="322" t="s">
        <v>2421</v>
      </c>
      <c r="AZ658" s="12"/>
      <c r="BA658" t="s">
        <v>5213</v>
      </c>
      <c r="BB658" s="302" t="s">
        <v>5197</v>
      </c>
      <c r="BC658" s="309" t="s">
        <v>5198</v>
      </c>
    </row>
    <row r="659" spans="1:55" ht="15.75" x14ac:dyDescent="0.25">
      <c r="A659" s="23" t="s">
        <v>508</v>
      </c>
      <c r="B659" s="24" t="s">
        <v>2048</v>
      </c>
      <c r="C659" s="24"/>
      <c r="D659" s="3" t="s">
        <v>2240</v>
      </c>
      <c r="E659" s="23" t="s">
        <v>2057</v>
      </c>
      <c r="F659" s="24" t="s">
        <v>2299</v>
      </c>
      <c r="G659" s="24"/>
      <c r="H659" s="23" t="s">
        <v>1609</v>
      </c>
      <c r="I659" s="33">
        <v>42010000</v>
      </c>
      <c r="K659" s="1" t="s">
        <v>2008</v>
      </c>
      <c r="L659" s="1" t="s">
        <v>2008</v>
      </c>
      <c r="N659" s="23" t="s">
        <v>454</v>
      </c>
      <c r="O659" s="23"/>
      <c r="P659" s="22" t="s">
        <v>1995</v>
      </c>
      <c r="Q659" s="22">
        <v>336</v>
      </c>
      <c r="R659" s="37">
        <f t="shared" si="30"/>
        <v>615.20000000000005</v>
      </c>
      <c r="S659" s="168">
        <v>769</v>
      </c>
      <c r="T659" s="33">
        <v>5051771060293</v>
      </c>
      <c r="U659" s="33"/>
      <c r="V659" s="99">
        <v>0.45</v>
      </c>
      <c r="W659" s="99">
        <v>0.01</v>
      </c>
      <c r="X659" s="99">
        <f t="shared" si="31"/>
        <v>0.46</v>
      </c>
      <c r="Y659" s="8">
        <v>20</v>
      </c>
      <c r="Z659" s="8">
        <v>820</v>
      </c>
      <c r="AA659" s="8">
        <v>320</v>
      </c>
      <c r="AY659" s="322" t="s">
        <v>2421</v>
      </c>
      <c r="AZ659" s="12"/>
      <c r="BA659" t="s">
        <v>5213</v>
      </c>
      <c r="BB659" s="302" t="s">
        <v>5197</v>
      </c>
      <c r="BC659" s="309" t="s">
        <v>5198</v>
      </c>
    </row>
    <row r="660" spans="1:55" ht="15.75" x14ac:dyDescent="0.25">
      <c r="A660" s="23" t="s">
        <v>508</v>
      </c>
      <c r="B660" s="24" t="s">
        <v>2048</v>
      </c>
      <c r="C660" s="24"/>
      <c r="D660" s="3" t="s">
        <v>2240</v>
      </c>
      <c r="E660" s="23" t="s">
        <v>2059</v>
      </c>
      <c r="F660" s="24" t="s">
        <v>2299</v>
      </c>
      <c r="G660" s="24"/>
      <c r="H660" s="23" t="s">
        <v>2058</v>
      </c>
      <c r="I660" s="33">
        <v>42010000</v>
      </c>
      <c r="K660" s="1" t="s">
        <v>2008</v>
      </c>
      <c r="L660" s="1" t="s">
        <v>2008</v>
      </c>
      <c r="N660" s="23" t="s">
        <v>456</v>
      </c>
      <c r="O660" s="23"/>
      <c r="P660" s="22" t="s">
        <v>1995</v>
      </c>
      <c r="Q660" s="22">
        <v>336</v>
      </c>
      <c r="R660" s="37">
        <f t="shared" si="30"/>
        <v>615.20000000000005</v>
      </c>
      <c r="S660" s="168">
        <v>769</v>
      </c>
      <c r="T660" s="33">
        <v>5051771060248</v>
      </c>
      <c r="U660" s="33"/>
      <c r="V660" s="99">
        <v>0.45</v>
      </c>
      <c r="W660" s="99">
        <v>0.01</v>
      </c>
      <c r="X660" s="99">
        <f t="shared" si="31"/>
        <v>0.46</v>
      </c>
      <c r="Y660" s="8">
        <v>20</v>
      </c>
      <c r="Z660" s="8">
        <v>800</v>
      </c>
      <c r="AA660" s="8">
        <v>300</v>
      </c>
      <c r="AY660" s="322" t="s">
        <v>2421</v>
      </c>
      <c r="AZ660" s="12"/>
      <c r="BA660" t="s">
        <v>5213</v>
      </c>
      <c r="BB660" s="302" t="s">
        <v>5197</v>
      </c>
      <c r="BC660" s="309" t="s">
        <v>5198</v>
      </c>
    </row>
    <row r="661" spans="1:55" ht="15.75" x14ac:dyDescent="0.25">
      <c r="A661" s="23" t="s">
        <v>508</v>
      </c>
      <c r="B661" s="24" t="s">
        <v>2048</v>
      </c>
      <c r="C661" s="24"/>
      <c r="D661" s="3" t="s">
        <v>2240</v>
      </c>
      <c r="E661" s="23" t="s">
        <v>2060</v>
      </c>
      <c r="F661" s="24" t="s">
        <v>2299</v>
      </c>
      <c r="G661" s="24"/>
      <c r="H661" s="23" t="s">
        <v>2058</v>
      </c>
      <c r="I661" s="33">
        <v>42010000</v>
      </c>
      <c r="K661" s="1" t="s">
        <v>2008</v>
      </c>
      <c r="L661" s="1" t="s">
        <v>2008</v>
      </c>
      <c r="N661" s="23" t="s">
        <v>452</v>
      </c>
      <c r="O661" s="23"/>
      <c r="P661" s="22" t="s">
        <v>1995</v>
      </c>
      <c r="Q661" s="22">
        <v>336</v>
      </c>
      <c r="R661" s="37">
        <f t="shared" si="30"/>
        <v>615.20000000000005</v>
      </c>
      <c r="S661" s="168">
        <v>769</v>
      </c>
      <c r="T661" s="33">
        <v>5051771060255</v>
      </c>
      <c r="U661" s="33"/>
      <c r="V661" s="99">
        <v>0.45</v>
      </c>
      <c r="W661" s="99">
        <v>0.01</v>
      </c>
      <c r="X661" s="99">
        <f t="shared" si="31"/>
        <v>0.46</v>
      </c>
      <c r="Y661" s="8">
        <v>20</v>
      </c>
      <c r="Z661" s="8">
        <v>800</v>
      </c>
      <c r="AA661" s="8">
        <v>300</v>
      </c>
      <c r="AY661" s="322" t="s">
        <v>2421</v>
      </c>
      <c r="AZ661" s="12"/>
      <c r="BA661" t="s">
        <v>5213</v>
      </c>
      <c r="BB661" s="302" t="s">
        <v>5197</v>
      </c>
      <c r="BC661" s="309" t="s">
        <v>5198</v>
      </c>
    </row>
    <row r="662" spans="1:55" ht="15.75" x14ac:dyDescent="0.25">
      <c r="A662" s="23" t="s">
        <v>508</v>
      </c>
      <c r="B662" s="24" t="s">
        <v>2048</v>
      </c>
      <c r="C662" s="24"/>
      <c r="D662" s="3" t="s">
        <v>2240</v>
      </c>
      <c r="E662" s="23" t="s">
        <v>2061</v>
      </c>
      <c r="F662" s="24" t="s">
        <v>2299</v>
      </c>
      <c r="G662" s="24"/>
      <c r="H662" s="23" t="s">
        <v>2058</v>
      </c>
      <c r="I662" s="33">
        <v>42010000</v>
      </c>
      <c r="K662" s="1" t="s">
        <v>2008</v>
      </c>
      <c r="L662" s="1" t="s">
        <v>2008</v>
      </c>
      <c r="N662" s="23" t="s">
        <v>454</v>
      </c>
      <c r="O662" s="23"/>
      <c r="P662" s="22" t="s">
        <v>1995</v>
      </c>
      <c r="Q662" s="22">
        <v>336</v>
      </c>
      <c r="R662" s="37">
        <f t="shared" si="30"/>
        <v>615.20000000000005</v>
      </c>
      <c r="S662" s="168">
        <v>769</v>
      </c>
      <c r="T662" s="33">
        <v>5051771060262</v>
      </c>
      <c r="U662" s="33"/>
      <c r="V662" s="99">
        <v>0.45</v>
      </c>
      <c r="W662" s="99">
        <v>0.01</v>
      </c>
      <c r="X662" s="99">
        <f t="shared" si="31"/>
        <v>0.46</v>
      </c>
      <c r="Y662" s="8">
        <v>20</v>
      </c>
      <c r="Z662" s="8">
        <v>820</v>
      </c>
      <c r="AA662" s="8">
        <v>320</v>
      </c>
      <c r="AY662" s="322" t="s">
        <v>2421</v>
      </c>
      <c r="AZ662" s="12"/>
      <c r="BA662" t="s">
        <v>5213</v>
      </c>
      <c r="BB662" s="302" t="s">
        <v>5197</v>
      </c>
      <c r="BC662" s="309" t="s">
        <v>5198</v>
      </c>
    </row>
    <row r="663" spans="1:55" s="27" customFormat="1" ht="15.75" x14ac:dyDescent="0.25">
      <c r="A663" s="23" t="s">
        <v>448</v>
      </c>
      <c r="B663" s="24" t="s">
        <v>2048</v>
      </c>
      <c r="C663" s="3"/>
      <c r="D663" s="3" t="s">
        <v>3432</v>
      </c>
      <c r="E663" s="3" t="s">
        <v>3433</v>
      </c>
      <c r="F663" s="3" t="s">
        <v>3434</v>
      </c>
      <c r="G663" s="24"/>
      <c r="H663" s="3" t="s">
        <v>1609</v>
      </c>
      <c r="I663" s="33">
        <v>42010000</v>
      </c>
      <c r="J663" s="143"/>
      <c r="K663" s="1" t="s">
        <v>2008</v>
      </c>
      <c r="L663" s="1" t="s">
        <v>2008</v>
      </c>
      <c r="N663" s="23" t="s">
        <v>3398</v>
      </c>
      <c r="O663" s="23"/>
      <c r="P663" s="22" t="s">
        <v>1995</v>
      </c>
      <c r="Q663" s="22">
        <v>12</v>
      </c>
      <c r="R663" s="37">
        <f t="shared" si="30"/>
        <v>21.6</v>
      </c>
      <c r="S663" s="168">
        <v>27</v>
      </c>
      <c r="T663" s="33">
        <v>5051771584072</v>
      </c>
      <c r="U663" s="33"/>
      <c r="V663" s="27">
        <v>0.28000000000000003</v>
      </c>
      <c r="W663" s="27">
        <v>5.0000000000000001E-3</v>
      </c>
      <c r="X663" s="27">
        <v>0.28000000000000003</v>
      </c>
      <c r="Y663" s="27">
        <v>0</v>
      </c>
      <c r="Z663" s="27">
        <v>250</v>
      </c>
      <c r="AA663" s="27">
        <v>140</v>
      </c>
      <c r="AY663" s="320" t="s">
        <v>3435</v>
      </c>
      <c r="BA663" t="s">
        <v>5211</v>
      </c>
      <c r="BB663" s="302" t="s">
        <v>5197</v>
      </c>
      <c r="BC663" s="309" t="s">
        <v>5198</v>
      </c>
    </row>
    <row r="664" spans="1:55" s="27" customFormat="1" ht="15.75" x14ac:dyDescent="0.25">
      <c r="A664" s="23" t="s">
        <v>448</v>
      </c>
      <c r="B664" s="24" t="s">
        <v>2048</v>
      </c>
      <c r="C664" s="3"/>
      <c r="D664" s="3" t="s">
        <v>3432</v>
      </c>
      <c r="E664" s="3" t="s">
        <v>3436</v>
      </c>
      <c r="F664" s="3" t="s">
        <v>3434</v>
      </c>
      <c r="G664" s="24"/>
      <c r="H664" s="3" t="s">
        <v>1654</v>
      </c>
      <c r="I664" s="33">
        <v>42010000</v>
      </c>
      <c r="J664" s="143"/>
      <c r="K664" s="1" t="s">
        <v>2008</v>
      </c>
      <c r="L664" s="1" t="s">
        <v>2008</v>
      </c>
      <c r="N664" s="23" t="s">
        <v>3398</v>
      </c>
      <c r="O664" s="23"/>
      <c r="P664" s="22" t="s">
        <v>1995</v>
      </c>
      <c r="Q664" s="22">
        <v>12</v>
      </c>
      <c r="R664" s="37">
        <f t="shared" si="30"/>
        <v>21.6</v>
      </c>
      <c r="S664" s="168">
        <v>27</v>
      </c>
      <c r="T664" s="33">
        <v>5051771584089</v>
      </c>
      <c r="U664" s="33"/>
      <c r="V664" s="27">
        <v>0.28000000000000003</v>
      </c>
      <c r="W664" s="27">
        <v>5.0000000000000001E-3</v>
      </c>
      <c r="X664" s="27">
        <v>0.28000000000000003</v>
      </c>
      <c r="Y664" s="27">
        <v>0</v>
      </c>
      <c r="Z664" s="27">
        <v>250</v>
      </c>
      <c r="AA664" s="27">
        <v>140</v>
      </c>
      <c r="AY664" s="320" t="s">
        <v>3435</v>
      </c>
      <c r="BA664" t="s">
        <v>5211</v>
      </c>
      <c r="BB664" s="302" t="s">
        <v>5197</v>
      </c>
      <c r="BC664" s="309" t="s">
        <v>5198</v>
      </c>
    </row>
    <row r="665" spans="1:55" s="27" customFormat="1" ht="15.75" x14ac:dyDescent="0.25">
      <c r="A665" s="23" t="s">
        <v>448</v>
      </c>
      <c r="B665" s="24" t="s">
        <v>2048</v>
      </c>
      <c r="C665" s="3"/>
      <c r="D665" s="3" t="s">
        <v>3425</v>
      </c>
      <c r="E665" s="3" t="s">
        <v>3426</v>
      </c>
      <c r="F665" s="3" t="s">
        <v>3427</v>
      </c>
      <c r="G665" s="24"/>
      <c r="H665" s="3" t="s">
        <v>1609</v>
      </c>
      <c r="I665" s="33">
        <v>42010000</v>
      </c>
      <c r="J665" s="143"/>
      <c r="K665" s="1" t="s">
        <v>2008</v>
      </c>
      <c r="L665" s="1" t="s">
        <v>2008</v>
      </c>
      <c r="N665" s="23" t="s">
        <v>487</v>
      </c>
      <c r="O665" s="23"/>
      <c r="P665" s="22" t="s">
        <v>1995</v>
      </c>
      <c r="Q665" s="22">
        <v>175</v>
      </c>
      <c r="R665" s="37">
        <f t="shared" si="30"/>
        <v>319.20000000000005</v>
      </c>
      <c r="S665" s="168">
        <v>399</v>
      </c>
      <c r="T665" s="33">
        <v>5051771294803</v>
      </c>
      <c r="U665" s="33"/>
      <c r="V665" s="27">
        <v>0.22500000000000001</v>
      </c>
      <c r="W665" s="27">
        <v>5.0000000000000001E-3</v>
      </c>
      <c r="X665" s="27">
        <v>0.22500000000000001</v>
      </c>
      <c r="Y665" s="27">
        <v>10</v>
      </c>
      <c r="Z665" s="27">
        <v>600</v>
      </c>
      <c r="AA665" s="27">
        <v>200</v>
      </c>
      <c r="AY665" s="320" t="s">
        <v>3428</v>
      </c>
      <c r="BA665" t="s">
        <v>5213</v>
      </c>
      <c r="BB665" s="302" t="s">
        <v>5197</v>
      </c>
      <c r="BC665" s="309" t="s">
        <v>5198</v>
      </c>
    </row>
    <row r="666" spans="1:55" s="27" customFormat="1" ht="15.75" x14ac:dyDescent="0.25">
      <c r="A666" s="23" t="s">
        <v>448</v>
      </c>
      <c r="B666" s="24" t="s">
        <v>2048</v>
      </c>
      <c r="C666" s="3"/>
      <c r="D666" s="3" t="s">
        <v>3425</v>
      </c>
      <c r="E666" s="3" t="s">
        <v>3429</v>
      </c>
      <c r="F666" s="3" t="s">
        <v>3427</v>
      </c>
      <c r="G666" s="24"/>
      <c r="H666" s="3" t="s">
        <v>1609</v>
      </c>
      <c r="I666" s="33">
        <v>42010000</v>
      </c>
      <c r="J666" s="143"/>
      <c r="K666" s="1" t="s">
        <v>2008</v>
      </c>
      <c r="L666" s="1" t="s">
        <v>2008</v>
      </c>
      <c r="N666" s="23" t="s">
        <v>490</v>
      </c>
      <c r="O666" s="23"/>
      <c r="P666" s="22" t="s">
        <v>1995</v>
      </c>
      <c r="Q666" s="22">
        <v>175</v>
      </c>
      <c r="R666" s="37">
        <f t="shared" si="30"/>
        <v>319.20000000000005</v>
      </c>
      <c r="S666" s="168">
        <v>399</v>
      </c>
      <c r="T666" s="33">
        <v>5051771294810</v>
      </c>
      <c r="U666" s="33"/>
      <c r="V666" s="27">
        <v>0.25800000000000001</v>
      </c>
      <c r="W666" s="27">
        <v>5.0000000000000001E-3</v>
      </c>
      <c r="X666" s="27">
        <v>0.25800000000000001</v>
      </c>
      <c r="Y666" s="27">
        <v>10</v>
      </c>
      <c r="Z666" s="27">
        <v>600</v>
      </c>
      <c r="AA666" s="27">
        <v>200</v>
      </c>
      <c r="AY666" s="320" t="s">
        <v>3428</v>
      </c>
      <c r="BA666" t="s">
        <v>5213</v>
      </c>
      <c r="BB666" s="302" t="s">
        <v>5197</v>
      </c>
      <c r="BC666" s="309" t="s">
        <v>5198</v>
      </c>
    </row>
    <row r="667" spans="1:55" s="27" customFormat="1" ht="15.75" x14ac:dyDescent="0.25">
      <c r="A667" s="23" t="s">
        <v>448</v>
      </c>
      <c r="B667" s="24" t="s">
        <v>2048</v>
      </c>
      <c r="C667" s="3"/>
      <c r="D667" s="3" t="s">
        <v>3425</v>
      </c>
      <c r="E667" s="3" t="s">
        <v>3430</v>
      </c>
      <c r="F667" s="3" t="s">
        <v>3427</v>
      </c>
      <c r="G667" s="24"/>
      <c r="H667" s="3" t="s">
        <v>1649</v>
      </c>
      <c r="I667" s="33">
        <v>42010000</v>
      </c>
      <c r="J667" s="143"/>
      <c r="K667" s="1" t="s">
        <v>2008</v>
      </c>
      <c r="L667" s="1" t="s">
        <v>2008</v>
      </c>
      <c r="N667" s="23" t="s">
        <v>487</v>
      </c>
      <c r="O667" s="23"/>
      <c r="P667" s="22" t="s">
        <v>1995</v>
      </c>
      <c r="Q667" s="22">
        <v>175</v>
      </c>
      <c r="R667" s="37">
        <f t="shared" si="30"/>
        <v>319.20000000000005</v>
      </c>
      <c r="S667" s="168">
        <v>399</v>
      </c>
      <c r="T667" s="33">
        <v>5051771294827</v>
      </c>
      <c r="U667" s="33"/>
      <c r="V667" s="27">
        <v>0.22500000000000001</v>
      </c>
      <c r="W667" s="27">
        <v>5.0000000000000001E-3</v>
      </c>
      <c r="X667" s="27">
        <v>0.22500000000000001</v>
      </c>
      <c r="Y667" s="27">
        <v>10</v>
      </c>
      <c r="Z667" s="27">
        <v>600</v>
      </c>
      <c r="AA667" s="27">
        <v>200</v>
      </c>
      <c r="AY667" s="320" t="s">
        <v>3428</v>
      </c>
      <c r="BA667" t="s">
        <v>5213</v>
      </c>
      <c r="BB667" s="302" t="s">
        <v>5197</v>
      </c>
      <c r="BC667" s="309" t="s">
        <v>5198</v>
      </c>
    </row>
    <row r="668" spans="1:55" s="27" customFormat="1" ht="15.75" x14ac:dyDescent="0.25">
      <c r="A668" s="23" t="s">
        <v>448</v>
      </c>
      <c r="B668" s="24" t="s">
        <v>2048</v>
      </c>
      <c r="C668" s="3"/>
      <c r="D668" s="3" t="s">
        <v>3425</v>
      </c>
      <c r="E668" s="3" t="s">
        <v>3431</v>
      </c>
      <c r="F668" s="3" t="s">
        <v>3427</v>
      </c>
      <c r="G668" s="24"/>
      <c r="H668" s="3" t="s">
        <v>1649</v>
      </c>
      <c r="I668" s="33">
        <v>42010000</v>
      </c>
      <c r="J668" s="143"/>
      <c r="K668" s="1" t="s">
        <v>2008</v>
      </c>
      <c r="L668" s="1" t="s">
        <v>2008</v>
      </c>
      <c r="N668" s="23" t="s">
        <v>490</v>
      </c>
      <c r="O668" s="23"/>
      <c r="P668" s="22" t="s">
        <v>1995</v>
      </c>
      <c r="Q668" s="22">
        <v>175</v>
      </c>
      <c r="R668" s="37">
        <f t="shared" si="30"/>
        <v>319.20000000000005</v>
      </c>
      <c r="S668" s="168">
        <v>399</v>
      </c>
      <c r="T668" s="33">
        <v>5051771294834</v>
      </c>
      <c r="U668" s="33"/>
      <c r="V668" s="27">
        <v>0.25800000000000001</v>
      </c>
      <c r="W668" s="27">
        <v>5.0000000000000001E-3</v>
      </c>
      <c r="X668" s="27">
        <v>0.25800000000000001</v>
      </c>
      <c r="Y668" s="27">
        <v>10</v>
      </c>
      <c r="Z668" s="27">
        <v>600</v>
      </c>
      <c r="AA668" s="27">
        <v>200</v>
      </c>
      <c r="AY668" s="320" t="s">
        <v>3428</v>
      </c>
      <c r="BA668" t="s">
        <v>5213</v>
      </c>
      <c r="BB668" s="302" t="s">
        <v>5197</v>
      </c>
      <c r="BC668" s="309" t="s">
        <v>5198</v>
      </c>
    </row>
    <row r="669" spans="1:55" ht="15.75" x14ac:dyDescent="0.25">
      <c r="A669" s="23" t="s">
        <v>508</v>
      </c>
      <c r="B669" s="24" t="s">
        <v>999</v>
      </c>
      <c r="C669" s="24"/>
      <c r="D669" s="3" t="s">
        <v>2180</v>
      </c>
      <c r="E669" s="23" t="s">
        <v>1000</v>
      </c>
      <c r="F669" s="24" t="s">
        <v>3335</v>
      </c>
      <c r="G669" s="3"/>
      <c r="H669" s="23" t="s">
        <v>327</v>
      </c>
      <c r="I669" s="33">
        <v>42010000</v>
      </c>
      <c r="K669" s="1" t="s">
        <v>2008</v>
      </c>
      <c r="L669" s="1" t="s">
        <v>2008</v>
      </c>
      <c r="N669" s="23" t="s">
        <v>1001</v>
      </c>
      <c r="O669" s="23"/>
      <c r="P669" s="22" t="s">
        <v>1995</v>
      </c>
      <c r="Q669" s="22">
        <v>107</v>
      </c>
      <c r="R669" s="37">
        <f t="shared" si="30"/>
        <v>196</v>
      </c>
      <c r="S669" s="168">
        <v>245</v>
      </c>
      <c r="T669" s="33" t="s">
        <v>1002</v>
      </c>
      <c r="U669" s="33"/>
      <c r="V669" s="99">
        <v>0.13</v>
      </c>
      <c r="W669" s="99">
        <v>0.01</v>
      </c>
      <c r="X669" s="99">
        <f t="shared" ref="X669:X713" si="32">V669+W669</f>
        <v>0.14000000000000001</v>
      </c>
      <c r="Y669" s="8">
        <v>20</v>
      </c>
      <c r="Z669" s="8">
        <v>620</v>
      </c>
      <c r="AA669" s="8">
        <v>100</v>
      </c>
      <c r="AY669" s="322" t="s">
        <v>3916</v>
      </c>
      <c r="AZ669" s="157"/>
      <c r="BA669" t="s">
        <v>5213</v>
      </c>
      <c r="BB669" s="302" t="s">
        <v>5197</v>
      </c>
      <c r="BC669" s="309" t="s">
        <v>5198</v>
      </c>
    </row>
    <row r="670" spans="1:55" ht="15.75" x14ac:dyDescent="0.25">
      <c r="A670" s="23" t="s">
        <v>508</v>
      </c>
      <c r="B670" s="24" t="s">
        <v>999</v>
      </c>
      <c r="C670" s="24"/>
      <c r="D670" s="3" t="s">
        <v>2180</v>
      </c>
      <c r="E670" s="23" t="s">
        <v>3336</v>
      </c>
      <c r="F670" s="24" t="s">
        <v>3335</v>
      </c>
      <c r="G670" s="3"/>
      <c r="H670" s="23" t="s">
        <v>290</v>
      </c>
      <c r="I670" s="33">
        <v>42010000</v>
      </c>
      <c r="K670" s="1" t="s">
        <v>2008</v>
      </c>
      <c r="L670" s="1" t="s">
        <v>2008</v>
      </c>
      <c r="N670" s="23" t="s">
        <v>1001</v>
      </c>
      <c r="O670" s="23"/>
      <c r="P670" s="22" t="s">
        <v>1995</v>
      </c>
      <c r="Q670" s="22">
        <v>107</v>
      </c>
      <c r="R670" s="37">
        <f t="shared" si="30"/>
        <v>196</v>
      </c>
      <c r="S670" s="168">
        <v>245</v>
      </c>
      <c r="T670" s="33"/>
      <c r="U670" s="33"/>
      <c r="V670" s="99">
        <v>0.13</v>
      </c>
      <c r="W670" s="99">
        <v>0.01</v>
      </c>
      <c r="X670" s="99">
        <f t="shared" si="32"/>
        <v>0.14000000000000001</v>
      </c>
      <c r="Y670" s="8">
        <v>20</v>
      </c>
      <c r="Z670" s="8">
        <v>620</v>
      </c>
      <c r="AA670" s="8">
        <v>100</v>
      </c>
      <c r="AY670" s="322" t="s">
        <v>3916</v>
      </c>
      <c r="AZ670" s="157"/>
      <c r="BA670" t="s">
        <v>5213</v>
      </c>
      <c r="BB670" s="302" t="s">
        <v>5197</v>
      </c>
      <c r="BC670" s="309" t="s">
        <v>5198</v>
      </c>
    </row>
    <row r="671" spans="1:55" ht="15.75" x14ac:dyDescent="0.25">
      <c r="A671" s="23" t="s">
        <v>448</v>
      </c>
      <c r="B671" s="24" t="s">
        <v>999</v>
      </c>
      <c r="C671" s="24"/>
      <c r="D671" s="3" t="s">
        <v>2181</v>
      </c>
      <c r="E671" s="23" t="s">
        <v>1003</v>
      </c>
      <c r="F671" s="24" t="s">
        <v>2339</v>
      </c>
      <c r="G671" s="24"/>
      <c r="H671" s="23" t="s">
        <v>290</v>
      </c>
      <c r="I671" s="33">
        <v>42010000</v>
      </c>
      <c r="K671" s="1" t="s">
        <v>2008</v>
      </c>
      <c r="L671" s="1" t="s">
        <v>2008</v>
      </c>
      <c r="N671" s="23" t="s">
        <v>330</v>
      </c>
      <c r="O671" s="23"/>
      <c r="P671" s="22" t="s">
        <v>1995</v>
      </c>
      <c r="Q671" s="22">
        <v>93</v>
      </c>
      <c r="R671" s="37">
        <f t="shared" si="30"/>
        <v>172</v>
      </c>
      <c r="S671" s="168">
        <v>215</v>
      </c>
      <c r="T671" s="33" t="s">
        <v>1005</v>
      </c>
      <c r="U671" s="33"/>
      <c r="V671" s="99">
        <v>0.192</v>
      </c>
      <c r="W671" s="99">
        <v>5.0000000000000001E-3</v>
      </c>
      <c r="X671" s="99">
        <f t="shared" si="32"/>
        <v>0.19700000000000001</v>
      </c>
      <c r="Y671" s="8">
        <v>20</v>
      </c>
      <c r="Z671" s="8">
        <v>350</v>
      </c>
      <c r="AA671" s="8">
        <v>140</v>
      </c>
      <c r="AY671" s="322" t="s">
        <v>1004</v>
      </c>
      <c r="AZ671" s="32"/>
      <c r="BA671" t="s">
        <v>5211</v>
      </c>
      <c r="BB671" s="302" t="s">
        <v>5197</v>
      </c>
      <c r="BC671" s="309" t="s">
        <v>5198</v>
      </c>
    </row>
    <row r="672" spans="1:55" ht="15.75" x14ac:dyDescent="0.25">
      <c r="A672" s="23" t="s">
        <v>448</v>
      </c>
      <c r="B672" s="24" t="s">
        <v>999</v>
      </c>
      <c r="C672" s="24"/>
      <c r="D672" s="3" t="s">
        <v>2241</v>
      </c>
      <c r="E672" s="23" t="s">
        <v>2396</v>
      </c>
      <c r="F672" s="24" t="s">
        <v>4318</v>
      </c>
      <c r="G672" s="3"/>
      <c r="H672" s="23" t="s">
        <v>2397</v>
      </c>
      <c r="I672" s="33">
        <v>42010000</v>
      </c>
      <c r="K672" s="1" t="s">
        <v>2008</v>
      </c>
      <c r="L672" s="1" t="s">
        <v>2008</v>
      </c>
      <c r="N672" s="23" t="s">
        <v>330</v>
      </c>
      <c r="O672" s="23"/>
      <c r="P672" s="22" t="s">
        <v>1995</v>
      </c>
      <c r="Q672" s="22">
        <v>99</v>
      </c>
      <c r="R672" s="37">
        <f t="shared" si="30"/>
        <v>180</v>
      </c>
      <c r="S672" s="168">
        <v>225</v>
      </c>
      <c r="T672" s="33">
        <v>5051771347080</v>
      </c>
      <c r="U672" s="33"/>
      <c r="V672" s="99">
        <v>0.08</v>
      </c>
      <c r="W672" s="99">
        <v>5.0000000000000001E-3</v>
      </c>
      <c r="X672" s="99">
        <f t="shared" si="32"/>
        <v>8.5000000000000006E-2</v>
      </c>
      <c r="Y672" s="8">
        <v>10</v>
      </c>
      <c r="Z672" s="8">
        <v>390</v>
      </c>
      <c r="AA672" s="8">
        <v>100</v>
      </c>
      <c r="AY672" s="322" t="s">
        <v>1007</v>
      </c>
      <c r="AZ672" s="32"/>
      <c r="BA672" t="s">
        <v>5213</v>
      </c>
      <c r="BB672" s="302" t="s">
        <v>5197</v>
      </c>
      <c r="BC672" s="309" t="s">
        <v>5198</v>
      </c>
    </row>
    <row r="673" spans="1:55" ht="15.75" x14ac:dyDescent="0.25">
      <c r="A673" s="23" t="s">
        <v>448</v>
      </c>
      <c r="B673" s="24" t="s">
        <v>999</v>
      </c>
      <c r="C673" s="24"/>
      <c r="D673" s="3" t="s">
        <v>2241</v>
      </c>
      <c r="E673" s="23" t="s">
        <v>1006</v>
      </c>
      <c r="F673" s="24" t="s">
        <v>4318</v>
      </c>
      <c r="G673" s="3"/>
      <c r="H673" s="23" t="s">
        <v>327</v>
      </c>
      <c r="I673" s="33">
        <v>42010000</v>
      </c>
      <c r="K673" s="1" t="s">
        <v>2008</v>
      </c>
      <c r="L673" s="1" t="s">
        <v>2008</v>
      </c>
      <c r="N673" s="23" t="s">
        <v>330</v>
      </c>
      <c r="O673" s="23"/>
      <c r="P673" s="22" t="s">
        <v>1995</v>
      </c>
      <c r="Q673" s="22">
        <v>99</v>
      </c>
      <c r="R673" s="37">
        <f t="shared" si="30"/>
        <v>180</v>
      </c>
      <c r="S673" s="168">
        <v>225</v>
      </c>
      <c r="T673" s="33" t="s">
        <v>1008</v>
      </c>
      <c r="U673" s="33"/>
      <c r="V673" s="99">
        <v>0.08</v>
      </c>
      <c r="W673" s="99">
        <v>5.0000000000000001E-3</v>
      </c>
      <c r="X673" s="99">
        <f t="shared" si="32"/>
        <v>8.5000000000000006E-2</v>
      </c>
      <c r="Y673" s="8">
        <v>10</v>
      </c>
      <c r="Z673" s="8">
        <v>390</v>
      </c>
      <c r="AA673" s="8">
        <v>100</v>
      </c>
      <c r="AY673" s="322" t="s">
        <v>1007</v>
      </c>
      <c r="AZ673" s="32"/>
      <c r="BA673" t="s">
        <v>5213</v>
      </c>
      <c r="BB673" s="302" t="s">
        <v>5197</v>
      </c>
      <c r="BC673" s="309" t="s">
        <v>5198</v>
      </c>
    </row>
    <row r="674" spans="1:55" ht="15.75" x14ac:dyDescent="0.25">
      <c r="A674" s="23" t="s">
        <v>448</v>
      </c>
      <c r="B674" s="24" t="s">
        <v>1009</v>
      </c>
      <c r="C674" s="24" t="s">
        <v>1793</v>
      </c>
      <c r="D674" s="3" t="s">
        <v>2182</v>
      </c>
      <c r="E674" s="23" t="s">
        <v>1796</v>
      </c>
      <c r="F674" s="24" t="s">
        <v>2322</v>
      </c>
      <c r="G674" s="24"/>
      <c r="H674" s="23" t="s">
        <v>1793</v>
      </c>
      <c r="I674" s="33">
        <v>40169997</v>
      </c>
      <c r="K674" s="1" t="s">
        <v>2008</v>
      </c>
      <c r="L674" s="1" t="s">
        <v>2008</v>
      </c>
      <c r="N674" s="23" t="s">
        <v>2601</v>
      </c>
      <c r="O674" s="23"/>
      <c r="P674" s="22" t="s">
        <v>1995</v>
      </c>
      <c r="Q674" s="22">
        <v>239</v>
      </c>
      <c r="R674" s="37">
        <f t="shared" si="30"/>
        <v>439.20000000000005</v>
      </c>
      <c r="S674" s="168">
        <v>549</v>
      </c>
      <c r="T674" s="33" t="s">
        <v>1819</v>
      </c>
      <c r="U674" s="33"/>
      <c r="V674" s="99">
        <v>0.24</v>
      </c>
      <c r="W674" s="99">
        <v>5.0000000000000001E-3</v>
      </c>
      <c r="X674" s="99">
        <f t="shared" si="32"/>
        <v>0.245</v>
      </c>
      <c r="Y674" s="8">
        <v>70</v>
      </c>
      <c r="Z674" s="8">
        <v>10</v>
      </c>
      <c r="AA674" s="8">
        <v>250</v>
      </c>
      <c r="AY674" s="322" t="s">
        <v>1795</v>
      </c>
      <c r="AZ674" s="32"/>
      <c r="BA674" t="s">
        <v>5211</v>
      </c>
      <c r="BB674" s="302" t="s">
        <v>5197</v>
      </c>
      <c r="BC674" s="309" t="s">
        <v>5198</v>
      </c>
    </row>
    <row r="675" spans="1:55" ht="15.75" x14ac:dyDescent="0.25">
      <c r="A675" s="23" t="s">
        <v>448</v>
      </c>
      <c r="B675" s="24" t="s">
        <v>1009</v>
      </c>
      <c r="C675" s="24" t="s">
        <v>1793</v>
      </c>
      <c r="D675" s="3" t="s">
        <v>2182</v>
      </c>
      <c r="E675" s="23" t="s">
        <v>1797</v>
      </c>
      <c r="F675" s="24" t="s">
        <v>2322</v>
      </c>
      <c r="G675" s="24"/>
      <c r="H675" s="23" t="s">
        <v>1793</v>
      </c>
      <c r="I675" s="33">
        <v>40169997</v>
      </c>
      <c r="K675" s="1" t="s">
        <v>2008</v>
      </c>
      <c r="L675" s="1" t="s">
        <v>2008</v>
      </c>
      <c r="N675" s="23" t="s">
        <v>2602</v>
      </c>
      <c r="O675" s="23"/>
      <c r="P675" s="22" t="s">
        <v>1995</v>
      </c>
      <c r="Q675" s="22">
        <v>239</v>
      </c>
      <c r="R675" s="37">
        <f t="shared" si="30"/>
        <v>439.20000000000005</v>
      </c>
      <c r="S675" s="168">
        <v>549</v>
      </c>
      <c r="T675" s="33" t="s">
        <v>1820</v>
      </c>
      <c r="U675" s="33"/>
      <c r="V675" s="99">
        <v>0.28999999999999998</v>
      </c>
      <c r="W675" s="99">
        <v>5.0000000000000001E-3</v>
      </c>
      <c r="X675" s="99">
        <f t="shared" si="32"/>
        <v>0.29499999999999998</v>
      </c>
      <c r="Y675" s="8">
        <v>90.1</v>
      </c>
      <c r="Z675" s="8">
        <v>10</v>
      </c>
      <c r="AA675" s="8">
        <v>280</v>
      </c>
      <c r="AY675" s="322" t="s">
        <v>1795</v>
      </c>
      <c r="AZ675" s="32"/>
      <c r="BA675" t="s">
        <v>5211</v>
      </c>
      <c r="BB675" s="302" t="s">
        <v>5197</v>
      </c>
      <c r="BC675" s="309" t="s">
        <v>5198</v>
      </c>
    </row>
    <row r="676" spans="1:55" ht="15.75" x14ac:dyDescent="0.25">
      <c r="A676" s="23" t="s">
        <v>448</v>
      </c>
      <c r="B676" s="24" t="s">
        <v>1009</v>
      </c>
      <c r="C676" s="24" t="s">
        <v>1793</v>
      </c>
      <c r="D676" s="3" t="s">
        <v>2182</v>
      </c>
      <c r="E676" s="23" t="s">
        <v>1800</v>
      </c>
      <c r="F676" s="24" t="s">
        <v>2322</v>
      </c>
      <c r="G676" s="24"/>
      <c r="H676" s="23" t="s">
        <v>1793</v>
      </c>
      <c r="I676" s="33">
        <v>40169997</v>
      </c>
      <c r="K676" s="1" t="s">
        <v>2008</v>
      </c>
      <c r="L676" s="1" t="s">
        <v>2008</v>
      </c>
      <c r="N676" s="23" t="s">
        <v>2603</v>
      </c>
      <c r="O676" s="23"/>
      <c r="P676" s="22" t="s">
        <v>1995</v>
      </c>
      <c r="Q676" s="22">
        <v>239</v>
      </c>
      <c r="R676" s="37">
        <f t="shared" si="30"/>
        <v>439.20000000000005</v>
      </c>
      <c r="S676" s="168">
        <v>549</v>
      </c>
      <c r="T676" s="33" t="s">
        <v>1821</v>
      </c>
      <c r="U676" s="33"/>
      <c r="V676" s="99">
        <v>0.3</v>
      </c>
      <c r="W676" s="99">
        <v>5.0000000000000001E-3</v>
      </c>
      <c r="X676" s="99">
        <f t="shared" si="32"/>
        <v>0.30499999999999999</v>
      </c>
      <c r="Y676" s="8">
        <v>90</v>
      </c>
      <c r="Z676" s="8">
        <v>10</v>
      </c>
      <c r="AA676" s="8">
        <v>290</v>
      </c>
      <c r="AY676" s="322" t="s">
        <v>1795</v>
      </c>
      <c r="AZ676" s="32"/>
      <c r="BA676" t="s">
        <v>5211</v>
      </c>
      <c r="BB676" s="302" t="s">
        <v>5197</v>
      </c>
      <c r="BC676" s="309" t="s">
        <v>5198</v>
      </c>
    </row>
    <row r="677" spans="1:55" ht="15.75" x14ac:dyDescent="0.25">
      <c r="A677" s="23" t="s">
        <v>448</v>
      </c>
      <c r="B677" s="24" t="s">
        <v>1009</v>
      </c>
      <c r="C677" s="24" t="s">
        <v>1793</v>
      </c>
      <c r="D677" s="3" t="s">
        <v>2325</v>
      </c>
      <c r="E677" s="23" t="s">
        <v>2323</v>
      </c>
      <c r="F677" s="24" t="s">
        <v>2321</v>
      </c>
      <c r="G677" s="24"/>
      <c r="H677" s="23" t="s">
        <v>1793</v>
      </c>
      <c r="I677" s="33">
        <v>40169997</v>
      </c>
      <c r="K677" s="1" t="s">
        <v>2008</v>
      </c>
      <c r="L677" s="1" t="s">
        <v>2008</v>
      </c>
      <c r="N677" s="23" t="s">
        <v>2601</v>
      </c>
      <c r="O677" s="23"/>
      <c r="P677" s="22" t="s">
        <v>1995</v>
      </c>
      <c r="Q677" s="22">
        <v>226</v>
      </c>
      <c r="R677" s="37">
        <f t="shared" si="30"/>
        <v>416</v>
      </c>
      <c r="S677" s="168">
        <v>520</v>
      </c>
      <c r="T677" s="33">
        <v>5051771580487</v>
      </c>
      <c r="U677" s="33"/>
      <c r="V677" s="99">
        <v>0.28999999999999998</v>
      </c>
      <c r="W677" s="99">
        <v>5.0000000000000001E-3</v>
      </c>
      <c r="X677" s="99">
        <f t="shared" si="32"/>
        <v>0.29499999999999998</v>
      </c>
      <c r="Y677" s="8">
        <v>10</v>
      </c>
      <c r="Z677" s="8">
        <v>170</v>
      </c>
      <c r="AA677" s="8">
        <v>170</v>
      </c>
      <c r="AY677" s="322" t="s">
        <v>2422</v>
      </c>
      <c r="AZ677" s="12"/>
      <c r="BA677" t="s">
        <v>5211</v>
      </c>
      <c r="BB677" s="302" t="s">
        <v>5197</v>
      </c>
      <c r="BC677" s="309" t="s">
        <v>5198</v>
      </c>
    </row>
    <row r="678" spans="1:55" ht="15.75" x14ac:dyDescent="0.25">
      <c r="A678" s="23" t="s">
        <v>448</v>
      </c>
      <c r="B678" s="24" t="s">
        <v>1009</v>
      </c>
      <c r="C678" s="24" t="s">
        <v>1793</v>
      </c>
      <c r="D678" s="3" t="s">
        <v>2325</v>
      </c>
      <c r="E678" s="23" t="s">
        <v>2324</v>
      </c>
      <c r="F678" s="24" t="s">
        <v>2321</v>
      </c>
      <c r="G678" s="24"/>
      <c r="H678" s="23" t="s">
        <v>1793</v>
      </c>
      <c r="I678" s="33">
        <v>40169997</v>
      </c>
      <c r="K678" s="1" t="s">
        <v>2008</v>
      </c>
      <c r="L678" s="1" t="s">
        <v>2008</v>
      </c>
      <c r="N678" s="23" t="s">
        <v>2602</v>
      </c>
      <c r="O678" s="23"/>
      <c r="P678" s="22" t="s">
        <v>1995</v>
      </c>
      <c r="Q678" s="22">
        <v>226</v>
      </c>
      <c r="R678" s="37">
        <f t="shared" si="30"/>
        <v>416</v>
      </c>
      <c r="S678" s="168">
        <v>520</v>
      </c>
      <c r="T678" s="33">
        <v>5051771580494</v>
      </c>
      <c r="U678" s="33"/>
      <c r="V678" s="99">
        <v>0.3</v>
      </c>
      <c r="W678" s="99">
        <v>5.0000000000000001E-3</v>
      </c>
      <c r="X678" s="99">
        <f t="shared" si="32"/>
        <v>0.30499999999999999</v>
      </c>
      <c r="Y678" s="8">
        <v>10</v>
      </c>
      <c r="Z678" s="8">
        <v>170</v>
      </c>
      <c r="AA678" s="8">
        <v>170</v>
      </c>
      <c r="AY678" s="322" t="s">
        <v>2422</v>
      </c>
      <c r="AZ678" s="12"/>
      <c r="BA678" t="s">
        <v>5211</v>
      </c>
      <c r="BB678" s="302" t="s">
        <v>5197</v>
      </c>
      <c r="BC678" s="309" t="s">
        <v>5198</v>
      </c>
    </row>
    <row r="679" spans="1:55" ht="15.75" x14ac:dyDescent="0.25">
      <c r="A679" s="23" t="s">
        <v>448</v>
      </c>
      <c r="B679" s="24" t="s">
        <v>1009</v>
      </c>
      <c r="C679" s="24" t="s">
        <v>1793</v>
      </c>
      <c r="D679" s="3" t="s">
        <v>2183</v>
      </c>
      <c r="E679" s="23" t="s">
        <v>1798</v>
      </c>
      <c r="F679" s="24" t="s">
        <v>2326</v>
      </c>
      <c r="G679" s="24"/>
      <c r="H679" s="23" t="s">
        <v>1793</v>
      </c>
      <c r="I679" s="33">
        <v>40169997</v>
      </c>
      <c r="K679" s="1" t="s">
        <v>2008</v>
      </c>
      <c r="L679" s="1" t="s">
        <v>2008</v>
      </c>
      <c r="N679" s="23" t="s">
        <v>2601</v>
      </c>
      <c r="O679" s="23"/>
      <c r="P679" s="22" t="s">
        <v>1995</v>
      </c>
      <c r="Q679" s="22">
        <v>226</v>
      </c>
      <c r="R679" s="37">
        <f t="shared" si="30"/>
        <v>416</v>
      </c>
      <c r="S679" s="168">
        <v>520</v>
      </c>
      <c r="T679" s="33" t="s">
        <v>1822</v>
      </c>
      <c r="U679" s="33"/>
      <c r="V679" s="99">
        <v>0.19500000000000001</v>
      </c>
      <c r="W679" s="99">
        <v>5.0000000000000001E-3</v>
      </c>
      <c r="X679" s="99">
        <f t="shared" si="32"/>
        <v>0.2</v>
      </c>
      <c r="Y679" s="8">
        <v>120</v>
      </c>
      <c r="Z679" s="8">
        <v>10</v>
      </c>
      <c r="AA679" s="8">
        <v>250</v>
      </c>
      <c r="AY679" s="322" t="s">
        <v>1802</v>
      </c>
      <c r="AZ679" s="32"/>
      <c r="BA679" t="s">
        <v>5211</v>
      </c>
      <c r="BB679" s="302" t="s">
        <v>5197</v>
      </c>
      <c r="BC679" s="309" t="s">
        <v>5198</v>
      </c>
    </row>
    <row r="680" spans="1:55" ht="15.75" x14ac:dyDescent="0.25">
      <c r="A680" s="23" t="s">
        <v>448</v>
      </c>
      <c r="B680" s="24" t="s">
        <v>1009</v>
      </c>
      <c r="C680" s="24" t="s">
        <v>1793</v>
      </c>
      <c r="D680" s="3" t="s">
        <v>2183</v>
      </c>
      <c r="E680" s="23" t="s">
        <v>1799</v>
      </c>
      <c r="F680" s="24" t="s">
        <v>2326</v>
      </c>
      <c r="G680" s="24"/>
      <c r="H680" s="23" t="s">
        <v>1793</v>
      </c>
      <c r="I680" s="33">
        <v>40169997</v>
      </c>
      <c r="K680" s="1" t="s">
        <v>2008</v>
      </c>
      <c r="L680" s="1" t="s">
        <v>2008</v>
      </c>
      <c r="N680" s="23" t="s">
        <v>2602</v>
      </c>
      <c r="O680" s="23"/>
      <c r="P680" s="22" t="s">
        <v>1995</v>
      </c>
      <c r="Q680" s="22">
        <v>226</v>
      </c>
      <c r="R680" s="37">
        <f t="shared" si="30"/>
        <v>416</v>
      </c>
      <c r="S680" s="168">
        <v>520</v>
      </c>
      <c r="T680" s="33" t="s">
        <v>1823</v>
      </c>
      <c r="U680" s="33"/>
      <c r="V680" s="99">
        <v>0.2</v>
      </c>
      <c r="W680" s="99">
        <v>5.0000000000000001E-3</v>
      </c>
      <c r="X680" s="99">
        <f t="shared" si="32"/>
        <v>0.20500000000000002</v>
      </c>
      <c r="Y680" s="8">
        <v>120</v>
      </c>
      <c r="Z680" s="8">
        <v>10</v>
      </c>
      <c r="AA680" s="8">
        <v>260</v>
      </c>
      <c r="AY680" s="322" t="s">
        <v>1802</v>
      </c>
      <c r="AZ680" s="32"/>
      <c r="BA680" t="s">
        <v>5211</v>
      </c>
      <c r="BB680" s="302" t="s">
        <v>5197</v>
      </c>
      <c r="BC680" s="309" t="s">
        <v>5198</v>
      </c>
    </row>
    <row r="681" spans="1:55" ht="15.75" x14ac:dyDescent="0.25">
      <c r="A681" s="23" t="s">
        <v>448</v>
      </c>
      <c r="B681" s="24" t="s">
        <v>1009</v>
      </c>
      <c r="C681" s="24" t="s">
        <v>1793</v>
      </c>
      <c r="D681" s="3" t="s">
        <v>2183</v>
      </c>
      <c r="E681" s="23" t="s">
        <v>1801</v>
      </c>
      <c r="F681" s="24" t="s">
        <v>2326</v>
      </c>
      <c r="G681" s="24"/>
      <c r="H681" s="23" t="s">
        <v>1793</v>
      </c>
      <c r="I681" s="33">
        <v>40169997</v>
      </c>
      <c r="K681" s="1" t="s">
        <v>2008</v>
      </c>
      <c r="L681" s="1" t="s">
        <v>2008</v>
      </c>
      <c r="N681" s="23" t="s">
        <v>2603</v>
      </c>
      <c r="O681" s="23"/>
      <c r="P681" s="22" t="s">
        <v>1995</v>
      </c>
      <c r="Q681" s="22">
        <v>226</v>
      </c>
      <c r="R681" s="37">
        <f t="shared" si="30"/>
        <v>416</v>
      </c>
      <c r="S681" s="168">
        <v>520</v>
      </c>
      <c r="T681" s="33" t="s">
        <v>1824</v>
      </c>
      <c r="U681" s="33"/>
      <c r="V681" s="99">
        <v>0.22500000000000001</v>
      </c>
      <c r="W681" s="99">
        <v>5.0000000000000001E-3</v>
      </c>
      <c r="X681" s="99">
        <f t="shared" si="32"/>
        <v>0.23</v>
      </c>
      <c r="Y681" s="8">
        <v>140</v>
      </c>
      <c r="Z681" s="8">
        <v>10</v>
      </c>
      <c r="AA681" s="8">
        <v>310</v>
      </c>
      <c r="AY681" s="322" t="s">
        <v>1802</v>
      </c>
      <c r="AZ681" s="32"/>
      <c r="BA681" t="s">
        <v>5211</v>
      </c>
      <c r="BB681" s="302" t="s">
        <v>5197</v>
      </c>
      <c r="BC681" s="309" t="s">
        <v>5198</v>
      </c>
    </row>
    <row r="682" spans="1:55" s="27" customFormat="1" ht="15.75" x14ac:dyDescent="0.25">
      <c r="A682" s="23" t="s">
        <v>448</v>
      </c>
      <c r="B682" s="3" t="s">
        <v>1009</v>
      </c>
      <c r="C682" s="24" t="s">
        <v>1010</v>
      </c>
      <c r="D682" s="3" t="s">
        <v>2184</v>
      </c>
      <c r="E682" s="3" t="s">
        <v>1719</v>
      </c>
      <c r="F682" s="3" t="s">
        <v>2319</v>
      </c>
      <c r="G682" s="24"/>
      <c r="H682" s="3" t="s">
        <v>1013</v>
      </c>
      <c r="I682" s="33">
        <v>73269098</v>
      </c>
      <c r="J682" s="143"/>
      <c r="K682" s="1" t="s">
        <v>2008</v>
      </c>
      <c r="L682" s="1" t="s">
        <v>2008</v>
      </c>
      <c r="M682"/>
      <c r="N682" s="23" t="s">
        <v>2601</v>
      </c>
      <c r="O682" s="23"/>
      <c r="P682" s="22" t="s">
        <v>1995</v>
      </c>
      <c r="Q682" s="22">
        <v>285</v>
      </c>
      <c r="R682" s="37">
        <f t="shared" si="30"/>
        <v>528</v>
      </c>
      <c r="S682" s="168">
        <v>660</v>
      </c>
      <c r="T682" s="33" t="s">
        <v>1716</v>
      </c>
      <c r="U682" s="33"/>
      <c r="V682" s="99">
        <v>0.30499999999999999</v>
      </c>
      <c r="W682" s="99">
        <v>5.0000000000000001E-3</v>
      </c>
      <c r="X682" s="99">
        <f t="shared" si="32"/>
        <v>0.31</v>
      </c>
      <c r="Y682" s="8">
        <v>70</v>
      </c>
      <c r="Z682" s="8">
        <v>10</v>
      </c>
      <c r="AA682" s="8">
        <v>240</v>
      </c>
      <c r="AB682"/>
      <c r="AC682"/>
      <c r="AD682"/>
      <c r="AE682"/>
      <c r="AF682"/>
      <c r="AG682"/>
      <c r="AH682"/>
      <c r="AI682"/>
      <c r="AJ682"/>
      <c r="AK682"/>
      <c r="AL682"/>
      <c r="AM682"/>
      <c r="AN682"/>
      <c r="AO682"/>
      <c r="AP682"/>
      <c r="AQ682"/>
      <c r="AR682"/>
      <c r="AS682"/>
      <c r="AT682"/>
      <c r="AU682"/>
      <c r="AV682"/>
      <c r="AW682"/>
      <c r="AX682"/>
      <c r="AY682" s="320" t="s">
        <v>1787</v>
      </c>
      <c r="AZ682" s="32"/>
      <c r="BA682" t="s">
        <v>5211</v>
      </c>
      <c r="BB682" s="302" t="s">
        <v>5197</v>
      </c>
      <c r="BC682" s="309" t="s">
        <v>5198</v>
      </c>
    </row>
    <row r="683" spans="1:55" s="27" customFormat="1" ht="15.75" x14ac:dyDescent="0.25">
      <c r="A683" s="23" t="s">
        <v>448</v>
      </c>
      <c r="B683" s="3" t="s">
        <v>1009</v>
      </c>
      <c r="C683" s="24" t="s">
        <v>1010</v>
      </c>
      <c r="D683" s="3" t="s">
        <v>2184</v>
      </c>
      <c r="E683" s="3" t="s">
        <v>1720</v>
      </c>
      <c r="F683" s="3" t="s">
        <v>2319</v>
      </c>
      <c r="G683" s="24"/>
      <c r="H683" s="3" t="s">
        <v>1013</v>
      </c>
      <c r="I683" s="33">
        <v>73269098</v>
      </c>
      <c r="J683" s="143"/>
      <c r="K683" s="1" t="s">
        <v>2008</v>
      </c>
      <c r="L683" s="1" t="s">
        <v>2008</v>
      </c>
      <c r="M683"/>
      <c r="N683" s="23" t="s">
        <v>2602</v>
      </c>
      <c r="O683" s="23"/>
      <c r="P683" s="22" t="s">
        <v>1995</v>
      </c>
      <c r="Q683" s="22">
        <v>285</v>
      </c>
      <c r="R683" s="37">
        <f t="shared" si="30"/>
        <v>528</v>
      </c>
      <c r="S683" s="168">
        <v>660</v>
      </c>
      <c r="T683" s="33" t="s">
        <v>1717</v>
      </c>
      <c r="U683" s="33"/>
      <c r="V683" s="99">
        <v>0.315</v>
      </c>
      <c r="W683" s="99">
        <v>5.0000000000000001E-3</v>
      </c>
      <c r="X683" s="99">
        <f t="shared" si="32"/>
        <v>0.32</v>
      </c>
      <c r="Y683" s="8">
        <v>70</v>
      </c>
      <c r="Z683" s="8">
        <v>10</v>
      </c>
      <c r="AA683" s="8">
        <v>250</v>
      </c>
      <c r="AB683"/>
      <c r="AC683"/>
      <c r="AD683"/>
      <c r="AE683"/>
      <c r="AF683"/>
      <c r="AG683"/>
      <c r="AH683"/>
      <c r="AI683"/>
      <c r="AJ683"/>
      <c r="AK683"/>
      <c r="AL683"/>
      <c r="AM683"/>
      <c r="AN683"/>
      <c r="AO683"/>
      <c r="AP683"/>
      <c r="AQ683"/>
      <c r="AR683"/>
      <c r="AS683"/>
      <c r="AT683"/>
      <c r="AU683"/>
      <c r="AV683"/>
      <c r="AW683"/>
      <c r="AX683"/>
      <c r="AY683" s="320" t="s">
        <v>1787</v>
      </c>
      <c r="AZ683" s="32"/>
      <c r="BA683" t="s">
        <v>5211</v>
      </c>
      <c r="BB683" s="302" t="s">
        <v>5197</v>
      </c>
      <c r="BC683" s="309" t="s">
        <v>5198</v>
      </c>
    </row>
    <row r="684" spans="1:55" s="27" customFormat="1" ht="15.75" x14ac:dyDescent="0.25">
      <c r="A684" s="3" t="s">
        <v>448</v>
      </c>
      <c r="B684" s="3" t="s">
        <v>1009</v>
      </c>
      <c r="C684" s="24" t="s">
        <v>1010</v>
      </c>
      <c r="D684" s="3" t="s">
        <v>2184</v>
      </c>
      <c r="E684" s="3" t="s">
        <v>1721</v>
      </c>
      <c r="F684" s="3" t="s">
        <v>2319</v>
      </c>
      <c r="G684" s="24"/>
      <c r="H684" s="3" t="s">
        <v>1013</v>
      </c>
      <c r="I684" s="33">
        <v>73269098</v>
      </c>
      <c r="J684" s="143"/>
      <c r="K684" s="1" t="s">
        <v>2008</v>
      </c>
      <c r="L684" s="1" t="s">
        <v>2008</v>
      </c>
      <c r="M684"/>
      <c r="N684" s="23" t="s">
        <v>2603</v>
      </c>
      <c r="O684" s="23"/>
      <c r="P684" s="22" t="s">
        <v>1995</v>
      </c>
      <c r="Q684" s="22">
        <v>285</v>
      </c>
      <c r="R684" s="37">
        <f t="shared" si="30"/>
        <v>528</v>
      </c>
      <c r="S684" s="168">
        <v>660</v>
      </c>
      <c r="T684" s="33" t="s">
        <v>1718</v>
      </c>
      <c r="U684" s="33"/>
      <c r="V684" s="99">
        <v>0.39500000000000002</v>
      </c>
      <c r="W684" s="99">
        <v>5.0000000000000001E-3</v>
      </c>
      <c r="X684" s="99">
        <f t="shared" si="32"/>
        <v>0.4</v>
      </c>
      <c r="Y684" s="8">
        <v>90</v>
      </c>
      <c r="Z684" s="8">
        <v>10</v>
      </c>
      <c r="AA684" s="8">
        <v>290</v>
      </c>
      <c r="AB684"/>
      <c r="AC684"/>
      <c r="AD684"/>
      <c r="AE684"/>
      <c r="AF684"/>
      <c r="AG684"/>
      <c r="AH684"/>
      <c r="AI684"/>
      <c r="AJ684"/>
      <c r="AK684"/>
      <c r="AL684"/>
      <c r="AM684"/>
      <c r="AN684"/>
      <c r="AO684"/>
      <c r="AP684"/>
      <c r="AQ684"/>
      <c r="AR684"/>
      <c r="AS684"/>
      <c r="AT684"/>
      <c r="AU684"/>
      <c r="AV684"/>
      <c r="AW684"/>
      <c r="AX684"/>
      <c r="AY684" s="320" t="s">
        <v>1787</v>
      </c>
      <c r="AZ684" s="32"/>
      <c r="BA684" t="s">
        <v>5211</v>
      </c>
      <c r="BB684" s="302" t="s">
        <v>5197</v>
      </c>
      <c r="BC684" s="309" t="s">
        <v>5198</v>
      </c>
    </row>
    <row r="685" spans="1:55" s="27" customFormat="1" ht="15.75" x14ac:dyDescent="0.25">
      <c r="A685" s="3" t="s">
        <v>448</v>
      </c>
      <c r="B685" s="3" t="s">
        <v>1009</v>
      </c>
      <c r="C685" s="24" t="s">
        <v>1010</v>
      </c>
      <c r="D685" s="3" t="s">
        <v>2185</v>
      </c>
      <c r="E685" s="3" t="s">
        <v>1725</v>
      </c>
      <c r="F685" s="3" t="s">
        <v>2320</v>
      </c>
      <c r="G685" s="24"/>
      <c r="H685" s="3" t="s">
        <v>1013</v>
      </c>
      <c r="I685" s="33">
        <v>73269098</v>
      </c>
      <c r="J685" s="143"/>
      <c r="K685" s="1" t="s">
        <v>2008</v>
      </c>
      <c r="L685" s="1" t="s">
        <v>2008</v>
      </c>
      <c r="M685"/>
      <c r="N685" s="35" t="s">
        <v>2601</v>
      </c>
      <c r="O685" s="35"/>
      <c r="P685" s="22" t="s">
        <v>1995</v>
      </c>
      <c r="Q685" s="22">
        <v>252</v>
      </c>
      <c r="R685" s="37">
        <f t="shared" si="30"/>
        <v>464</v>
      </c>
      <c r="S685" s="168">
        <v>580</v>
      </c>
      <c r="T685" s="33" t="s">
        <v>1722</v>
      </c>
      <c r="U685" s="33"/>
      <c r="V685" s="99">
        <v>0.255</v>
      </c>
      <c r="W685" s="99">
        <v>5.0000000000000001E-3</v>
      </c>
      <c r="X685" s="99">
        <f t="shared" si="32"/>
        <v>0.26</v>
      </c>
      <c r="Y685" s="8">
        <v>70</v>
      </c>
      <c r="Z685" s="8">
        <v>10</v>
      </c>
      <c r="AA685" s="8">
        <v>250</v>
      </c>
      <c r="AB685"/>
      <c r="AC685"/>
      <c r="AD685"/>
      <c r="AE685"/>
      <c r="AF685"/>
      <c r="AG685"/>
      <c r="AH685"/>
      <c r="AI685"/>
      <c r="AJ685"/>
      <c r="AK685"/>
      <c r="AL685"/>
      <c r="AM685"/>
      <c r="AN685"/>
      <c r="AO685"/>
      <c r="AP685"/>
      <c r="AQ685"/>
      <c r="AR685"/>
      <c r="AS685"/>
      <c r="AT685"/>
      <c r="AU685"/>
      <c r="AV685"/>
      <c r="AW685"/>
      <c r="AX685"/>
      <c r="AY685" s="320" t="s">
        <v>1778</v>
      </c>
      <c r="AZ685" s="32"/>
      <c r="BA685" t="s">
        <v>5211</v>
      </c>
      <c r="BB685" s="302" t="s">
        <v>5197</v>
      </c>
      <c r="BC685" s="309" t="s">
        <v>5198</v>
      </c>
    </row>
    <row r="686" spans="1:55" s="27" customFormat="1" ht="15.75" x14ac:dyDescent="0.25">
      <c r="A686" s="3" t="s">
        <v>448</v>
      </c>
      <c r="B686" s="3" t="s">
        <v>1009</v>
      </c>
      <c r="C686" s="24" t="s">
        <v>1010</v>
      </c>
      <c r="D686" s="3" t="s">
        <v>2185</v>
      </c>
      <c r="E686" s="3" t="s">
        <v>1726</v>
      </c>
      <c r="F686" s="3" t="s">
        <v>2320</v>
      </c>
      <c r="G686" s="24"/>
      <c r="H686" s="3" t="s">
        <v>1013</v>
      </c>
      <c r="I686" s="33">
        <v>73269098</v>
      </c>
      <c r="J686" s="143"/>
      <c r="K686" s="1" t="s">
        <v>2008</v>
      </c>
      <c r="L686" s="1" t="s">
        <v>2008</v>
      </c>
      <c r="M686"/>
      <c r="N686" s="35" t="s">
        <v>2602</v>
      </c>
      <c r="O686" s="35"/>
      <c r="P686" s="22" t="s">
        <v>1995</v>
      </c>
      <c r="Q686" s="22">
        <v>252</v>
      </c>
      <c r="R686" s="37">
        <f t="shared" si="30"/>
        <v>464</v>
      </c>
      <c r="S686" s="168">
        <v>580</v>
      </c>
      <c r="T686" s="33" t="s">
        <v>1723</v>
      </c>
      <c r="U686" s="33"/>
      <c r="V686" s="99">
        <v>0.26500000000000001</v>
      </c>
      <c r="W686" s="99">
        <v>5.0000000000000001E-3</v>
      </c>
      <c r="X686" s="99">
        <f t="shared" si="32"/>
        <v>0.27</v>
      </c>
      <c r="Y686" s="8">
        <v>70</v>
      </c>
      <c r="Z686" s="8">
        <v>10</v>
      </c>
      <c r="AA686" s="8">
        <v>260</v>
      </c>
      <c r="AB686"/>
      <c r="AC686"/>
      <c r="AD686"/>
      <c r="AE686"/>
      <c r="AF686"/>
      <c r="AG686"/>
      <c r="AH686"/>
      <c r="AI686"/>
      <c r="AJ686"/>
      <c r="AK686"/>
      <c r="AL686"/>
      <c r="AM686"/>
      <c r="AN686"/>
      <c r="AO686"/>
      <c r="AP686"/>
      <c r="AQ686"/>
      <c r="AR686"/>
      <c r="AS686"/>
      <c r="AT686"/>
      <c r="AU686"/>
      <c r="AV686"/>
      <c r="AW686"/>
      <c r="AX686"/>
      <c r="AY686" s="320" t="s">
        <v>1778</v>
      </c>
      <c r="AZ686" s="32"/>
      <c r="BA686" t="s">
        <v>5211</v>
      </c>
      <c r="BB686" s="302" t="s">
        <v>5197</v>
      </c>
      <c r="BC686" s="309" t="s">
        <v>5198</v>
      </c>
    </row>
    <row r="687" spans="1:55" s="27" customFormat="1" ht="15.75" x14ac:dyDescent="0.25">
      <c r="A687" s="3" t="s">
        <v>448</v>
      </c>
      <c r="B687" s="3" t="s">
        <v>1009</v>
      </c>
      <c r="C687" s="24" t="s">
        <v>1010</v>
      </c>
      <c r="D687" s="3" t="s">
        <v>2185</v>
      </c>
      <c r="E687" s="3" t="s">
        <v>1727</v>
      </c>
      <c r="F687" s="3" t="s">
        <v>2320</v>
      </c>
      <c r="G687" s="24"/>
      <c r="H687" s="3" t="s">
        <v>1013</v>
      </c>
      <c r="I687" s="33">
        <v>73269098</v>
      </c>
      <c r="J687" s="143"/>
      <c r="K687" s="1" t="s">
        <v>2008</v>
      </c>
      <c r="L687" s="1" t="s">
        <v>2008</v>
      </c>
      <c r="M687"/>
      <c r="N687" s="35" t="s">
        <v>2603</v>
      </c>
      <c r="O687" s="35"/>
      <c r="P687" s="22" t="s">
        <v>1995</v>
      </c>
      <c r="Q687" s="22">
        <v>252</v>
      </c>
      <c r="R687" s="37">
        <f t="shared" si="30"/>
        <v>464</v>
      </c>
      <c r="S687" s="168">
        <v>580</v>
      </c>
      <c r="T687" s="33" t="s">
        <v>1724</v>
      </c>
      <c r="U687" s="33"/>
      <c r="V687" s="99">
        <v>0.29499999999999998</v>
      </c>
      <c r="W687" s="99">
        <v>5.0000000000000001E-3</v>
      </c>
      <c r="X687" s="99">
        <f t="shared" si="32"/>
        <v>0.3</v>
      </c>
      <c r="Y687" s="8">
        <v>80</v>
      </c>
      <c r="Z687" s="8">
        <v>10</v>
      </c>
      <c r="AA687" s="8">
        <v>300</v>
      </c>
      <c r="AB687"/>
      <c r="AC687"/>
      <c r="AD687"/>
      <c r="AE687"/>
      <c r="AF687"/>
      <c r="AG687"/>
      <c r="AH687"/>
      <c r="AI687"/>
      <c r="AJ687"/>
      <c r="AK687"/>
      <c r="AL687"/>
      <c r="AM687"/>
      <c r="AN687"/>
      <c r="AO687"/>
      <c r="AP687"/>
      <c r="AQ687"/>
      <c r="AR687"/>
      <c r="AS687"/>
      <c r="AT687"/>
      <c r="AU687"/>
      <c r="AV687"/>
      <c r="AW687"/>
      <c r="AX687"/>
      <c r="AY687" s="320" t="s">
        <v>1778</v>
      </c>
      <c r="AZ687" s="32"/>
      <c r="BA687" t="s">
        <v>5211</v>
      </c>
      <c r="BB687" s="302" t="s">
        <v>5197</v>
      </c>
      <c r="BC687" s="309" t="s">
        <v>5198</v>
      </c>
    </row>
    <row r="688" spans="1:55" s="27" customFormat="1" ht="15.75" x14ac:dyDescent="0.25">
      <c r="A688" s="3" t="s">
        <v>448</v>
      </c>
      <c r="B688" s="3" t="s">
        <v>1009</v>
      </c>
      <c r="C688" s="3" t="s">
        <v>1794</v>
      </c>
      <c r="D688" s="3" t="s">
        <v>2242</v>
      </c>
      <c r="E688" s="3" t="s">
        <v>1728</v>
      </c>
      <c r="F688" s="3" t="s">
        <v>2327</v>
      </c>
      <c r="G688" s="24"/>
      <c r="H688" s="3" t="s">
        <v>1609</v>
      </c>
      <c r="I688" s="33">
        <v>73269098</v>
      </c>
      <c r="J688" s="143"/>
      <c r="K688" s="1" t="s">
        <v>2008</v>
      </c>
      <c r="L688" s="1" t="s">
        <v>2008</v>
      </c>
      <c r="M688"/>
      <c r="N688" s="35" t="s">
        <v>334</v>
      </c>
      <c r="O688" s="35"/>
      <c r="P688" s="22" t="s">
        <v>1995</v>
      </c>
      <c r="Q688" s="22">
        <v>305</v>
      </c>
      <c r="R688" s="37">
        <f t="shared" si="30"/>
        <v>559.20000000000005</v>
      </c>
      <c r="S688" s="168">
        <v>699</v>
      </c>
      <c r="T688" s="33" t="s">
        <v>1730</v>
      </c>
      <c r="U688" s="33"/>
      <c r="V688" s="99">
        <v>0.45</v>
      </c>
      <c r="W688" s="99">
        <v>5.0000000000000001E-3</v>
      </c>
      <c r="X688" s="99">
        <f t="shared" si="32"/>
        <v>0.45500000000000002</v>
      </c>
      <c r="Y688" s="8">
        <v>10</v>
      </c>
      <c r="Z688" s="8">
        <v>470</v>
      </c>
      <c r="AA688" s="8">
        <v>200</v>
      </c>
      <c r="AB688"/>
      <c r="AC688"/>
      <c r="AD688"/>
      <c r="AE688"/>
      <c r="AF688"/>
      <c r="AG688"/>
      <c r="AH688"/>
      <c r="AI688"/>
      <c r="AJ688"/>
      <c r="AK688"/>
      <c r="AL688"/>
      <c r="AM688"/>
      <c r="AN688"/>
      <c r="AO688"/>
      <c r="AP688"/>
      <c r="AQ688"/>
      <c r="AR688"/>
      <c r="AS688"/>
      <c r="AT688"/>
      <c r="AU688"/>
      <c r="AV688"/>
      <c r="AW688"/>
      <c r="AX688"/>
      <c r="AY688" s="320" t="s">
        <v>1777</v>
      </c>
      <c r="AZ688" s="32"/>
      <c r="BA688" t="s">
        <v>5211</v>
      </c>
      <c r="BB688" s="302" t="s">
        <v>5197</v>
      </c>
      <c r="BC688" s="309" t="s">
        <v>5198</v>
      </c>
    </row>
    <row r="689" spans="1:55" s="27" customFormat="1" ht="15.75" x14ac:dyDescent="0.25">
      <c r="A689" s="3" t="s">
        <v>448</v>
      </c>
      <c r="B689" s="3" t="s">
        <v>1009</v>
      </c>
      <c r="C689" s="3" t="s">
        <v>1794</v>
      </c>
      <c r="D689" s="3" t="s">
        <v>2242</v>
      </c>
      <c r="E689" s="3" t="s">
        <v>1729</v>
      </c>
      <c r="F689" s="3" t="s">
        <v>2327</v>
      </c>
      <c r="G689" s="24"/>
      <c r="H689" s="3" t="s">
        <v>1649</v>
      </c>
      <c r="I689" s="33">
        <v>73269098</v>
      </c>
      <c r="J689" s="143"/>
      <c r="K689" s="1" t="s">
        <v>2008</v>
      </c>
      <c r="L689" s="1" t="s">
        <v>2008</v>
      </c>
      <c r="M689"/>
      <c r="N689" s="35" t="s">
        <v>334</v>
      </c>
      <c r="O689" s="35"/>
      <c r="P689" s="22" t="s">
        <v>1995</v>
      </c>
      <c r="Q689" s="22">
        <v>305</v>
      </c>
      <c r="R689" s="37">
        <f t="shared" si="30"/>
        <v>559.20000000000005</v>
      </c>
      <c r="S689" s="168">
        <v>699</v>
      </c>
      <c r="T689" s="33" t="s">
        <v>1731</v>
      </c>
      <c r="U689" s="33"/>
      <c r="V689" s="99">
        <v>0.45</v>
      </c>
      <c r="W689" s="99">
        <v>5.0000000000000001E-3</v>
      </c>
      <c r="X689" s="99">
        <f t="shared" si="32"/>
        <v>0.45500000000000002</v>
      </c>
      <c r="Y689" s="8">
        <v>10</v>
      </c>
      <c r="Z689" s="8">
        <v>470</v>
      </c>
      <c r="AA689" s="8">
        <v>200</v>
      </c>
      <c r="AB689"/>
      <c r="AC689"/>
      <c r="AD689"/>
      <c r="AE689"/>
      <c r="AF689"/>
      <c r="AG689"/>
      <c r="AH689"/>
      <c r="AI689"/>
      <c r="AJ689"/>
      <c r="AK689"/>
      <c r="AL689"/>
      <c r="AM689"/>
      <c r="AN689"/>
      <c r="AO689"/>
      <c r="AP689"/>
      <c r="AQ689"/>
      <c r="AR689"/>
      <c r="AS689"/>
      <c r="AT689"/>
      <c r="AU689"/>
      <c r="AV689"/>
      <c r="AW689"/>
      <c r="AX689"/>
      <c r="AY689" s="320" t="s">
        <v>1777</v>
      </c>
      <c r="AZ689" s="32"/>
      <c r="BA689" t="s">
        <v>5211</v>
      </c>
      <c r="BB689" s="302" t="s">
        <v>5197</v>
      </c>
      <c r="BC689" s="309" t="s">
        <v>5198</v>
      </c>
    </row>
    <row r="690" spans="1:55" ht="15.75" x14ac:dyDescent="0.25">
      <c r="A690" s="23" t="s">
        <v>508</v>
      </c>
      <c r="B690" s="24" t="s">
        <v>1009</v>
      </c>
      <c r="C690" s="24" t="s">
        <v>1010</v>
      </c>
      <c r="D690" s="3" t="s">
        <v>2186</v>
      </c>
      <c r="E690" s="24" t="s">
        <v>1011</v>
      </c>
      <c r="F690" s="24" t="s">
        <v>2313</v>
      </c>
      <c r="G690" s="24"/>
      <c r="H690" s="23" t="s">
        <v>1013</v>
      </c>
      <c r="I690" s="33">
        <v>73269098</v>
      </c>
      <c r="K690" s="1" t="s">
        <v>2008</v>
      </c>
      <c r="L690" s="1" t="s">
        <v>2008</v>
      </c>
      <c r="N690" s="23" t="s">
        <v>2601</v>
      </c>
      <c r="O690" s="23"/>
      <c r="P690" s="22" t="s">
        <v>1995</v>
      </c>
      <c r="Q690" s="22">
        <v>142</v>
      </c>
      <c r="R690" s="37">
        <f t="shared" si="30"/>
        <v>260</v>
      </c>
      <c r="S690" s="168">
        <v>325</v>
      </c>
      <c r="T690" s="33" t="s">
        <v>1014</v>
      </c>
      <c r="U690" s="33"/>
      <c r="V690" s="99">
        <v>0.23</v>
      </c>
      <c r="W690" s="99">
        <v>5.0000000000000001E-3</v>
      </c>
      <c r="X690" s="99">
        <f t="shared" si="32"/>
        <v>0.23500000000000001</v>
      </c>
      <c r="Y690" s="8">
        <v>70</v>
      </c>
      <c r="Z690" s="8">
        <v>10</v>
      </c>
      <c r="AA690" s="8">
        <v>260</v>
      </c>
      <c r="AY690" s="322" t="s">
        <v>1012</v>
      </c>
      <c r="AZ690" s="157"/>
      <c r="BA690" t="s">
        <v>5211</v>
      </c>
      <c r="BB690" s="302" t="s">
        <v>5197</v>
      </c>
      <c r="BC690" s="309" t="s">
        <v>5198</v>
      </c>
    </row>
    <row r="691" spans="1:55" ht="15.75" x14ac:dyDescent="0.25">
      <c r="A691" s="23" t="s">
        <v>508</v>
      </c>
      <c r="B691" s="24" t="s">
        <v>1009</v>
      </c>
      <c r="C691" s="24" t="s">
        <v>1010</v>
      </c>
      <c r="D691" s="3" t="s">
        <v>2186</v>
      </c>
      <c r="E691" s="24" t="s">
        <v>1015</v>
      </c>
      <c r="F691" s="24" t="s">
        <v>2313</v>
      </c>
      <c r="G691" s="24"/>
      <c r="H691" s="23" t="s">
        <v>1013</v>
      </c>
      <c r="I691" s="33">
        <v>73269098</v>
      </c>
      <c r="K691" s="1" t="s">
        <v>2008</v>
      </c>
      <c r="L691" s="1" t="s">
        <v>2008</v>
      </c>
      <c r="N691" s="23" t="s">
        <v>2602</v>
      </c>
      <c r="O691" s="23"/>
      <c r="P691" s="22" t="s">
        <v>1995</v>
      </c>
      <c r="Q691" s="22">
        <v>142</v>
      </c>
      <c r="R691" s="37">
        <f t="shared" si="30"/>
        <v>260</v>
      </c>
      <c r="S691" s="168">
        <v>325</v>
      </c>
      <c r="T691" s="33" t="s">
        <v>1016</v>
      </c>
      <c r="U691" s="33"/>
      <c r="V691" s="99">
        <v>0.245</v>
      </c>
      <c r="W691" s="99">
        <v>5.0000000000000001E-3</v>
      </c>
      <c r="X691" s="99">
        <f t="shared" si="32"/>
        <v>0.25</v>
      </c>
      <c r="Y691" s="8">
        <v>70</v>
      </c>
      <c r="Z691" s="8">
        <v>10</v>
      </c>
      <c r="AA691" s="8">
        <v>280</v>
      </c>
      <c r="AY691" s="322" t="s">
        <v>1012</v>
      </c>
      <c r="AZ691" s="157"/>
      <c r="BA691" t="s">
        <v>5211</v>
      </c>
      <c r="BB691" s="302" t="s">
        <v>5197</v>
      </c>
      <c r="BC691" s="309" t="s">
        <v>5198</v>
      </c>
    </row>
    <row r="692" spans="1:55" ht="15.75" x14ac:dyDescent="0.25">
      <c r="A692" s="23" t="s">
        <v>508</v>
      </c>
      <c r="B692" s="24" t="s">
        <v>1009</v>
      </c>
      <c r="C692" s="24" t="s">
        <v>1010</v>
      </c>
      <c r="D692" s="3" t="s">
        <v>2186</v>
      </c>
      <c r="E692" s="24" t="s">
        <v>1017</v>
      </c>
      <c r="F692" s="24" t="s">
        <v>2313</v>
      </c>
      <c r="G692" s="24"/>
      <c r="H692" s="23" t="s">
        <v>1013</v>
      </c>
      <c r="I692" s="33">
        <v>73269098</v>
      </c>
      <c r="K692" s="1" t="s">
        <v>2008</v>
      </c>
      <c r="L692" s="1" t="s">
        <v>2008</v>
      </c>
      <c r="N692" s="23" t="s">
        <v>2603</v>
      </c>
      <c r="O692" s="23"/>
      <c r="P692" s="22" t="s">
        <v>1995</v>
      </c>
      <c r="Q692" s="22">
        <v>142</v>
      </c>
      <c r="R692" s="37">
        <f t="shared" si="30"/>
        <v>260</v>
      </c>
      <c r="S692" s="168">
        <v>325</v>
      </c>
      <c r="T692" s="33" t="s">
        <v>1018</v>
      </c>
      <c r="U692" s="33"/>
      <c r="V692" s="99">
        <v>0.255</v>
      </c>
      <c r="W692" s="99">
        <v>5.0000000000000001E-3</v>
      </c>
      <c r="X692" s="99">
        <f t="shared" si="32"/>
        <v>0.26</v>
      </c>
      <c r="Y692" s="8">
        <v>80</v>
      </c>
      <c r="Z692" s="8">
        <v>10</v>
      </c>
      <c r="AA692" s="8">
        <v>300</v>
      </c>
      <c r="AY692" s="322" t="s">
        <v>1012</v>
      </c>
      <c r="AZ692" s="157"/>
      <c r="BA692" t="s">
        <v>5211</v>
      </c>
      <c r="BB692" s="302" t="s">
        <v>5197</v>
      </c>
      <c r="BC692" s="309" t="s">
        <v>5198</v>
      </c>
    </row>
    <row r="693" spans="1:55" ht="15.75" x14ac:dyDescent="0.25">
      <c r="A693" s="23" t="s">
        <v>508</v>
      </c>
      <c r="B693" s="24" t="s">
        <v>1009</v>
      </c>
      <c r="C693" s="24" t="s">
        <v>1010</v>
      </c>
      <c r="D693" s="3" t="s">
        <v>2187</v>
      </c>
      <c r="E693" s="24" t="s">
        <v>1019</v>
      </c>
      <c r="F693" s="24" t="s">
        <v>2318</v>
      </c>
      <c r="G693" s="24"/>
      <c r="H693" s="23" t="s">
        <v>1013</v>
      </c>
      <c r="I693" s="33">
        <v>73269098</v>
      </c>
      <c r="K693" s="1" t="s">
        <v>2008</v>
      </c>
      <c r="L693" s="1" t="s">
        <v>2008</v>
      </c>
      <c r="N693" s="23" t="s">
        <v>2601</v>
      </c>
      <c r="O693" s="23"/>
      <c r="P693" s="22" t="s">
        <v>1995</v>
      </c>
      <c r="Q693" s="22">
        <v>246</v>
      </c>
      <c r="R693" s="37">
        <f t="shared" si="30"/>
        <v>452</v>
      </c>
      <c r="S693" s="168">
        <v>565</v>
      </c>
      <c r="T693" s="33" t="s">
        <v>1021</v>
      </c>
      <c r="U693" s="33"/>
      <c r="V693" s="99">
        <v>0.25</v>
      </c>
      <c r="W693" s="99">
        <v>5.0000000000000001E-3</v>
      </c>
      <c r="X693" s="99">
        <f t="shared" si="32"/>
        <v>0.255</v>
      </c>
      <c r="Y693" s="8">
        <v>70</v>
      </c>
      <c r="Z693" s="8">
        <v>10</v>
      </c>
      <c r="AA693" s="8">
        <v>260</v>
      </c>
      <c r="AY693" s="322" t="s">
        <v>1020</v>
      </c>
      <c r="AZ693" s="32"/>
      <c r="BA693" t="s">
        <v>5211</v>
      </c>
      <c r="BB693" s="302" t="s">
        <v>5197</v>
      </c>
      <c r="BC693" s="309" t="s">
        <v>5198</v>
      </c>
    </row>
    <row r="694" spans="1:55" ht="15.75" x14ac:dyDescent="0.25">
      <c r="A694" s="23" t="s">
        <v>508</v>
      </c>
      <c r="B694" s="24" t="s">
        <v>1009</v>
      </c>
      <c r="C694" s="24" t="s">
        <v>1010</v>
      </c>
      <c r="D694" s="3" t="s">
        <v>2187</v>
      </c>
      <c r="E694" s="24" t="s">
        <v>1022</v>
      </c>
      <c r="F694" s="24" t="s">
        <v>2318</v>
      </c>
      <c r="G694" s="24"/>
      <c r="H694" s="23" t="s">
        <v>1013</v>
      </c>
      <c r="I694" s="33">
        <v>73269098</v>
      </c>
      <c r="K694" s="1" t="s">
        <v>2008</v>
      </c>
      <c r="L694" s="1" t="s">
        <v>2008</v>
      </c>
      <c r="N694" s="23" t="s">
        <v>2602</v>
      </c>
      <c r="O694" s="23"/>
      <c r="P694" s="22" t="s">
        <v>1995</v>
      </c>
      <c r="Q694" s="22">
        <v>246</v>
      </c>
      <c r="R694" s="37">
        <f t="shared" si="30"/>
        <v>452</v>
      </c>
      <c r="S694" s="168">
        <v>565</v>
      </c>
      <c r="T694" s="33" t="s">
        <v>1023</v>
      </c>
      <c r="U694" s="33"/>
      <c r="V694" s="99">
        <v>0.26500000000000001</v>
      </c>
      <c r="W694" s="99">
        <v>5.0000000000000001E-3</v>
      </c>
      <c r="X694" s="99">
        <f t="shared" si="32"/>
        <v>0.27</v>
      </c>
      <c r="Y694" s="8">
        <v>70</v>
      </c>
      <c r="Z694" s="8">
        <v>10</v>
      </c>
      <c r="AA694" s="8">
        <v>270</v>
      </c>
      <c r="AY694" s="322" t="s">
        <v>1020</v>
      </c>
      <c r="AZ694" s="32"/>
      <c r="BA694" t="s">
        <v>5211</v>
      </c>
      <c r="BB694" s="302" t="s">
        <v>5197</v>
      </c>
      <c r="BC694" s="309" t="s">
        <v>5198</v>
      </c>
    </row>
    <row r="695" spans="1:55" ht="15.75" x14ac:dyDescent="0.25">
      <c r="A695" s="23" t="s">
        <v>508</v>
      </c>
      <c r="B695" s="24" t="s">
        <v>1009</v>
      </c>
      <c r="C695" s="24" t="s">
        <v>1010</v>
      </c>
      <c r="D695" s="3" t="s">
        <v>2187</v>
      </c>
      <c r="E695" s="24" t="s">
        <v>1024</v>
      </c>
      <c r="F695" s="24" t="s">
        <v>2318</v>
      </c>
      <c r="G695" s="24"/>
      <c r="H695" s="23" t="s">
        <v>1013</v>
      </c>
      <c r="I695" s="33">
        <v>73269098</v>
      </c>
      <c r="K695" s="1" t="s">
        <v>2008</v>
      </c>
      <c r="L695" s="1" t="s">
        <v>2008</v>
      </c>
      <c r="N695" s="23" t="s">
        <v>2603</v>
      </c>
      <c r="O695" s="23"/>
      <c r="P695" s="22" t="s">
        <v>1995</v>
      </c>
      <c r="Q695" s="22">
        <v>246</v>
      </c>
      <c r="R695" s="37">
        <f t="shared" si="30"/>
        <v>452</v>
      </c>
      <c r="S695" s="168">
        <v>565</v>
      </c>
      <c r="T695" s="33" t="s">
        <v>1025</v>
      </c>
      <c r="U695" s="33"/>
      <c r="V695" s="99">
        <v>0.27</v>
      </c>
      <c r="W695" s="99">
        <v>5.0000000000000001E-3</v>
      </c>
      <c r="X695" s="99">
        <f t="shared" si="32"/>
        <v>0.27500000000000002</v>
      </c>
      <c r="Y695" s="8">
        <v>80</v>
      </c>
      <c r="Z695" s="8">
        <v>10</v>
      </c>
      <c r="AA695" s="8">
        <v>290</v>
      </c>
      <c r="AY695" s="322" t="s">
        <v>1020</v>
      </c>
      <c r="AZ695" s="32"/>
      <c r="BA695" t="s">
        <v>5211</v>
      </c>
      <c r="BB695" s="302" t="s">
        <v>5197</v>
      </c>
      <c r="BC695" s="309" t="s">
        <v>5198</v>
      </c>
    </row>
    <row r="696" spans="1:55" ht="15.75" x14ac:dyDescent="0.25">
      <c r="A696" s="23" t="s">
        <v>508</v>
      </c>
      <c r="B696" s="24" t="s">
        <v>1009</v>
      </c>
      <c r="C696" s="24" t="s">
        <v>1010</v>
      </c>
      <c r="D696" s="3" t="s">
        <v>2188</v>
      </c>
      <c r="E696" s="24" t="s">
        <v>1026</v>
      </c>
      <c r="F696" s="24" t="s">
        <v>2314</v>
      </c>
      <c r="G696" s="24"/>
      <c r="H696" s="23" t="s">
        <v>1013</v>
      </c>
      <c r="I696" s="33">
        <v>73269098</v>
      </c>
      <c r="K696" s="1" t="s">
        <v>2008</v>
      </c>
      <c r="L696" s="1" t="s">
        <v>2008</v>
      </c>
      <c r="N696" s="23" t="s">
        <v>2601</v>
      </c>
      <c r="O696" s="23"/>
      <c r="P696" s="22" t="s">
        <v>1995</v>
      </c>
      <c r="Q696" s="22">
        <v>204</v>
      </c>
      <c r="R696" s="37">
        <f t="shared" si="30"/>
        <v>376</v>
      </c>
      <c r="S696" s="168">
        <v>470</v>
      </c>
      <c r="T696" s="33" t="s">
        <v>1028</v>
      </c>
      <c r="U696" s="33"/>
      <c r="V696" s="99">
        <v>0.23499999999999999</v>
      </c>
      <c r="W696" s="99">
        <v>5.0000000000000001E-3</v>
      </c>
      <c r="X696" s="99">
        <f t="shared" si="32"/>
        <v>0.24</v>
      </c>
      <c r="Y696" s="8">
        <v>80</v>
      </c>
      <c r="Z696" s="8">
        <v>10</v>
      </c>
      <c r="AA696" s="8">
        <v>280</v>
      </c>
      <c r="AY696" s="322" t="s">
        <v>1027</v>
      </c>
      <c r="AZ696" s="32"/>
      <c r="BA696" t="s">
        <v>5211</v>
      </c>
      <c r="BB696" s="302" t="s">
        <v>5197</v>
      </c>
      <c r="BC696" s="309" t="s">
        <v>5198</v>
      </c>
    </row>
    <row r="697" spans="1:55" ht="15.75" x14ac:dyDescent="0.25">
      <c r="A697" s="23" t="s">
        <v>508</v>
      </c>
      <c r="B697" s="24" t="s">
        <v>1009</v>
      </c>
      <c r="C697" s="24" t="s">
        <v>1010</v>
      </c>
      <c r="D697" s="3" t="s">
        <v>2188</v>
      </c>
      <c r="E697" s="24" t="s">
        <v>1029</v>
      </c>
      <c r="F697" s="24" t="s">
        <v>2314</v>
      </c>
      <c r="G697" s="24"/>
      <c r="H697" s="23" t="s">
        <v>1013</v>
      </c>
      <c r="I697" s="33">
        <v>73269098</v>
      </c>
      <c r="K697" s="1" t="s">
        <v>2008</v>
      </c>
      <c r="L697" s="1" t="s">
        <v>2008</v>
      </c>
      <c r="N697" s="23" t="s">
        <v>2602</v>
      </c>
      <c r="O697" s="23"/>
      <c r="P697" s="22" t="s">
        <v>1995</v>
      </c>
      <c r="Q697" s="22">
        <v>204</v>
      </c>
      <c r="R697" s="37">
        <f t="shared" si="30"/>
        <v>376</v>
      </c>
      <c r="S697" s="168">
        <v>470</v>
      </c>
      <c r="T697" s="33" t="s">
        <v>1030</v>
      </c>
      <c r="U697" s="33"/>
      <c r="V697" s="99">
        <v>0.24</v>
      </c>
      <c r="W697" s="99">
        <v>5.0000000000000001E-3</v>
      </c>
      <c r="X697" s="99">
        <f t="shared" si="32"/>
        <v>0.245</v>
      </c>
      <c r="Y697" s="8">
        <v>80</v>
      </c>
      <c r="Z697" s="8">
        <v>10</v>
      </c>
      <c r="AA697" s="8">
        <v>280</v>
      </c>
      <c r="AY697" s="322" t="s">
        <v>1027</v>
      </c>
      <c r="AZ697" s="32"/>
      <c r="BA697" t="s">
        <v>5211</v>
      </c>
      <c r="BB697" s="302" t="s">
        <v>5197</v>
      </c>
      <c r="BC697" s="309" t="s">
        <v>5198</v>
      </c>
    </row>
    <row r="698" spans="1:55" ht="15.75" x14ac:dyDescent="0.25">
      <c r="A698" s="23" t="s">
        <v>508</v>
      </c>
      <c r="B698" s="24" t="s">
        <v>1009</v>
      </c>
      <c r="C698" s="24" t="s">
        <v>1010</v>
      </c>
      <c r="D698" s="3" t="s">
        <v>2188</v>
      </c>
      <c r="E698" s="24" t="s">
        <v>1031</v>
      </c>
      <c r="F698" s="24" t="s">
        <v>2314</v>
      </c>
      <c r="G698" s="24"/>
      <c r="H698" s="23" t="s">
        <v>1013</v>
      </c>
      <c r="I698" s="33">
        <v>73269098</v>
      </c>
      <c r="K698" s="1" t="s">
        <v>2008</v>
      </c>
      <c r="L698" s="1" t="s">
        <v>2008</v>
      </c>
      <c r="N698" s="23" t="s">
        <v>2603</v>
      </c>
      <c r="O698" s="23"/>
      <c r="P698" s="22" t="s">
        <v>1995</v>
      </c>
      <c r="Q698" s="22">
        <v>204</v>
      </c>
      <c r="R698" s="37">
        <f t="shared" si="30"/>
        <v>376</v>
      </c>
      <c r="S698" s="168">
        <v>470</v>
      </c>
      <c r="T698" s="33" t="s">
        <v>1032</v>
      </c>
      <c r="U698" s="33"/>
      <c r="V698" s="99">
        <v>0.25</v>
      </c>
      <c r="W698" s="99">
        <v>5.0000000000000001E-3</v>
      </c>
      <c r="X698" s="99">
        <f t="shared" si="32"/>
        <v>0.255</v>
      </c>
      <c r="Y698" s="8">
        <v>80</v>
      </c>
      <c r="Z698" s="8">
        <v>10</v>
      </c>
      <c r="AA698" s="8">
        <v>300</v>
      </c>
      <c r="AY698" s="322" t="s">
        <v>1027</v>
      </c>
      <c r="AZ698" s="32"/>
      <c r="BA698" t="s">
        <v>5211</v>
      </c>
      <c r="BB698" s="302" t="s">
        <v>5197</v>
      </c>
      <c r="BC698" s="309" t="s">
        <v>5198</v>
      </c>
    </row>
    <row r="699" spans="1:55" ht="15.75" x14ac:dyDescent="0.25">
      <c r="A699" s="23" t="s">
        <v>508</v>
      </c>
      <c r="B699" s="24" t="s">
        <v>1009</v>
      </c>
      <c r="C699" s="24" t="s">
        <v>1010</v>
      </c>
      <c r="D699" s="3" t="s">
        <v>2189</v>
      </c>
      <c r="E699" s="24" t="s">
        <v>1033</v>
      </c>
      <c r="F699" s="24" t="s">
        <v>2315</v>
      </c>
      <c r="G699" s="24"/>
      <c r="H699" s="23" t="s">
        <v>1013</v>
      </c>
      <c r="I699" s="33">
        <v>73269098</v>
      </c>
      <c r="K699" s="1" t="s">
        <v>2008</v>
      </c>
      <c r="L699" s="1" t="s">
        <v>2008</v>
      </c>
      <c r="N699" s="23" t="s">
        <v>2601</v>
      </c>
      <c r="O699" s="23"/>
      <c r="P699" s="22" t="s">
        <v>1995</v>
      </c>
      <c r="Q699" s="22">
        <v>214</v>
      </c>
      <c r="R699" s="37">
        <f t="shared" si="30"/>
        <v>393.6</v>
      </c>
      <c r="S699" s="168">
        <v>492</v>
      </c>
      <c r="T699" s="33" t="s">
        <v>1034</v>
      </c>
      <c r="U699" s="33"/>
      <c r="V699" s="99">
        <v>0.20499999999999999</v>
      </c>
      <c r="W699" s="99">
        <v>5.0000000000000001E-3</v>
      </c>
      <c r="X699" s="99">
        <f t="shared" si="32"/>
        <v>0.21</v>
      </c>
      <c r="Y699" s="8">
        <v>70</v>
      </c>
      <c r="Z699" s="8">
        <v>10</v>
      </c>
      <c r="AA699" s="8">
        <v>250</v>
      </c>
      <c r="AY699" s="322" t="s">
        <v>3917</v>
      </c>
      <c r="AZ699" s="32"/>
      <c r="BA699" t="s">
        <v>5211</v>
      </c>
      <c r="BB699" s="302" t="s">
        <v>5197</v>
      </c>
      <c r="BC699" s="309" t="s">
        <v>5198</v>
      </c>
    </row>
    <row r="700" spans="1:55" ht="15.75" x14ac:dyDescent="0.25">
      <c r="A700" s="23" t="s">
        <v>508</v>
      </c>
      <c r="B700" s="24" t="s">
        <v>1009</v>
      </c>
      <c r="C700" s="24" t="s">
        <v>1010</v>
      </c>
      <c r="D700" s="3" t="s">
        <v>2189</v>
      </c>
      <c r="E700" s="24" t="s">
        <v>1035</v>
      </c>
      <c r="F700" s="24" t="s">
        <v>2315</v>
      </c>
      <c r="G700" s="24"/>
      <c r="H700" s="23" t="s">
        <v>1013</v>
      </c>
      <c r="I700" s="33">
        <v>73269098</v>
      </c>
      <c r="K700" s="1" t="s">
        <v>2008</v>
      </c>
      <c r="L700" s="1" t="s">
        <v>2008</v>
      </c>
      <c r="N700" s="23" t="s">
        <v>2602</v>
      </c>
      <c r="O700" s="23"/>
      <c r="P700" s="22" t="s">
        <v>1995</v>
      </c>
      <c r="Q700" s="22">
        <v>214</v>
      </c>
      <c r="R700" s="37">
        <f t="shared" si="30"/>
        <v>393.6</v>
      </c>
      <c r="S700" s="168">
        <v>492</v>
      </c>
      <c r="T700" s="33" t="s">
        <v>1036</v>
      </c>
      <c r="U700" s="33"/>
      <c r="V700" s="99">
        <v>0.22</v>
      </c>
      <c r="W700" s="99">
        <v>5.0000000000000001E-3</v>
      </c>
      <c r="X700" s="99">
        <f t="shared" si="32"/>
        <v>0.22500000000000001</v>
      </c>
      <c r="Y700" s="8">
        <v>70</v>
      </c>
      <c r="Z700" s="8">
        <v>10</v>
      </c>
      <c r="AA700" s="8">
        <v>280</v>
      </c>
      <c r="AY700" s="322" t="s">
        <v>3917</v>
      </c>
      <c r="AZ700" s="32"/>
      <c r="BA700" t="s">
        <v>5211</v>
      </c>
      <c r="BB700" s="302" t="s">
        <v>5197</v>
      </c>
      <c r="BC700" s="309" t="s">
        <v>5198</v>
      </c>
    </row>
    <row r="701" spans="1:55" ht="15.75" x14ac:dyDescent="0.25">
      <c r="A701" s="23" t="s">
        <v>508</v>
      </c>
      <c r="B701" s="24" t="s">
        <v>1009</v>
      </c>
      <c r="C701" s="24" t="s">
        <v>1010</v>
      </c>
      <c r="D701" s="3" t="s">
        <v>2189</v>
      </c>
      <c r="E701" s="24" t="s">
        <v>1037</v>
      </c>
      <c r="F701" s="24" t="s">
        <v>2315</v>
      </c>
      <c r="G701" s="24"/>
      <c r="H701" s="23" t="s">
        <v>1013</v>
      </c>
      <c r="I701" s="33">
        <v>73269098</v>
      </c>
      <c r="K701" s="1" t="s">
        <v>2008</v>
      </c>
      <c r="L701" s="1" t="s">
        <v>2008</v>
      </c>
      <c r="N701" s="23" t="s">
        <v>2603</v>
      </c>
      <c r="O701" s="23"/>
      <c r="P701" s="22" t="s">
        <v>1995</v>
      </c>
      <c r="Q701" s="22">
        <v>214</v>
      </c>
      <c r="R701" s="37">
        <f t="shared" si="30"/>
        <v>393.6</v>
      </c>
      <c r="S701" s="168">
        <v>492</v>
      </c>
      <c r="T701" s="33" t="s">
        <v>1038</v>
      </c>
      <c r="U701" s="33"/>
      <c r="V701" s="99">
        <v>0.23499999999999999</v>
      </c>
      <c r="W701" s="99">
        <v>5.0000000000000001E-3</v>
      </c>
      <c r="X701" s="99">
        <f t="shared" si="32"/>
        <v>0.24</v>
      </c>
      <c r="Y701" s="8">
        <v>80</v>
      </c>
      <c r="Z701" s="8">
        <v>10</v>
      </c>
      <c r="AA701" s="8">
        <v>290</v>
      </c>
      <c r="AY701" s="322" t="s">
        <v>3917</v>
      </c>
      <c r="AZ701" s="32"/>
      <c r="BA701" t="s">
        <v>5211</v>
      </c>
      <c r="BB701" s="302" t="s">
        <v>5197</v>
      </c>
      <c r="BC701" s="309" t="s">
        <v>5198</v>
      </c>
    </row>
    <row r="702" spans="1:55" s="3" customFormat="1" ht="15.75" x14ac:dyDescent="0.25">
      <c r="A702" s="23" t="s">
        <v>508</v>
      </c>
      <c r="B702" s="24" t="s">
        <v>1009</v>
      </c>
      <c r="C702" s="24" t="s">
        <v>1010</v>
      </c>
      <c r="D702" s="3" t="s">
        <v>2190</v>
      </c>
      <c r="E702" s="24" t="s">
        <v>1039</v>
      </c>
      <c r="F702" s="24" t="s">
        <v>2316</v>
      </c>
      <c r="G702" s="24"/>
      <c r="H702" s="23" t="s">
        <v>1013</v>
      </c>
      <c r="I702" s="33">
        <v>73269098</v>
      </c>
      <c r="J702" s="33"/>
      <c r="K702" s="1" t="s">
        <v>2008</v>
      </c>
      <c r="L702" s="1" t="s">
        <v>2008</v>
      </c>
      <c r="N702" s="23" t="s">
        <v>2601</v>
      </c>
      <c r="O702" s="23"/>
      <c r="P702" s="22" t="s">
        <v>1995</v>
      </c>
      <c r="Q702" s="22">
        <v>246</v>
      </c>
      <c r="R702" s="37">
        <f t="shared" si="30"/>
        <v>452</v>
      </c>
      <c r="S702" s="168">
        <v>565</v>
      </c>
      <c r="T702" s="33" t="s">
        <v>1041</v>
      </c>
      <c r="U702" s="33"/>
      <c r="V702" s="103">
        <v>0.255</v>
      </c>
      <c r="W702" s="103">
        <v>5.0000000000000001E-3</v>
      </c>
      <c r="X702" s="103">
        <f t="shared" si="32"/>
        <v>0.26</v>
      </c>
      <c r="Y702" s="132">
        <v>12</v>
      </c>
      <c r="Z702" s="132">
        <v>10</v>
      </c>
      <c r="AA702" s="132">
        <v>250</v>
      </c>
      <c r="AY702" s="322" t="s">
        <v>1040</v>
      </c>
      <c r="BA702" t="s">
        <v>5211</v>
      </c>
      <c r="BB702" s="302" t="s">
        <v>5197</v>
      </c>
      <c r="BC702" s="309" t="s">
        <v>5198</v>
      </c>
    </row>
    <row r="703" spans="1:55" s="3" customFormat="1" ht="15.75" x14ac:dyDescent="0.25">
      <c r="A703" s="23" t="s">
        <v>508</v>
      </c>
      <c r="B703" s="24" t="s">
        <v>1009</v>
      </c>
      <c r="C703" s="24" t="s">
        <v>1010</v>
      </c>
      <c r="D703" s="3" t="s">
        <v>2190</v>
      </c>
      <c r="E703" s="24" t="s">
        <v>1042</v>
      </c>
      <c r="F703" s="24" t="s">
        <v>2316</v>
      </c>
      <c r="G703" s="24"/>
      <c r="H703" s="23" t="s">
        <v>1013</v>
      </c>
      <c r="I703" s="33">
        <v>73269098</v>
      </c>
      <c r="J703" s="33"/>
      <c r="K703" s="1" t="s">
        <v>2008</v>
      </c>
      <c r="L703" s="1" t="s">
        <v>2008</v>
      </c>
      <c r="N703" s="23" t="s">
        <v>2602</v>
      </c>
      <c r="O703" s="23"/>
      <c r="P703" s="22" t="s">
        <v>1995</v>
      </c>
      <c r="Q703" s="22">
        <v>246</v>
      </c>
      <c r="R703" s="37">
        <f t="shared" si="30"/>
        <v>452</v>
      </c>
      <c r="S703" s="168">
        <v>565</v>
      </c>
      <c r="T703" s="33" t="s">
        <v>1043</v>
      </c>
      <c r="U703" s="33"/>
      <c r="V703" s="103">
        <v>0.27500000000000002</v>
      </c>
      <c r="W703" s="103">
        <v>5.0000000000000001E-3</v>
      </c>
      <c r="X703" s="103">
        <f t="shared" si="32"/>
        <v>0.28000000000000003</v>
      </c>
      <c r="Y703" s="132">
        <v>12</v>
      </c>
      <c r="Z703" s="132">
        <v>10</v>
      </c>
      <c r="AA703" s="132">
        <v>260</v>
      </c>
      <c r="AY703" s="322" t="s">
        <v>1040</v>
      </c>
      <c r="BA703" t="s">
        <v>5211</v>
      </c>
      <c r="BB703" s="302" t="s">
        <v>5197</v>
      </c>
      <c r="BC703" s="309" t="s">
        <v>5198</v>
      </c>
    </row>
    <row r="704" spans="1:55" s="3" customFormat="1" ht="15.75" x14ac:dyDescent="0.25">
      <c r="A704" s="23" t="s">
        <v>508</v>
      </c>
      <c r="B704" s="24" t="s">
        <v>1009</v>
      </c>
      <c r="C704" s="24" t="s">
        <v>1010</v>
      </c>
      <c r="D704" s="3" t="s">
        <v>2190</v>
      </c>
      <c r="E704" s="24" t="s">
        <v>1044</v>
      </c>
      <c r="F704" s="24" t="s">
        <v>2316</v>
      </c>
      <c r="G704" s="24"/>
      <c r="H704" s="23" t="s">
        <v>1013</v>
      </c>
      <c r="I704" s="33">
        <v>73269098</v>
      </c>
      <c r="J704" s="33"/>
      <c r="K704" s="1" t="s">
        <v>2008</v>
      </c>
      <c r="L704" s="1" t="s">
        <v>2008</v>
      </c>
      <c r="N704" s="23" t="s">
        <v>2603</v>
      </c>
      <c r="O704" s="23"/>
      <c r="P704" s="22" t="s">
        <v>1995</v>
      </c>
      <c r="Q704" s="22">
        <v>246</v>
      </c>
      <c r="R704" s="37">
        <f t="shared" si="30"/>
        <v>452</v>
      </c>
      <c r="S704" s="168">
        <v>565</v>
      </c>
      <c r="T704" s="33" t="s">
        <v>1045</v>
      </c>
      <c r="U704" s="33"/>
      <c r="V704" s="103">
        <v>0.29499999999999998</v>
      </c>
      <c r="W704" s="103">
        <v>5.0000000000000001E-3</v>
      </c>
      <c r="X704" s="103">
        <f t="shared" si="32"/>
        <v>0.3</v>
      </c>
      <c r="Y704" s="132">
        <v>14</v>
      </c>
      <c r="Z704" s="132">
        <v>10</v>
      </c>
      <c r="AA704" s="132">
        <v>300</v>
      </c>
      <c r="AY704" s="322" t="s">
        <v>1040</v>
      </c>
      <c r="BA704" t="s">
        <v>5211</v>
      </c>
      <c r="BB704" s="302" t="s">
        <v>5197</v>
      </c>
      <c r="BC704" s="309" t="s">
        <v>5198</v>
      </c>
    </row>
    <row r="705" spans="1:55" ht="15.75" x14ac:dyDescent="0.25">
      <c r="A705" s="23" t="s">
        <v>508</v>
      </c>
      <c r="B705" s="24" t="s">
        <v>1009</v>
      </c>
      <c r="C705" s="24" t="s">
        <v>1010</v>
      </c>
      <c r="D705" s="3" t="s">
        <v>2191</v>
      </c>
      <c r="E705" s="24" t="s">
        <v>1046</v>
      </c>
      <c r="F705" s="24" t="s">
        <v>2317</v>
      </c>
      <c r="G705" s="24"/>
      <c r="H705" s="23" t="s">
        <v>1013</v>
      </c>
      <c r="I705" s="33">
        <v>73269098</v>
      </c>
      <c r="K705" s="1" t="s">
        <v>2008</v>
      </c>
      <c r="L705" s="1" t="s">
        <v>2008</v>
      </c>
      <c r="N705" s="23" t="s">
        <v>2601</v>
      </c>
      <c r="O705" s="23"/>
      <c r="P705" s="22" t="s">
        <v>1995</v>
      </c>
      <c r="Q705" s="22">
        <v>238</v>
      </c>
      <c r="R705" s="37">
        <f t="shared" si="30"/>
        <v>438.40000000000003</v>
      </c>
      <c r="S705" s="168">
        <v>548</v>
      </c>
      <c r="T705" s="33" t="s">
        <v>1048</v>
      </c>
      <c r="U705" s="33"/>
      <c r="V705" s="99">
        <v>0.25</v>
      </c>
      <c r="W705" s="99">
        <v>5.0000000000000001E-3</v>
      </c>
      <c r="X705" s="99">
        <f t="shared" si="32"/>
        <v>0.255</v>
      </c>
      <c r="Y705" s="8">
        <v>120</v>
      </c>
      <c r="Z705" s="8">
        <v>10</v>
      </c>
      <c r="AA705" s="8">
        <v>240</v>
      </c>
      <c r="AY705" s="322" t="s">
        <v>1047</v>
      </c>
      <c r="AZ705" s="32"/>
      <c r="BA705" t="s">
        <v>5211</v>
      </c>
      <c r="BB705" s="302" t="s">
        <v>5197</v>
      </c>
      <c r="BC705" s="309" t="s">
        <v>5198</v>
      </c>
    </row>
    <row r="706" spans="1:55" ht="15.75" x14ac:dyDescent="0.25">
      <c r="A706" s="23" t="s">
        <v>508</v>
      </c>
      <c r="B706" s="24" t="s">
        <v>1009</v>
      </c>
      <c r="C706" s="24" t="s">
        <v>1010</v>
      </c>
      <c r="D706" s="3" t="s">
        <v>2191</v>
      </c>
      <c r="E706" s="24" t="s">
        <v>1049</v>
      </c>
      <c r="F706" s="24" t="s">
        <v>2317</v>
      </c>
      <c r="G706" s="24"/>
      <c r="H706" s="23" t="s">
        <v>1013</v>
      </c>
      <c r="I706" s="33">
        <v>73269098</v>
      </c>
      <c r="K706" s="1" t="s">
        <v>2008</v>
      </c>
      <c r="L706" s="1" t="s">
        <v>2008</v>
      </c>
      <c r="N706" s="23" t="s">
        <v>2602</v>
      </c>
      <c r="O706" s="23"/>
      <c r="P706" s="22" t="s">
        <v>1995</v>
      </c>
      <c r="Q706" s="22">
        <v>238</v>
      </c>
      <c r="R706" s="37">
        <f t="shared" si="30"/>
        <v>438.40000000000003</v>
      </c>
      <c r="S706" s="168">
        <v>548</v>
      </c>
      <c r="T706" s="33" t="s">
        <v>1050</v>
      </c>
      <c r="U706" s="33"/>
      <c r="V706" s="99">
        <v>0.27</v>
      </c>
      <c r="W706" s="99">
        <v>5.0000000000000001E-3</v>
      </c>
      <c r="X706" s="99">
        <f t="shared" si="32"/>
        <v>0.27500000000000002</v>
      </c>
      <c r="Y706" s="8">
        <v>120</v>
      </c>
      <c r="Z706" s="8">
        <v>10</v>
      </c>
      <c r="AA706" s="8">
        <v>280</v>
      </c>
      <c r="AY706" s="322" t="s">
        <v>1047</v>
      </c>
      <c r="AZ706" s="32"/>
      <c r="BA706" t="s">
        <v>5211</v>
      </c>
      <c r="BB706" s="302" t="s">
        <v>5197</v>
      </c>
      <c r="BC706" s="309" t="s">
        <v>5198</v>
      </c>
    </row>
    <row r="707" spans="1:55" ht="15.75" x14ac:dyDescent="0.25">
      <c r="A707" s="23" t="s">
        <v>508</v>
      </c>
      <c r="B707" s="24" t="s">
        <v>1009</v>
      </c>
      <c r="C707" s="24" t="s">
        <v>1010</v>
      </c>
      <c r="D707" s="3" t="s">
        <v>2191</v>
      </c>
      <c r="E707" s="24" t="s">
        <v>1051</v>
      </c>
      <c r="F707" s="24" t="s">
        <v>2317</v>
      </c>
      <c r="G707" s="24"/>
      <c r="H707" s="23" t="s">
        <v>1013</v>
      </c>
      <c r="I707" s="33">
        <v>73269098</v>
      </c>
      <c r="K707" s="1" t="s">
        <v>2008</v>
      </c>
      <c r="L707" s="1" t="s">
        <v>2008</v>
      </c>
      <c r="N707" s="23" t="s">
        <v>2603</v>
      </c>
      <c r="O707" s="23"/>
      <c r="P707" s="22" t="s">
        <v>1995</v>
      </c>
      <c r="Q707" s="22">
        <v>238</v>
      </c>
      <c r="R707" s="37">
        <f t="shared" si="30"/>
        <v>438.40000000000003</v>
      </c>
      <c r="S707" s="168">
        <v>548</v>
      </c>
      <c r="T707" s="33" t="s">
        <v>1052</v>
      </c>
      <c r="U707" s="33"/>
      <c r="V707" s="99">
        <v>0.34</v>
      </c>
      <c r="W707" s="99">
        <v>5.0000000000000001E-3</v>
      </c>
      <c r="X707" s="99">
        <f t="shared" si="32"/>
        <v>0.34500000000000003</v>
      </c>
      <c r="Y707" s="8">
        <v>140</v>
      </c>
      <c r="Z707" s="8">
        <v>10</v>
      </c>
      <c r="AA707" s="8">
        <v>280</v>
      </c>
      <c r="AY707" s="322" t="s">
        <v>1047</v>
      </c>
      <c r="AZ707" s="32"/>
      <c r="BA707" t="s">
        <v>5211</v>
      </c>
      <c r="BB707" s="302" t="s">
        <v>5197</v>
      </c>
      <c r="BC707" s="309" t="s">
        <v>5198</v>
      </c>
    </row>
    <row r="708" spans="1:55" ht="15.75" x14ac:dyDescent="0.25">
      <c r="A708" s="23" t="s">
        <v>508</v>
      </c>
      <c r="B708" s="24" t="s">
        <v>1009</v>
      </c>
      <c r="C708" s="24" t="s">
        <v>2411</v>
      </c>
      <c r="D708" s="3" t="s">
        <v>2412</v>
      </c>
      <c r="E708" s="24" t="s">
        <v>2062</v>
      </c>
      <c r="F708" s="24" t="s">
        <v>2310</v>
      </c>
      <c r="G708" s="24"/>
      <c r="H708" s="24" t="s">
        <v>2311</v>
      </c>
      <c r="I708" s="33">
        <v>73269098</v>
      </c>
      <c r="K708" s="1" t="s">
        <v>2008</v>
      </c>
      <c r="L708" s="1" t="s">
        <v>2008</v>
      </c>
      <c r="N708" s="23" t="s">
        <v>2601</v>
      </c>
      <c r="O708" s="23"/>
      <c r="P708" s="22" t="s">
        <v>1995</v>
      </c>
      <c r="Q708" s="22">
        <v>160</v>
      </c>
      <c r="R708" s="37">
        <f t="shared" si="30"/>
        <v>295.2</v>
      </c>
      <c r="S708" s="168">
        <v>369</v>
      </c>
      <c r="T708" s="33">
        <v>5051771207049</v>
      </c>
      <c r="U708" s="33"/>
      <c r="V708" s="99">
        <v>0.26</v>
      </c>
      <c r="W708" s="99">
        <v>5.0000000000000001E-3</v>
      </c>
      <c r="X708" s="99">
        <f t="shared" si="32"/>
        <v>0.26500000000000001</v>
      </c>
      <c r="Y708" s="8">
        <v>0</v>
      </c>
      <c r="Z708" s="8">
        <v>170</v>
      </c>
      <c r="AA708" s="8">
        <v>160</v>
      </c>
      <c r="AY708" s="322" t="s">
        <v>2423</v>
      </c>
      <c r="AZ708" s="12"/>
      <c r="BA708" t="s">
        <v>5211</v>
      </c>
      <c r="BB708" s="302" t="s">
        <v>5197</v>
      </c>
      <c r="BC708" s="309" t="s">
        <v>5198</v>
      </c>
    </row>
    <row r="709" spans="1:55" ht="15.75" x14ac:dyDescent="0.25">
      <c r="A709" s="23" t="s">
        <v>508</v>
      </c>
      <c r="B709" s="24" t="s">
        <v>1009</v>
      </c>
      <c r="C709" s="24" t="s">
        <v>2411</v>
      </c>
      <c r="D709" s="3" t="s">
        <v>2412</v>
      </c>
      <c r="E709" s="24" t="s">
        <v>2063</v>
      </c>
      <c r="F709" s="24" t="s">
        <v>2310</v>
      </c>
      <c r="G709" s="24"/>
      <c r="H709" s="24" t="s">
        <v>2311</v>
      </c>
      <c r="I709" s="33">
        <v>73269098</v>
      </c>
      <c r="K709" s="1" t="s">
        <v>2008</v>
      </c>
      <c r="L709" s="1" t="s">
        <v>2008</v>
      </c>
      <c r="N709" s="23" t="s">
        <v>2602</v>
      </c>
      <c r="O709" s="23"/>
      <c r="P709" s="22" t="s">
        <v>1995</v>
      </c>
      <c r="Q709" s="22">
        <v>160</v>
      </c>
      <c r="R709" s="37">
        <f t="shared" si="30"/>
        <v>295.2</v>
      </c>
      <c r="S709" s="168">
        <v>369</v>
      </c>
      <c r="T709" s="33">
        <v>5051771207056</v>
      </c>
      <c r="U709" s="33"/>
      <c r="V709" s="99">
        <v>0.3</v>
      </c>
      <c r="W709" s="99">
        <v>5.0000000000000001E-3</v>
      </c>
      <c r="X709" s="99">
        <f t="shared" si="32"/>
        <v>0.30499999999999999</v>
      </c>
      <c r="Y709" s="8">
        <v>0</v>
      </c>
      <c r="Z709" s="8">
        <v>170</v>
      </c>
      <c r="AA709" s="8">
        <v>160</v>
      </c>
      <c r="AY709" s="322" t="s">
        <v>2423</v>
      </c>
      <c r="AZ709" s="12"/>
      <c r="BA709" t="s">
        <v>5211</v>
      </c>
      <c r="BB709" s="302" t="s">
        <v>5197</v>
      </c>
      <c r="BC709" s="309" t="s">
        <v>5198</v>
      </c>
    </row>
    <row r="710" spans="1:55" ht="15.75" x14ac:dyDescent="0.25">
      <c r="A710" s="23" t="s">
        <v>508</v>
      </c>
      <c r="B710" s="24" t="s">
        <v>1009</v>
      </c>
      <c r="C710" s="24" t="s">
        <v>1053</v>
      </c>
      <c r="D710" s="3" t="s">
        <v>2192</v>
      </c>
      <c r="E710" s="24" t="s">
        <v>1054</v>
      </c>
      <c r="F710" s="24" t="s">
        <v>2312</v>
      </c>
      <c r="G710" s="24"/>
      <c r="H710" s="24" t="s">
        <v>290</v>
      </c>
      <c r="I710" s="33">
        <v>42010000</v>
      </c>
      <c r="K710" s="1" t="s">
        <v>2008</v>
      </c>
      <c r="L710" s="1" t="s">
        <v>2008</v>
      </c>
      <c r="N710" s="23" t="s">
        <v>330</v>
      </c>
      <c r="O710" s="23"/>
      <c r="P710" s="22" t="s">
        <v>1995</v>
      </c>
      <c r="Q710" s="22">
        <v>30</v>
      </c>
      <c r="R710" s="37">
        <f t="shared" si="30"/>
        <v>55.2</v>
      </c>
      <c r="S710" s="168">
        <v>69</v>
      </c>
      <c r="T710" s="33" t="s">
        <v>1055</v>
      </c>
      <c r="U710" s="33"/>
      <c r="V710" s="99">
        <v>0.06</v>
      </c>
      <c r="W710" s="99">
        <v>5.0000000000000001E-3</v>
      </c>
      <c r="X710" s="99">
        <f t="shared" si="32"/>
        <v>6.5000000000000002E-2</v>
      </c>
      <c r="Y710" s="8">
        <v>10</v>
      </c>
      <c r="Z710" s="8">
        <v>22</v>
      </c>
      <c r="AA710" s="8">
        <v>150</v>
      </c>
      <c r="AY710" s="322" t="s">
        <v>3918</v>
      </c>
      <c r="AZ710" s="32"/>
      <c r="BA710" t="s">
        <v>5211</v>
      </c>
      <c r="BB710" s="302" t="s">
        <v>5197</v>
      </c>
      <c r="BC710" s="309" t="s">
        <v>5198</v>
      </c>
    </row>
    <row r="711" spans="1:55" ht="15.75" x14ac:dyDescent="0.25">
      <c r="A711" s="23" t="s">
        <v>508</v>
      </c>
      <c r="B711" s="24" t="s">
        <v>1009</v>
      </c>
      <c r="C711" s="24" t="s">
        <v>1053</v>
      </c>
      <c r="D711" s="3" t="s">
        <v>2192</v>
      </c>
      <c r="E711" s="24" t="s">
        <v>1056</v>
      </c>
      <c r="F711" s="24" t="s">
        <v>2312</v>
      </c>
      <c r="G711" s="24"/>
      <c r="H711" s="24" t="s">
        <v>311</v>
      </c>
      <c r="I711" s="33">
        <v>42010000</v>
      </c>
      <c r="K711" s="1" t="s">
        <v>2008</v>
      </c>
      <c r="L711" s="1" t="s">
        <v>2008</v>
      </c>
      <c r="N711" s="23" t="s">
        <v>330</v>
      </c>
      <c r="O711" s="23"/>
      <c r="P711" s="22" t="s">
        <v>1995</v>
      </c>
      <c r="Q711" s="22">
        <v>30</v>
      </c>
      <c r="R711" s="37">
        <f t="shared" si="30"/>
        <v>55.2</v>
      </c>
      <c r="S711" s="168">
        <v>69</v>
      </c>
      <c r="T711" s="33" t="s">
        <v>1057</v>
      </c>
      <c r="U711" s="33"/>
      <c r="V711" s="99">
        <v>0.06</v>
      </c>
      <c r="W711" s="99">
        <v>5.0000000000000001E-3</v>
      </c>
      <c r="X711" s="99">
        <f t="shared" si="32"/>
        <v>6.5000000000000002E-2</v>
      </c>
      <c r="Y711" s="8">
        <v>10</v>
      </c>
      <c r="Z711" s="8">
        <v>22</v>
      </c>
      <c r="AA711" s="8">
        <v>150</v>
      </c>
      <c r="AY711" s="322" t="s">
        <v>3918</v>
      </c>
      <c r="AZ711" s="32"/>
      <c r="BA711" t="s">
        <v>5211</v>
      </c>
      <c r="BB711" s="302" t="s">
        <v>5197</v>
      </c>
      <c r="BC711" s="309" t="s">
        <v>5198</v>
      </c>
    </row>
    <row r="712" spans="1:55" ht="15.75" x14ac:dyDescent="0.25">
      <c r="A712" s="23" t="s">
        <v>508</v>
      </c>
      <c r="B712" s="24" t="s">
        <v>1009</v>
      </c>
      <c r="C712" s="24" t="s">
        <v>1053</v>
      </c>
      <c r="D712" s="3" t="s">
        <v>2193</v>
      </c>
      <c r="E712" s="24" t="s">
        <v>1058</v>
      </c>
      <c r="F712" s="24" t="s">
        <v>2328</v>
      </c>
      <c r="G712" s="24"/>
      <c r="H712" s="24" t="s">
        <v>1059</v>
      </c>
      <c r="I712" s="33">
        <v>73269098</v>
      </c>
      <c r="K712" s="1" t="s">
        <v>2008</v>
      </c>
      <c r="L712" s="1" t="s">
        <v>2008</v>
      </c>
      <c r="N712" s="23" t="s">
        <v>1060</v>
      </c>
      <c r="O712" s="23"/>
      <c r="P712" s="22" t="s">
        <v>1995</v>
      </c>
      <c r="Q712" s="22">
        <v>33</v>
      </c>
      <c r="R712" s="37">
        <f t="shared" si="30"/>
        <v>60</v>
      </c>
      <c r="S712" s="168">
        <v>75</v>
      </c>
      <c r="T712" s="33" t="s">
        <v>1061</v>
      </c>
      <c r="U712" s="33"/>
      <c r="V712" s="99">
        <v>0.04</v>
      </c>
      <c r="W712" s="99">
        <v>5.0000000000000001E-3</v>
      </c>
      <c r="X712" s="99">
        <f t="shared" si="32"/>
        <v>4.4999999999999998E-2</v>
      </c>
      <c r="Y712" s="8">
        <v>60</v>
      </c>
      <c r="Z712" s="8">
        <v>5</v>
      </c>
      <c r="AA712" s="8">
        <v>20</v>
      </c>
      <c r="AY712" s="322" t="s">
        <v>1753</v>
      </c>
      <c r="AZ712" s="158"/>
      <c r="BA712" t="s">
        <v>5211</v>
      </c>
      <c r="BB712" s="302" t="s">
        <v>5197</v>
      </c>
      <c r="BC712" s="309" t="s">
        <v>5198</v>
      </c>
    </row>
    <row r="713" spans="1:55" ht="15.75" x14ac:dyDescent="0.25">
      <c r="A713" s="23" t="s">
        <v>508</v>
      </c>
      <c r="B713" s="24" t="s">
        <v>1009</v>
      </c>
      <c r="C713" s="24" t="s">
        <v>1053</v>
      </c>
      <c r="D713" s="3" t="s">
        <v>2193</v>
      </c>
      <c r="E713" s="24" t="s">
        <v>1062</v>
      </c>
      <c r="F713" s="24" t="s">
        <v>2328</v>
      </c>
      <c r="G713" s="24"/>
      <c r="H713" s="24" t="s">
        <v>1063</v>
      </c>
      <c r="I713" s="33">
        <v>73269098</v>
      </c>
      <c r="K713" s="1" t="s">
        <v>2008</v>
      </c>
      <c r="L713" s="1" t="s">
        <v>2008</v>
      </c>
      <c r="N713" s="23" t="s">
        <v>1060</v>
      </c>
      <c r="O713" s="23"/>
      <c r="P713" s="22" t="s">
        <v>1995</v>
      </c>
      <c r="Q713" s="22">
        <v>33</v>
      </c>
      <c r="R713" s="37">
        <f t="shared" si="30"/>
        <v>60</v>
      </c>
      <c r="S713" s="168">
        <v>75</v>
      </c>
      <c r="T713" s="188" t="s">
        <v>1064</v>
      </c>
      <c r="U713" s="188"/>
      <c r="V713" s="99">
        <v>0.04</v>
      </c>
      <c r="W713" s="99">
        <v>5.0000000000000001E-3</v>
      </c>
      <c r="X713" s="99">
        <f t="shared" si="32"/>
        <v>4.4999999999999998E-2</v>
      </c>
      <c r="Y713" s="8">
        <v>60</v>
      </c>
      <c r="Z713" s="8">
        <v>5</v>
      </c>
      <c r="AA713" s="8">
        <v>20</v>
      </c>
      <c r="AY713" s="322" t="s">
        <v>1753</v>
      </c>
      <c r="AZ713" s="158"/>
      <c r="BA713" t="s">
        <v>5211</v>
      </c>
      <c r="BB713" s="302" t="s">
        <v>5197</v>
      </c>
      <c r="BC713" s="309" t="s">
        <v>5198</v>
      </c>
    </row>
    <row r="714" spans="1:55" ht="15.75" x14ac:dyDescent="0.25">
      <c r="A714" s="23" t="s">
        <v>508</v>
      </c>
      <c r="B714" s="24" t="s">
        <v>1065</v>
      </c>
      <c r="C714" s="24" t="s">
        <v>1066</v>
      </c>
      <c r="D714" s="3" t="s">
        <v>2194</v>
      </c>
      <c r="E714" s="24" t="s">
        <v>2535</v>
      </c>
      <c r="F714" s="24" t="s">
        <v>4319</v>
      </c>
      <c r="G714" s="24"/>
      <c r="H714" s="24" t="s">
        <v>290</v>
      </c>
      <c r="I714" s="33">
        <v>42010000</v>
      </c>
      <c r="K714" s="1" t="s">
        <v>2008</v>
      </c>
      <c r="L714" s="1" t="s">
        <v>2008</v>
      </c>
      <c r="N714" s="23" t="s">
        <v>456</v>
      </c>
      <c r="O714" s="23"/>
      <c r="P714" s="22" t="s">
        <v>1995</v>
      </c>
      <c r="Q714" s="22">
        <v>327</v>
      </c>
      <c r="R714" s="37">
        <f t="shared" ref="R714:R777" si="33">S714*0.8</f>
        <v>599.20000000000005</v>
      </c>
      <c r="S714" s="168">
        <v>749</v>
      </c>
      <c r="T714" s="188">
        <v>5038083256064</v>
      </c>
      <c r="U714" s="188"/>
      <c r="V714" s="99">
        <v>0.5</v>
      </c>
      <c r="W714" s="99">
        <v>0.01</v>
      </c>
      <c r="X714" s="99">
        <v>0.51</v>
      </c>
      <c r="Y714" s="8">
        <v>10</v>
      </c>
      <c r="Z714" s="8">
        <v>490</v>
      </c>
      <c r="AA714" s="8">
        <v>280</v>
      </c>
      <c r="AY714" s="322" t="s">
        <v>1068</v>
      </c>
      <c r="AZ714" s="32"/>
      <c r="BA714" t="s">
        <v>5213</v>
      </c>
      <c r="BB714" s="302" t="s">
        <v>5197</v>
      </c>
      <c r="BC714" s="309" t="s">
        <v>5198</v>
      </c>
    </row>
    <row r="715" spans="1:55" ht="15.75" x14ac:dyDescent="0.25">
      <c r="A715" s="23" t="s">
        <v>508</v>
      </c>
      <c r="B715" s="24" t="s">
        <v>1065</v>
      </c>
      <c r="C715" s="24" t="s">
        <v>1066</v>
      </c>
      <c r="D715" s="3" t="s">
        <v>2194</v>
      </c>
      <c r="E715" s="24" t="s">
        <v>1067</v>
      </c>
      <c r="F715" s="24" t="s">
        <v>4319</v>
      </c>
      <c r="G715" s="24"/>
      <c r="H715" s="24" t="s">
        <v>290</v>
      </c>
      <c r="I715" s="33">
        <v>42010000</v>
      </c>
      <c r="K715" s="1" t="s">
        <v>2008</v>
      </c>
      <c r="L715" s="1" t="s">
        <v>2008</v>
      </c>
      <c r="N715" s="23" t="s">
        <v>452</v>
      </c>
      <c r="O715" s="23"/>
      <c r="P715" s="22" t="s">
        <v>1995</v>
      </c>
      <c r="Q715" s="22">
        <v>327</v>
      </c>
      <c r="R715" s="37">
        <f t="shared" si="33"/>
        <v>599.20000000000005</v>
      </c>
      <c r="S715" s="168">
        <v>749</v>
      </c>
      <c r="T715" s="33" t="s">
        <v>1069</v>
      </c>
      <c r="U715" s="33"/>
      <c r="V715" s="99">
        <v>0.5</v>
      </c>
      <c r="W715" s="99">
        <v>0.01</v>
      </c>
      <c r="X715" s="99">
        <f>V715+W715</f>
        <v>0.51</v>
      </c>
      <c r="Y715" s="8">
        <v>10</v>
      </c>
      <c r="Z715" s="8">
        <v>490</v>
      </c>
      <c r="AA715" s="8">
        <v>280</v>
      </c>
      <c r="AY715" s="322" t="s">
        <v>1068</v>
      </c>
      <c r="AZ715" s="32"/>
      <c r="BA715" t="s">
        <v>5213</v>
      </c>
      <c r="BB715" s="302" t="s">
        <v>5197</v>
      </c>
      <c r="BC715" s="309" t="s">
        <v>5198</v>
      </c>
    </row>
    <row r="716" spans="1:55" ht="15.75" x14ac:dyDescent="0.25">
      <c r="A716" s="23" t="s">
        <v>508</v>
      </c>
      <c r="B716" s="24" t="s">
        <v>1065</v>
      </c>
      <c r="C716" s="24" t="s">
        <v>1066</v>
      </c>
      <c r="D716" s="3" t="s">
        <v>2194</v>
      </c>
      <c r="E716" s="24" t="s">
        <v>1070</v>
      </c>
      <c r="F716" s="24" t="s">
        <v>4319</v>
      </c>
      <c r="G716" s="24"/>
      <c r="H716" s="24" t="s">
        <v>290</v>
      </c>
      <c r="I716" s="33">
        <v>42010000</v>
      </c>
      <c r="K716" s="1" t="s">
        <v>2008</v>
      </c>
      <c r="L716" s="1" t="s">
        <v>2008</v>
      </c>
      <c r="N716" s="23" t="s">
        <v>454</v>
      </c>
      <c r="O716" s="23"/>
      <c r="P716" s="22" t="s">
        <v>1995</v>
      </c>
      <c r="Q716" s="22">
        <v>327</v>
      </c>
      <c r="R716" s="37">
        <f t="shared" si="33"/>
        <v>599.20000000000005</v>
      </c>
      <c r="S716" s="168">
        <v>749</v>
      </c>
      <c r="T716" s="33" t="s">
        <v>1071</v>
      </c>
      <c r="U716" s="33"/>
      <c r="V716" s="99">
        <v>0.5</v>
      </c>
      <c r="W716" s="99">
        <v>0.01</v>
      </c>
      <c r="X716" s="99">
        <f>V716+W716</f>
        <v>0.51</v>
      </c>
      <c r="Y716" s="8">
        <v>10</v>
      </c>
      <c r="Z716" s="8">
        <v>490</v>
      </c>
      <c r="AA716" s="8">
        <v>280</v>
      </c>
      <c r="AY716" s="322" t="s">
        <v>1068</v>
      </c>
      <c r="AZ716" s="32"/>
      <c r="BA716" t="s">
        <v>5213</v>
      </c>
      <c r="BB716" s="302" t="s">
        <v>5197</v>
      </c>
      <c r="BC716" s="309" t="s">
        <v>5198</v>
      </c>
    </row>
    <row r="717" spans="1:55" ht="15.75" x14ac:dyDescent="0.25">
      <c r="A717" s="23" t="s">
        <v>508</v>
      </c>
      <c r="B717" s="24" t="s">
        <v>1065</v>
      </c>
      <c r="C717" s="24" t="s">
        <v>1066</v>
      </c>
      <c r="D717" s="3" t="s">
        <v>2194</v>
      </c>
      <c r="E717" s="24" t="s">
        <v>1072</v>
      </c>
      <c r="F717" s="24" t="s">
        <v>4319</v>
      </c>
      <c r="G717" s="24"/>
      <c r="H717" s="24" t="s">
        <v>290</v>
      </c>
      <c r="I717" s="33">
        <v>42010000</v>
      </c>
      <c r="K717" s="1" t="s">
        <v>2008</v>
      </c>
      <c r="L717" s="1" t="s">
        <v>2008</v>
      </c>
      <c r="N717" s="23" t="s">
        <v>460</v>
      </c>
      <c r="O717" s="23"/>
      <c r="P717" s="22" t="s">
        <v>1995</v>
      </c>
      <c r="Q717" s="22">
        <v>327</v>
      </c>
      <c r="R717" s="37">
        <f t="shared" si="33"/>
        <v>599.20000000000005</v>
      </c>
      <c r="S717" s="168">
        <v>749</v>
      </c>
      <c r="T717" s="33" t="s">
        <v>1073</v>
      </c>
      <c r="U717" s="33"/>
      <c r="V717" s="99">
        <v>0.5</v>
      </c>
      <c r="W717" s="99">
        <v>0.01</v>
      </c>
      <c r="X717" s="99">
        <f>V717+W717</f>
        <v>0.51</v>
      </c>
      <c r="Y717" s="8">
        <v>10</v>
      </c>
      <c r="Z717" s="8">
        <v>490</v>
      </c>
      <c r="AA717" s="8">
        <v>280</v>
      </c>
      <c r="AY717" s="322" t="s">
        <v>1068</v>
      </c>
      <c r="AZ717" s="32"/>
      <c r="BA717" t="s">
        <v>5213</v>
      </c>
      <c r="BB717" s="302" t="s">
        <v>5197</v>
      </c>
      <c r="BC717" s="309" t="s">
        <v>5198</v>
      </c>
    </row>
    <row r="718" spans="1:55" ht="15.75" x14ac:dyDescent="0.25">
      <c r="A718" s="23" t="s">
        <v>508</v>
      </c>
      <c r="B718" s="24" t="s">
        <v>1065</v>
      </c>
      <c r="C718" s="24" t="s">
        <v>1066</v>
      </c>
      <c r="D718" s="3" t="s">
        <v>2194</v>
      </c>
      <c r="E718" s="24" t="s">
        <v>2536</v>
      </c>
      <c r="F718" s="24" t="s">
        <v>4319</v>
      </c>
      <c r="G718" s="24"/>
      <c r="H718" s="24" t="s">
        <v>327</v>
      </c>
      <c r="I718" s="33">
        <v>42010000</v>
      </c>
      <c r="K718" s="1" t="s">
        <v>2008</v>
      </c>
      <c r="L718" s="1" t="s">
        <v>2008</v>
      </c>
      <c r="N718" s="23" t="s">
        <v>456</v>
      </c>
      <c r="O718" s="23"/>
      <c r="P718" s="22" t="s">
        <v>1995</v>
      </c>
      <c r="Q718" s="22">
        <v>327</v>
      </c>
      <c r="R718" s="37">
        <f t="shared" si="33"/>
        <v>599.20000000000005</v>
      </c>
      <c r="S718" s="168">
        <v>749</v>
      </c>
      <c r="T718" s="33">
        <v>5038083256033</v>
      </c>
      <c r="U718" s="33"/>
      <c r="V718" s="99">
        <v>0.5</v>
      </c>
      <c r="W718" s="99">
        <v>0.01</v>
      </c>
      <c r="X718" s="99">
        <v>0.51</v>
      </c>
      <c r="Y718" s="8">
        <v>10</v>
      </c>
      <c r="Z718" s="8">
        <v>490</v>
      </c>
      <c r="AA718" s="8">
        <v>280</v>
      </c>
      <c r="AY718" s="322" t="s">
        <v>1068</v>
      </c>
      <c r="AZ718" s="32"/>
      <c r="BA718" t="s">
        <v>5213</v>
      </c>
      <c r="BB718" s="302" t="s">
        <v>5197</v>
      </c>
      <c r="BC718" s="309" t="s">
        <v>5198</v>
      </c>
    </row>
    <row r="719" spans="1:55" ht="15.75" x14ac:dyDescent="0.25">
      <c r="A719" s="23" t="s">
        <v>508</v>
      </c>
      <c r="B719" s="24" t="s">
        <v>1065</v>
      </c>
      <c r="C719" s="24" t="s">
        <v>1066</v>
      </c>
      <c r="D719" s="3" t="s">
        <v>2194</v>
      </c>
      <c r="E719" s="24" t="s">
        <v>1074</v>
      </c>
      <c r="F719" s="24" t="s">
        <v>4319</v>
      </c>
      <c r="G719" s="24"/>
      <c r="H719" s="24" t="s">
        <v>327</v>
      </c>
      <c r="I719" s="33">
        <v>42010000</v>
      </c>
      <c r="K719" s="1" t="s">
        <v>2008</v>
      </c>
      <c r="L719" s="1" t="s">
        <v>2008</v>
      </c>
      <c r="N719" s="23" t="s">
        <v>452</v>
      </c>
      <c r="O719" s="23"/>
      <c r="P719" s="22" t="s">
        <v>1995</v>
      </c>
      <c r="Q719" s="22">
        <v>327</v>
      </c>
      <c r="R719" s="37">
        <f t="shared" si="33"/>
        <v>599.20000000000005</v>
      </c>
      <c r="S719" s="168">
        <v>749</v>
      </c>
      <c r="T719" s="33" t="s">
        <v>1075</v>
      </c>
      <c r="U719" s="33"/>
      <c r="V719" s="99">
        <v>0.5</v>
      </c>
      <c r="W719" s="99">
        <v>0.01</v>
      </c>
      <c r="X719" s="99">
        <f t="shared" ref="X719:X769" si="34">V719+W719</f>
        <v>0.51</v>
      </c>
      <c r="Y719" s="8">
        <v>10</v>
      </c>
      <c r="Z719" s="8">
        <v>490</v>
      </c>
      <c r="AA719" s="8">
        <v>280</v>
      </c>
      <c r="AY719" s="322" t="s">
        <v>1068</v>
      </c>
      <c r="AZ719" s="32"/>
      <c r="BA719" t="s">
        <v>5213</v>
      </c>
      <c r="BB719" s="302" t="s">
        <v>5197</v>
      </c>
      <c r="BC719" s="309" t="s">
        <v>5198</v>
      </c>
    </row>
    <row r="720" spans="1:55" ht="15.75" x14ac:dyDescent="0.25">
      <c r="A720" s="23" t="s">
        <v>508</v>
      </c>
      <c r="B720" s="24" t="s">
        <v>1065</v>
      </c>
      <c r="C720" s="24" t="s">
        <v>1066</v>
      </c>
      <c r="D720" s="3" t="s">
        <v>2194</v>
      </c>
      <c r="E720" s="24" t="s">
        <v>1076</v>
      </c>
      <c r="F720" s="24" t="s">
        <v>4319</v>
      </c>
      <c r="G720" s="24"/>
      <c r="H720" s="24" t="s">
        <v>327</v>
      </c>
      <c r="I720" s="33">
        <v>42010000</v>
      </c>
      <c r="K720" s="1" t="s">
        <v>2008</v>
      </c>
      <c r="L720" s="1" t="s">
        <v>2008</v>
      </c>
      <c r="N720" s="23" t="s">
        <v>454</v>
      </c>
      <c r="O720" s="23"/>
      <c r="P720" s="22" t="s">
        <v>1995</v>
      </c>
      <c r="Q720" s="22">
        <v>327</v>
      </c>
      <c r="R720" s="37">
        <f t="shared" si="33"/>
        <v>599.20000000000005</v>
      </c>
      <c r="S720" s="168">
        <v>749</v>
      </c>
      <c r="T720" s="33" t="s">
        <v>1077</v>
      </c>
      <c r="U720" s="33"/>
      <c r="V720" s="99">
        <v>0.5</v>
      </c>
      <c r="W720" s="99">
        <v>0.01</v>
      </c>
      <c r="X720" s="99">
        <f t="shared" si="34"/>
        <v>0.51</v>
      </c>
      <c r="Y720" s="8">
        <v>10</v>
      </c>
      <c r="Z720" s="8">
        <v>490</v>
      </c>
      <c r="AA720" s="8">
        <v>280</v>
      </c>
      <c r="AY720" s="322" t="s">
        <v>1068</v>
      </c>
      <c r="AZ720" s="32"/>
      <c r="BA720" t="s">
        <v>5213</v>
      </c>
      <c r="BB720" s="302" t="s">
        <v>5197</v>
      </c>
      <c r="BC720" s="309" t="s">
        <v>5198</v>
      </c>
    </row>
    <row r="721" spans="1:55" ht="15.75" x14ac:dyDescent="0.25">
      <c r="A721" s="23" t="s">
        <v>508</v>
      </c>
      <c r="B721" s="24" t="s">
        <v>1065</v>
      </c>
      <c r="C721" s="24" t="s">
        <v>1066</v>
      </c>
      <c r="D721" s="3" t="s">
        <v>2194</v>
      </c>
      <c r="E721" s="24" t="s">
        <v>1078</v>
      </c>
      <c r="F721" s="24" t="s">
        <v>4319</v>
      </c>
      <c r="G721" s="24"/>
      <c r="H721" s="24" t="s">
        <v>327</v>
      </c>
      <c r="I721" s="33">
        <v>42010000</v>
      </c>
      <c r="K721" s="1" t="s">
        <v>2008</v>
      </c>
      <c r="L721" s="1" t="s">
        <v>2008</v>
      </c>
      <c r="N721" s="23" t="s">
        <v>460</v>
      </c>
      <c r="O721" s="23"/>
      <c r="P721" s="22" t="s">
        <v>1995</v>
      </c>
      <c r="Q721" s="22">
        <v>327</v>
      </c>
      <c r="R721" s="37">
        <f t="shared" si="33"/>
        <v>599.20000000000005</v>
      </c>
      <c r="S721" s="168">
        <v>749</v>
      </c>
      <c r="T721" s="33" t="s">
        <v>1079</v>
      </c>
      <c r="U721" s="33"/>
      <c r="V721" s="99">
        <v>0.5</v>
      </c>
      <c r="W721" s="99">
        <v>0.01</v>
      </c>
      <c r="X721" s="99">
        <f t="shared" si="34"/>
        <v>0.51</v>
      </c>
      <c r="Y721" s="8">
        <v>10</v>
      </c>
      <c r="Z721" s="8">
        <v>490</v>
      </c>
      <c r="AA721" s="8">
        <v>280</v>
      </c>
      <c r="AY721" s="322" t="s">
        <v>1068</v>
      </c>
      <c r="AZ721" s="32"/>
      <c r="BA721" t="s">
        <v>5213</v>
      </c>
      <c r="BB721" s="302" t="s">
        <v>5197</v>
      </c>
      <c r="BC721" s="309" t="s">
        <v>5198</v>
      </c>
    </row>
    <row r="722" spans="1:55" ht="15.75" x14ac:dyDescent="0.25">
      <c r="A722" s="23" t="s">
        <v>508</v>
      </c>
      <c r="B722" s="24" t="s">
        <v>1080</v>
      </c>
      <c r="C722" s="24"/>
      <c r="D722" s="3" t="s">
        <v>2195</v>
      </c>
      <c r="E722" s="24" t="s">
        <v>1082</v>
      </c>
      <c r="F722" s="24" t="s">
        <v>4320</v>
      </c>
      <c r="G722" s="3"/>
      <c r="H722" s="24" t="s">
        <v>290</v>
      </c>
      <c r="I722" s="33">
        <v>42010000</v>
      </c>
      <c r="K722" s="1" t="s">
        <v>2008</v>
      </c>
      <c r="L722" s="1" t="s">
        <v>2008</v>
      </c>
      <c r="N722" s="23" t="s">
        <v>330</v>
      </c>
      <c r="O722" s="23"/>
      <c r="P722" s="22" t="s">
        <v>1995</v>
      </c>
      <c r="Q722" s="22">
        <v>349</v>
      </c>
      <c r="R722" s="37">
        <f t="shared" si="33"/>
        <v>639.20000000000005</v>
      </c>
      <c r="S722" s="168">
        <v>799</v>
      </c>
      <c r="T722" s="33" t="s">
        <v>1084</v>
      </c>
      <c r="U722" s="33"/>
      <c r="V722" s="99">
        <v>0</v>
      </c>
      <c r="W722" s="99">
        <v>0.32</v>
      </c>
      <c r="X722" s="99">
        <f t="shared" si="34"/>
        <v>0.32</v>
      </c>
      <c r="Y722" s="8">
        <v>20</v>
      </c>
      <c r="Z722" s="8">
        <v>260</v>
      </c>
      <c r="AA722" s="8">
        <v>140</v>
      </c>
      <c r="AY722" s="322" t="s">
        <v>1083</v>
      </c>
      <c r="AZ722" s="158"/>
      <c r="BA722" t="s">
        <v>5214</v>
      </c>
      <c r="BB722" s="302" t="s">
        <v>5197</v>
      </c>
      <c r="BC722" s="309" t="s">
        <v>5198</v>
      </c>
    </row>
    <row r="723" spans="1:55" ht="15.75" x14ac:dyDescent="0.25">
      <c r="A723" s="23" t="s">
        <v>508</v>
      </c>
      <c r="B723" s="24" t="s">
        <v>1080</v>
      </c>
      <c r="C723" s="24"/>
      <c r="D723" s="3" t="s">
        <v>2195</v>
      </c>
      <c r="E723" s="24" t="s">
        <v>1085</v>
      </c>
      <c r="F723" s="24" t="s">
        <v>4320</v>
      </c>
      <c r="G723" s="3"/>
      <c r="H723" s="24" t="s">
        <v>327</v>
      </c>
      <c r="I723" s="33">
        <v>42010000</v>
      </c>
      <c r="K723" s="1" t="s">
        <v>2008</v>
      </c>
      <c r="L723" s="1" t="s">
        <v>2008</v>
      </c>
      <c r="N723" s="23" t="s">
        <v>330</v>
      </c>
      <c r="O723" s="23"/>
      <c r="P723" s="22" t="s">
        <v>1995</v>
      </c>
      <c r="Q723" s="22">
        <v>349</v>
      </c>
      <c r="R723" s="37">
        <f t="shared" si="33"/>
        <v>639.20000000000005</v>
      </c>
      <c r="S723" s="168">
        <v>799</v>
      </c>
      <c r="T723" s="33" t="s">
        <v>1086</v>
      </c>
      <c r="U723" s="33"/>
      <c r="V723" s="99">
        <v>0</v>
      </c>
      <c r="W723" s="99">
        <v>0.32</v>
      </c>
      <c r="X723" s="99">
        <f t="shared" si="34"/>
        <v>0.32</v>
      </c>
      <c r="Y723" s="8">
        <v>20</v>
      </c>
      <c r="Z723" s="8">
        <v>260</v>
      </c>
      <c r="AA723" s="8">
        <v>140</v>
      </c>
      <c r="AY723" s="322" t="s">
        <v>1083</v>
      </c>
      <c r="AZ723" s="158"/>
      <c r="BA723" t="s">
        <v>5214</v>
      </c>
      <c r="BB723" s="302" t="s">
        <v>5197</v>
      </c>
      <c r="BC723" s="309" t="s">
        <v>5198</v>
      </c>
    </row>
    <row r="724" spans="1:55" ht="15.75" x14ac:dyDescent="0.25">
      <c r="A724" s="23" t="s">
        <v>508</v>
      </c>
      <c r="B724" s="24" t="s">
        <v>2617</v>
      </c>
      <c r="C724" s="24"/>
      <c r="D724" s="3" t="s">
        <v>1087</v>
      </c>
      <c r="E724" s="24" t="s">
        <v>1087</v>
      </c>
      <c r="F724" s="24" t="s">
        <v>2305</v>
      </c>
      <c r="G724" s="24"/>
      <c r="H724" s="24" t="s">
        <v>1089</v>
      </c>
      <c r="I724" s="33">
        <v>7419809099</v>
      </c>
      <c r="K724" s="1" t="s">
        <v>2008</v>
      </c>
      <c r="L724" s="1" t="s">
        <v>2008</v>
      </c>
      <c r="N724" s="23" t="s">
        <v>297</v>
      </c>
      <c r="O724" s="23"/>
      <c r="P724" s="22" t="s">
        <v>1995</v>
      </c>
      <c r="Q724" s="22">
        <v>95</v>
      </c>
      <c r="R724" s="37">
        <f t="shared" si="33"/>
        <v>175.20000000000002</v>
      </c>
      <c r="S724" s="168">
        <v>219</v>
      </c>
      <c r="T724" s="33" t="s">
        <v>1090</v>
      </c>
      <c r="U724" s="33"/>
      <c r="V724" s="99">
        <v>0.17499999999999999</v>
      </c>
      <c r="W724" s="99">
        <v>5.0000000000000001E-3</v>
      </c>
      <c r="X724" s="99">
        <f t="shared" si="34"/>
        <v>0.18</v>
      </c>
      <c r="Y724" s="8">
        <v>190</v>
      </c>
      <c r="Z724" s="8">
        <v>5</v>
      </c>
      <c r="AA724" s="8">
        <v>85</v>
      </c>
      <c r="AY724" s="322" t="s">
        <v>1088</v>
      </c>
      <c r="AZ724" s="32"/>
      <c r="BA724" t="s">
        <v>5211</v>
      </c>
      <c r="BB724" s="302" t="s">
        <v>5197</v>
      </c>
      <c r="BC724" s="309" t="s">
        <v>5198</v>
      </c>
    </row>
    <row r="725" spans="1:55" ht="15.75" x14ac:dyDescent="0.25">
      <c r="A725" s="23" t="s">
        <v>508</v>
      </c>
      <c r="B725" s="24" t="s">
        <v>2617</v>
      </c>
      <c r="C725" s="24"/>
      <c r="D725" s="3" t="s">
        <v>2243</v>
      </c>
      <c r="E725" s="24" t="s">
        <v>1091</v>
      </c>
      <c r="F725" s="24" t="s">
        <v>2304</v>
      </c>
      <c r="G725" s="3"/>
      <c r="H725" s="24" t="s">
        <v>1089</v>
      </c>
      <c r="I725" s="33">
        <v>42010000</v>
      </c>
      <c r="K725" s="1" t="s">
        <v>2008</v>
      </c>
      <c r="L725" s="1" t="s">
        <v>2008</v>
      </c>
      <c r="N725" s="23" t="s">
        <v>1093</v>
      </c>
      <c r="O725" s="23"/>
      <c r="P725" s="22" t="s">
        <v>1995</v>
      </c>
      <c r="Q725" s="22">
        <v>130</v>
      </c>
      <c r="R725" s="37">
        <f t="shared" si="33"/>
        <v>239.20000000000002</v>
      </c>
      <c r="S725" s="168">
        <v>299</v>
      </c>
      <c r="T725" s="33" t="s">
        <v>1094</v>
      </c>
      <c r="U725" s="33"/>
      <c r="V725" s="99">
        <v>0.215</v>
      </c>
      <c r="W725" s="99">
        <v>5.0000000000000001E-3</v>
      </c>
      <c r="X725" s="99">
        <f t="shared" si="34"/>
        <v>0.22</v>
      </c>
      <c r="Y725" s="8">
        <v>175</v>
      </c>
      <c r="Z725" s="8">
        <v>5</v>
      </c>
      <c r="AA725" s="8">
        <v>85</v>
      </c>
      <c r="AY725" s="322" t="s">
        <v>1092</v>
      </c>
      <c r="AZ725" s="32"/>
      <c r="BA725" t="s">
        <v>5211</v>
      </c>
      <c r="BB725" s="302" t="s">
        <v>5197</v>
      </c>
      <c r="BC725" s="309" t="s">
        <v>5198</v>
      </c>
    </row>
    <row r="726" spans="1:55" ht="15.75" x14ac:dyDescent="0.25">
      <c r="A726" s="23" t="s">
        <v>508</v>
      </c>
      <c r="B726" s="24" t="s">
        <v>2617</v>
      </c>
      <c r="C726" s="24"/>
      <c r="D726" s="3" t="s">
        <v>2243</v>
      </c>
      <c r="E726" s="24" t="s">
        <v>1095</v>
      </c>
      <c r="F726" s="24" t="s">
        <v>2304</v>
      </c>
      <c r="G726" s="3"/>
      <c r="H726" s="24" t="s">
        <v>1089</v>
      </c>
      <c r="I726" s="33">
        <v>42010000</v>
      </c>
      <c r="K726" s="1" t="s">
        <v>2008</v>
      </c>
      <c r="L726" s="1" t="s">
        <v>2008</v>
      </c>
      <c r="N726" s="23" t="s">
        <v>1096</v>
      </c>
      <c r="O726" s="23"/>
      <c r="P726" s="22" t="s">
        <v>1995</v>
      </c>
      <c r="Q726" s="22">
        <v>164</v>
      </c>
      <c r="R726" s="37">
        <f t="shared" si="33"/>
        <v>303.2</v>
      </c>
      <c r="S726" s="168">
        <v>379</v>
      </c>
      <c r="T726" s="33" t="s">
        <v>1097</v>
      </c>
      <c r="U726" s="33"/>
      <c r="V726" s="99">
        <v>0.24</v>
      </c>
      <c r="W726" s="99">
        <v>5.0000000000000001E-3</v>
      </c>
      <c r="X726" s="99">
        <f t="shared" si="34"/>
        <v>0.245</v>
      </c>
      <c r="Y726" s="8">
        <v>175</v>
      </c>
      <c r="Z726" s="8">
        <v>5</v>
      </c>
      <c r="AA726" s="8">
        <v>85</v>
      </c>
      <c r="AY726" s="322" t="s">
        <v>1092</v>
      </c>
      <c r="AZ726" s="32"/>
      <c r="BA726" t="s">
        <v>5211</v>
      </c>
      <c r="BB726" s="302" t="s">
        <v>5197</v>
      </c>
      <c r="BC726" s="309" t="s">
        <v>5198</v>
      </c>
    </row>
    <row r="727" spans="1:55" ht="15.75" x14ac:dyDescent="0.25">
      <c r="A727" s="23" t="s">
        <v>508</v>
      </c>
      <c r="B727" s="24" t="s">
        <v>1065</v>
      </c>
      <c r="C727" s="24" t="s">
        <v>1098</v>
      </c>
      <c r="D727" s="3" t="s">
        <v>2244</v>
      </c>
      <c r="E727" s="24" t="s">
        <v>1099</v>
      </c>
      <c r="F727" s="24" t="s">
        <v>2377</v>
      </c>
      <c r="G727" s="3"/>
      <c r="H727" s="24" t="s">
        <v>290</v>
      </c>
      <c r="I727" s="33">
        <v>42010000</v>
      </c>
      <c r="K727" s="1" t="s">
        <v>2008</v>
      </c>
      <c r="L727" s="1" t="s">
        <v>2008</v>
      </c>
      <c r="N727" s="23" t="s">
        <v>1101</v>
      </c>
      <c r="O727" s="23"/>
      <c r="P727" s="22" t="s">
        <v>1995</v>
      </c>
      <c r="Q727" s="22">
        <v>57</v>
      </c>
      <c r="R727" s="37">
        <f t="shared" si="33"/>
        <v>103.2</v>
      </c>
      <c r="S727" s="168">
        <v>129</v>
      </c>
      <c r="T727" s="33" t="s">
        <v>1102</v>
      </c>
      <c r="U727" s="33"/>
      <c r="V727" s="99">
        <v>0.2</v>
      </c>
      <c r="W727" s="99">
        <v>5.0000000000000001E-3</v>
      </c>
      <c r="X727" s="99">
        <f t="shared" si="34"/>
        <v>0.20500000000000002</v>
      </c>
      <c r="Y727" s="8">
        <v>10</v>
      </c>
      <c r="Z727" s="8">
        <v>360</v>
      </c>
      <c r="AA727" s="8">
        <v>180</v>
      </c>
      <c r="AY727" s="322" t="s">
        <v>1100</v>
      </c>
      <c r="AZ727" s="157"/>
      <c r="BA727" t="s">
        <v>5213</v>
      </c>
      <c r="BB727" s="302" t="s">
        <v>5197</v>
      </c>
      <c r="BC727" s="309" t="s">
        <v>5198</v>
      </c>
    </row>
    <row r="728" spans="1:55" ht="15.75" x14ac:dyDescent="0.25">
      <c r="A728" s="23" t="s">
        <v>508</v>
      </c>
      <c r="B728" s="24" t="s">
        <v>1065</v>
      </c>
      <c r="C728" s="24" t="s">
        <v>1098</v>
      </c>
      <c r="D728" s="3" t="s">
        <v>2244</v>
      </c>
      <c r="E728" s="24" t="s">
        <v>1103</v>
      </c>
      <c r="F728" s="24" t="s">
        <v>2377</v>
      </c>
      <c r="G728" s="3"/>
      <c r="H728" s="24" t="s">
        <v>308</v>
      </c>
      <c r="I728" s="33">
        <v>42010000</v>
      </c>
      <c r="K728" s="1" t="s">
        <v>2008</v>
      </c>
      <c r="L728" s="1" t="s">
        <v>2008</v>
      </c>
      <c r="N728" s="23" t="s">
        <v>1101</v>
      </c>
      <c r="O728" s="23"/>
      <c r="P728" s="22" t="s">
        <v>1995</v>
      </c>
      <c r="Q728" s="22">
        <v>57</v>
      </c>
      <c r="R728" s="37">
        <f t="shared" si="33"/>
        <v>103.2</v>
      </c>
      <c r="S728" s="168">
        <v>129</v>
      </c>
      <c r="T728" s="33" t="s">
        <v>1104</v>
      </c>
      <c r="U728" s="33"/>
      <c r="V728" s="99">
        <v>0.2</v>
      </c>
      <c r="W728" s="99">
        <v>5.0000000000000001E-3</v>
      </c>
      <c r="X728" s="99">
        <f t="shared" si="34"/>
        <v>0.20500000000000002</v>
      </c>
      <c r="Y728" s="8">
        <v>10</v>
      </c>
      <c r="Z728" s="8">
        <v>360</v>
      </c>
      <c r="AA728" s="8">
        <v>180</v>
      </c>
      <c r="AY728" s="322" t="s">
        <v>1100</v>
      </c>
      <c r="AZ728" s="157"/>
      <c r="BA728" t="s">
        <v>5213</v>
      </c>
      <c r="BB728" s="302" t="s">
        <v>5197</v>
      </c>
      <c r="BC728" s="309" t="s">
        <v>5198</v>
      </c>
    </row>
    <row r="729" spans="1:55" ht="15.75" x14ac:dyDescent="0.25">
      <c r="A729" s="23" t="s">
        <v>508</v>
      </c>
      <c r="B729" s="24" t="s">
        <v>1065</v>
      </c>
      <c r="C729" s="24" t="s">
        <v>1098</v>
      </c>
      <c r="D729" s="3" t="s">
        <v>2244</v>
      </c>
      <c r="E729" s="24" t="s">
        <v>1105</v>
      </c>
      <c r="F729" s="24" t="s">
        <v>2377</v>
      </c>
      <c r="G729" s="3"/>
      <c r="H729" s="24" t="s">
        <v>800</v>
      </c>
      <c r="I729" s="33">
        <v>42010000</v>
      </c>
      <c r="K729" s="1" t="s">
        <v>2008</v>
      </c>
      <c r="L729" s="1" t="s">
        <v>2008</v>
      </c>
      <c r="N729" s="23" t="s">
        <v>1101</v>
      </c>
      <c r="O729" s="23"/>
      <c r="P729" s="22" t="s">
        <v>1995</v>
      </c>
      <c r="Q729" s="22">
        <v>57</v>
      </c>
      <c r="R729" s="37">
        <f t="shared" si="33"/>
        <v>103.2</v>
      </c>
      <c r="S729" s="168">
        <v>129</v>
      </c>
      <c r="T729" s="33" t="s">
        <v>1106</v>
      </c>
      <c r="U729" s="33"/>
      <c r="V729" s="99">
        <v>0.2</v>
      </c>
      <c r="W729" s="99">
        <v>5.0000000000000001E-3</v>
      </c>
      <c r="X729" s="99">
        <f t="shared" si="34"/>
        <v>0.20500000000000002</v>
      </c>
      <c r="Y729" s="8">
        <v>10</v>
      </c>
      <c r="Z729" s="8">
        <v>360</v>
      </c>
      <c r="AA729" s="8">
        <v>180</v>
      </c>
      <c r="AY729" s="322" t="s">
        <v>1100</v>
      </c>
      <c r="AZ729" s="157"/>
      <c r="BA729" t="s">
        <v>5213</v>
      </c>
      <c r="BB729" s="302" t="s">
        <v>5197</v>
      </c>
      <c r="BC729" s="309" t="s">
        <v>5198</v>
      </c>
    </row>
    <row r="730" spans="1:55" s="32" customFormat="1" ht="15.75" x14ac:dyDescent="0.25">
      <c r="A730" s="3" t="s">
        <v>508</v>
      </c>
      <c r="B730" s="3" t="s">
        <v>1065</v>
      </c>
      <c r="C730" s="3" t="s">
        <v>1081</v>
      </c>
      <c r="D730" s="3" t="s">
        <v>2196</v>
      </c>
      <c r="E730" s="3" t="s">
        <v>1732</v>
      </c>
      <c r="F730" s="3" t="s">
        <v>4321</v>
      </c>
      <c r="G730" s="3"/>
      <c r="H730" s="3" t="s">
        <v>334</v>
      </c>
      <c r="I730" s="33">
        <v>42010000</v>
      </c>
      <c r="J730" s="143"/>
      <c r="K730" s="1" t="s">
        <v>2008</v>
      </c>
      <c r="L730" s="1" t="s">
        <v>2008</v>
      </c>
      <c r="M730"/>
      <c r="N730" s="35" t="s">
        <v>1661</v>
      </c>
      <c r="O730" s="35"/>
      <c r="P730" s="22" t="s">
        <v>1995</v>
      </c>
      <c r="Q730" s="22">
        <v>125</v>
      </c>
      <c r="R730" s="37">
        <f t="shared" si="33"/>
        <v>231.20000000000002</v>
      </c>
      <c r="S730" s="168">
        <v>289</v>
      </c>
      <c r="T730" s="33" t="s">
        <v>1735</v>
      </c>
      <c r="U730" s="33"/>
      <c r="V730" s="99">
        <v>0.20499999999999999</v>
      </c>
      <c r="W730" s="99">
        <v>0.01</v>
      </c>
      <c r="X730" s="99">
        <f t="shared" si="34"/>
        <v>0.215</v>
      </c>
      <c r="Y730" s="8">
        <v>10</v>
      </c>
      <c r="Z730" s="8">
        <v>530</v>
      </c>
      <c r="AA730" s="8">
        <v>210</v>
      </c>
      <c r="AB730"/>
      <c r="AC730"/>
      <c r="AD730"/>
      <c r="AE730"/>
      <c r="AF730"/>
      <c r="AG730"/>
      <c r="AH730"/>
      <c r="AI730"/>
      <c r="AJ730"/>
      <c r="AK730"/>
      <c r="AL730"/>
      <c r="AM730"/>
      <c r="AN730"/>
      <c r="AO730"/>
      <c r="AP730"/>
      <c r="AQ730"/>
      <c r="AR730"/>
      <c r="AS730"/>
      <c r="AT730"/>
      <c r="AU730"/>
      <c r="AV730"/>
      <c r="AW730"/>
      <c r="AX730"/>
      <c r="AY730" s="320" t="s">
        <v>3919</v>
      </c>
      <c r="BA730" t="s">
        <v>5213</v>
      </c>
      <c r="BB730" s="302" t="s">
        <v>5197</v>
      </c>
      <c r="BC730" s="309" t="s">
        <v>5198</v>
      </c>
    </row>
    <row r="731" spans="1:55" s="32" customFormat="1" ht="15.75" x14ac:dyDescent="0.25">
      <c r="A731" s="3" t="s">
        <v>508</v>
      </c>
      <c r="B731" s="3" t="s">
        <v>1065</v>
      </c>
      <c r="C731" s="3" t="s">
        <v>1098</v>
      </c>
      <c r="D731" s="3" t="s">
        <v>2245</v>
      </c>
      <c r="E731" s="3" t="s">
        <v>2505</v>
      </c>
      <c r="F731" s="3" t="s">
        <v>2376</v>
      </c>
      <c r="G731" s="24"/>
      <c r="H731" s="3" t="s">
        <v>2504</v>
      </c>
      <c r="I731" s="33">
        <v>42010000</v>
      </c>
      <c r="J731" s="143"/>
      <c r="K731" s="1" t="s">
        <v>2008</v>
      </c>
      <c r="L731" s="1" t="s">
        <v>2008</v>
      </c>
      <c r="M731"/>
      <c r="N731" s="35" t="s">
        <v>334</v>
      </c>
      <c r="O731" s="35"/>
      <c r="P731" s="22" t="s">
        <v>1995</v>
      </c>
      <c r="Q731" s="22">
        <v>30</v>
      </c>
      <c r="R731" s="37">
        <f t="shared" si="33"/>
        <v>55.2</v>
      </c>
      <c r="S731" s="168">
        <v>69</v>
      </c>
      <c r="T731" s="33">
        <v>5051771697727</v>
      </c>
      <c r="U731" s="33"/>
      <c r="V731" s="99">
        <v>0.18</v>
      </c>
      <c r="W731" s="99">
        <v>5.0000000000000001E-3</v>
      </c>
      <c r="X731" s="99">
        <f t="shared" si="34"/>
        <v>0.185</v>
      </c>
      <c r="Y731" s="8">
        <v>30</v>
      </c>
      <c r="Z731" s="8">
        <v>320</v>
      </c>
      <c r="AA731" s="8">
        <v>170</v>
      </c>
      <c r="AB731"/>
      <c r="AC731"/>
      <c r="AD731"/>
      <c r="AE731"/>
      <c r="AF731"/>
      <c r="AG731"/>
      <c r="AH731"/>
      <c r="AI731"/>
      <c r="AJ731"/>
      <c r="AK731"/>
      <c r="AL731"/>
      <c r="AM731"/>
      <c r="AN731"/>
      <c r="AO731"/>
      <c r="AP731"/>
      <c r="AQ731"/>
      <c r="AR731"/>
      <c r="AS731"/>
      <c r="AT731"/>
      <c r="AU731"/>
      <c r="AV731"/>
      <c r="AW731"/>
      <c r="AX731"/>
      <c r="AY731" s="320" t="s">
        <v>1771</v>
      </c>
      <c r="AZ731" s="158"/>
      <c r="BA731" t="s">
        <v>5213</v>
      </c>
      <c r="BB731" s="302" t="s">
        <v>5197</v>
      </c>
      <c r="BC731" s="309" t="s">
        <v>5198</v>
      </c>
    </row>
    <row r="732" spans="1:55" s="32" customFormat="1" ht="15.75" x14ac:dyDescent="0.25">
      <c r="A732" s="3" t="s">
        <v>508</v>
      </c>
      <c r="B732" s="3" t="s">
        <v>1065</v>
      </c>
      <c r="C732" s="3" t="s">
        <v>1098</v>
      </c>
      <c r="D732" s="3" t="s">
        <v>2245</v>
      </c>
      <c r="E732" s="3" t="s">
        <v>1733</v>
      </c>
      <c r="F732" s="3" t="s">
        <v>2376</v>
      </c>
      <c r="G732" s="24"/>
      <c r="H732" s="3" t="s">
        <v>1662</v>
      </c>
      <c r="I732" s="33">
        <v>42010000</v>
      </c>
      <c r="J732" s="143"/>
      <c r="K732" s="1" t="s">
        <v>2008</v>
      </c>
      <c r="L732" s="1" t="s">
        <v>2008</v>
      </c>
      <c r="M732"/>
      <c r="N732" s="35" t="s">
        <v>334</v>
      </c>
      <c r="O732" s="35"/>
      <c r="P732" s="22" t="s">
        <v>1995</v>
      </c>
      <c r="Q732" s="22">
        <v>30</v>
      </c>
      <c r="R732" s="37">
        <f t="shared" si="33"/>
        <v>55.2</v>
      </c>
      <c r="S732" s="168">
        <v>69</v>
      </c>
      <c r="T732" s="33" t="s">
        <v>1736</v>
      </c>
      <c r="U732" s="33"/>
      <c r="V732" s="99">
        <v>0.18</v>
      </c>
      <c r="W732" s="99">
        <v>5.0000000000000001E-3</v>
      </c>
      <c r="X732" s="99">
        <f t="shared" si="34"/>
        <v>0.185</v>
      </c>
      <c r="Y732" s="8">
        <v>30</v>
      </c>
      <c r="Z732" s="8">
        <v>320</v>
      </c>
      <c r="AA732" s="8">
        <v>170</v>
      </c>
      <c r="AB732"/>
      <c r="AC732"/>
      <c r="AD732"/>
      <c r="AE732"/>
      <c r="AF732"/>
      <c r="AG732"/>
      <c r="AH732"/>
      <c r="AI732"/>
      <c r="AJ732"/>
      <c r="AK732"/>
      <c r="AL732"/>
      <c r="AM732"/>
      <c r="AN732"/>
      <c r="AO732"/>
      <c r="AP732"/>
      <c r="AQ732"/>
      <c r="AR732"/>
      <c r="AS732"/>
      <c r="AT732"/>
      <c r="AU732"/>
      <c r="AV732"/>
      <c r="AW732"/>
      <c r="AX732"/>
      <c r="AY732" s="320" t="s">
        <v>1771</v>
      </c>
      <c r="AZ732" s="158"/>
      <c r="BA732" t="s">
        <v>5213</v>
      </c>
      <c r="BB732" s="302" t="s">
        <v>5197</v>
      </c>
      <c r="BC732" s="309" t="s">
        <v>5198</v>
      </c>
    </row>
    <row r="733" spans="1:55" s="32" customFormat="1" ht="15.75" x14ac:dyDescent="0.25">
      <c r="A733" s="3" t="s">
        <v>508</v>
      </c>
      <c r="B733" s="3" t="s">
        <v>1065</v>
      </c>
      <c r="C733" s="3" t="s">
        <v>1098</v>
      </c>
      <c r="D733" s="3" t="s">
        <v>2245</v>
      </c>
      <c r="E733" s="3" t="s">
        <v>1734</v>
      </c>
      <c r="F733" s="3" t="s">
        <v>2376</v>
      </c>
      <c r="G733" s="24"/>
      <c r="H733" s="3" t="s">
        <v>1663</v>
      </c>
      <c r="I733" s="33">
        <v>42010000</v>
      </c>
      <c r="J733" s="143"/>
      <c r="K733" s="1" t="s">
        <v>2008</v>
      </c>
      <c r="L733" s="1" t="s">
        <v>2008</v>
      </c>
      <c r="M733"/>
      <c r="N733" s="35" t="s">
        <v>334</v>
      </c>
      <c r="O733" s="35"/>
      <c r="P733" s="22" t="s">
        <v>1995</v>
      </c>
      <c r="Q733" s="22">
        <v>30</v>
      </c>
      <c r="R733" s="37">
        <f t="shared" si="33"/>
        <v>55.2</v>
      </c>
      <c r="S733" s="168">
        <v>69</v>
      </c>
      <c r="T733" s="33" t="s">
        <v>1737</v>
      </c>
      <c r="U733" s="33"/>
      <c r="V733" s="99">
        <v>0.18</v>
      </c>
      <c r="W733" s="99">
        <v>5.0000000000000001E-3</v>
      </c>
      <c r="X733" s="99">
        <f t="shared" si="34"/>
        <v>0.185</v>
      </c>
      <c r="Y733" s="8">
        <v>30</v>
      </c>
      <c r="Z733" s="8">
        <v>320</v>
      </c>
      <c r="AA733" s="8">
        <v>170</v>
      </c>
      <c r="AB733"/>
      <c r="AC733"/>
      <c r="AD733"/>
      <c r="AE733"/>
      <c r="AF733"/>
      <c r="AG733"/>
      <c r="AH733"/>
      <c r="AI733"/>
      <c r="AJ733"/>
      <c r="AK733"/>
      <c r="AL733"/>
      <c r="AM733"/>
      <c r="AN733"/>
      <c r="AO733"/>
      <c r="AP733"/>
      <c r="AQ733"/>
      <c r="AR733"/>
      <c r="AS733"/>
      <c r="AT733"/>
      <c r="AU733"/>
      <c r="AV733"/>
      <c r="AW733"/>
      <c r="AX733"/>
      <c r="AY733" s="320" t="s">
        <v>1771</v>
      </c>
      <c r="AZ733" s="158"/>
      <c r="BA733" t="s">
        <v>5213</v>
      </c>
      <c r="BB733" s="302" t="s">
        <v>5197</v>
      </c>
      <c r="BC733" s="309" t="s">
        <v>5198</v>
      </c>
    </row>
    <row r="734" spans="1:55" s="27" customFormat="1" ht="15.75" x14ac:dyDescent="0.25">
      <c r="A734" s="23" t="s">
        <v>508</v>
      </c>
      <c r="B734" s="24" t="s">
        <v>1065</v>
      </c>
      <c r="C734" s="24" t="s">
        <v>1098</v>
      </c>
      <c r="D734" s="3" t="s">
        <v>3463</v>
      </c>
      <c r="E734" s="3" t="s">
        <v>3464</v>
      </c>
      <c r="F734" s="3" t="s">
        <v>3465</v>
      </c>
      <c r="G734" s="24"/>
      <c r="H734" s="3" t="s">
        <v>1609</v>
      </c>
      <c r="I734" s="33">
        <v>42010000</v>
      </c>
      <c r="J734" s="33"/>
      <c r="K734" s="1" t="s">
        <v>2008</v>
      </c>
      <c r="L734" s="1" t="s">
        <v>2008</v>
      </c>
      <c r="M734" s="3"/>
      <c r="N734" s="23" t="s">
        <v>484</v>
      </c>
      <c r="O734" s="23"/>
      <c r="P734" s="22" t="s">
        <v>1995</v>
      </c>
      <c r="Q734" s="22">
        <v>94</v>
      </c>
      <c r="R734" s="37">
        <f t="shared" si="33"/>
        <v>172</v>
      </c>
      <c r="S734" s="168">
        <v>215</v>
      </c>
      <c r="T734" s="200" t="s">
        <v>3722</v>
      </c>
      <c r="U734" s="211"/>
      <c r="V734" s="27">
        <v>0.48899999999999999</v>
      </c>
      <c r="W734" s="27">
        <v>5.0000000000000001E-3</v>
      </c>
      <c r="X734" s="27">
        <f t="shared" si="34"/>
        <v>0.49399999999999999</v>
      </c>
      <c r="Y734" s="27">
        <v>10</v>
      </c>
      <c r="Z734" s="27">
        <v>360</v>
      </c>
      <c r="AA734" s="27">
        <v>300</v>
      </c>
      <c r="AY734" s="322" t="s">
        <v>3466</v>
      </c>
      <c r="BA734" t="s">
        <v>5213</v>
      </c>
      <c r="BB734" s="302" t="s">
        <v>5197</v>
      </c>
      <c r="BC734" s="309" t="s">
        <v>5198</v>
      </c>
    </row>
    <row r="735" spans="1:55" s="27" customFormat="1" ht="15.75" x14ac:dyDescent="0.25">
      <c r="A735" s="23" t="s">
        <v>508</v>
      </c>
      <c r="B735" s="24" t="s">
        <v>1065</v>
      </c>
      <c r="C735" s="24" t="s">
        <v>1098</v>
      </c>
      <c r="D735" s="3" t="s">
        <v>3463</v>
      </c>
      <c r="E735" s="3" t="s">
        <v>3467</v>
      </c>
      <c r="F735" s="3" t="s">
        <v>3465</v>
      </c>
      <c r="G735" s="24"/>
      <c r="H735" s="3" t="s">
        <v>1609</v>
      </c>
      <c r="I735" s="33">
        <v>42010000</v>
      </c>
      <c r="J735" s="33"/>
      <c r="K735" s="1" t="s">
        <v>2008</v>
      </c>
      <c r="L735" s="1" t="s">
        <v>2008</v>
      </c>
      <c r="M735" s="3"/>
      <c r="N735" s="23" t="s">
        <v>487</v>
      </c>
      <c r="O735" s="23"/>
      <c r="P735" s="22" t="s">
        <v>1995</v>
      </c>
      <c r="Q735" s="22">
        <v>94</v>
      </c>
      <c r="R735" s="37">
        <f t="shared" si="33"/>
        <v>172</v>
      </c>
      <c r="S735" s="168">
        <v>215</v>
      </c>
      <c r="T735" s="200" t="s">
        <v>3723</v>
      </c>
      <c r="U735" s="211"/>
      <c r="V735" s="27">
        <v>0.501</v>
      </c>
      <c r="W735" s="27">
        <v>5.0000000000000001E-3</v>
      </c>
      <c r="X735" s="27">
        <f t="shared" si="34"/>
        <v>0.50600000000000001</v>
      </c>
      <c r="Y735" s="27">
        <v>10</v>
      </c>
      <c r="Z735" s="27">
        <v>400</v>
      </c>
      <c r="AA735" s="27">
        <v>300</v>
      </c>
      <c r="AY735" s="322" t="s">
        <v>3466</v>
      </c>
      <c r="BA735" t="s">
        <v>5213</v>
      </c>
      <c r="BB735" s="302" t="s">
        <v>5197</v>
      </c>
      <c r="BC735" s="309" t="s">
        <v>5198</v>
      </c>
    </row>
    <row r="736" spans="1:55" s="27" customFormat="1" ht="15.75" x14ac:dyDescent="0.25">
      <c r="A736" s="23" t="s">
        <v>508</v>
      </c>
      <c r="B736" s="24" t="s">
        <v>1065</v>
      </c>
      <c r="C736" s="24" t="s">
        <v>1098</v>
      </c>
      <c r="D736" s="3" t="s">
        <v>3463</v>
      </c>
      <c r="E736" s="3" t="s">
        <v>3468</v>
      </c>
      <c r="F736" s="3" t="s">
        <v>3465</v>
      </c>
      <c r="G736" s="24"/>
      <c r="H736" s="3" t="s">
        <v>1609</v>
      </c>
      <c r="I736" s="33">
        <v>42010000</v>
      </c>
      <c r="J736" s="33"/>
      <c r="K736" s="1" t="s">
        <v>2008</v>
      </c>
      <c r="L736" s="1" t="s">
        <v>2008</v>
      </c>
      <c r="M736" s="3"/>
      <c r="N736" s="23" t="s">
        <v>3469</v>
      </c>
      <c r="O736" s="23"/>
      <c r="P736" s="22" t="s">
        <v>1995</v>
      </c>
      <c r="Q736" s="22">
        <v>94</v>
      </c>
      <c r="R736" s="37">
        <f t="shared" si="33"/>
        <v>172</v>
      </c>
      <c r="S736" s="168">
        <v>215</v>
      </c>
      <c r="T736" s="200" t="s">
        <v>3724</v>
      </c>
      <c r="U736" s="211"/>
      <c r="V736" s="27">
        <v>0.504</v>
      </c>
      <c r="W736" s="27">
        <v>5.0000000000000001E-3</v>
      </c>
      <c r="X736" s="27">
        <f t="shared" si="34"/>
        <v>0.50900000000000001</v>
      </c>
      <c r="Y736" s="27">
        <v>20</v>
      </c>
      <c r="Z736" s="27">
        <v>430</v>
      </c>
      <c r="AA736" s="27">
        <v>300</v>
      </c>
      <c r="AY736" s="322" t="s">
        <v>3466</v>
      </c>
      <c r="BA736" t="s">
        <v>5213</v>
      </c>
      <c r="BB736" s="302" t="s">
        <v>5197</v>
      </c>
      <c r="BC736" s="309" t="s">
        <v>5198</v>
      </c>
    </row>
    <row r="737" spans="1:55" s="27" customFormat="1" ht="15.75" x14ac:dyDescent="0.25">
      <c r="A737" s="23" t="s">
        <v>508</v>
      </c>
      <c r="B737" s="24" t="s">
        <v>1065</v>
      </c>
      <c r="C737" s="24" t="s">
        <v>1098</v>
      </c>
      <c r="D737" s="3" t="s">
        <v>3463</v>
      </c>
      <c r="E737" s="3" t="s">
        <v>3470</v>
      </c>
      <c r="F737" s="3" t="s">
        <v>3465</v>
      </c>
      <c r="G737" s="24"/>
      <c r="H737" s="3" t="s">
        <v>1609</v>
      </c>
      <c r="I737" s="33">
        <v>42010000</v>
      </c>
      <c r="J737" s="33"/>
      <c r="K737" s="1" t="s">
        <v>2008</v>
      </c>
      <c r="L737" s="1" t="s">
        <v>2008</v>
      </c>
      <c r="M737" s="3"/>
      <c r="N737" s="23" t="s">
        <v>493</v>
      </c>
      <c r="O737" s="23"/>
      <c r="P737" s="22" t="s">
        <v>1995</v>
      </c>
      <c r="Q737" s="22">
        <v>94</v>
      </c>
      <c r="R737" s="37">
        <f t="shared" si="33"/>
        <v>172</v>
      </c>
      <c r="S737" s="168">
        <v>215</v>
      </c>
      <c r="T737" s="200" t="s">
        <v>3725</v>
      </c>
      <c r="U737" s="211"/>
      <c r="V737" s="27">
        <v>0.52800000000000002</v>
      </c>
      <c r="W737" s="27">
        <v>5.0000000000000001E-3</v>
      </c>
      <c r="X737" s="27">
        <f t="shared" si="34"/>
        <v>0.53300000000000003</v>
      </c>
      <c r="Y737" s="27">
        <v>20</v>
      </c>
      <c r="Z737" s="27">
        <v>430</v>
      </c>
      <c r="AA737" s="27">
        <v>300</v>
      </c>
      <c r="AY737" s="322" t="s">
        <v>3466</v>
      </c>
      <c r="BA737" t="s">
        <v>5213</v>
      </c>
      <c r="BB737" s="302" t="s">
        <v>5197</v>
      </c>
      <c r="BC737" s="309" t="s">
        <v>5198</v>
      </c>
    </row>
    <row r="738" spans="1:55" s="27" customFormat="1" ht="15.75" x14ac:dyDescent="0.25">
      <c r="A738" s="23" t="s">
        <v>508</v>
      </c>
      <c r="B738" s="24" t="s">
        <v>1065</v>
      </c>
      <c r="C738" s="24" t="s">
        <v>1098</v>
      </c>
      <c r="D738" s="3" t="s">
        <v>3463</v>
      </c>
      <c r="E738" s="3" t="s">
        <v>3471</v>
      </c>
      <c r="F738" s="3" t="s">
        <v>3465</v>
      </c>
      <c r="G738" s="24"/>
      <c r="H738" s="3" t="s">
        <v>1610</v>
      </c>
      <c r="I738" s="33">
        <v>42010000</v>
      </c>
      <c r="J738" s="33"/>
      <c r="K738" s="1" t="s">
        <v>2008</v>
      </c>
      <c r="L738" s="1" t="s">
        <v>2008</v>
      </c>
      <c r="M738" s="3"/>
      <c r="N738" s="23" t="s">
        <v>484</v>
      </c>
      <c r="O738" s="23"/>
      <c r="P738" s="22" t="s">
        <v>1995</v>
      </c>
      <c r="Q738" s="22">
        <v>94</v>
      </c>
      <c r="R738" s="37">
        <f t="shared" si="33"/>
        <v>172</v>
      </c>
      <c r="S738" s="168">
        <v>215</v>
      </c>
      <c r="T738" s="200" t="s">
        <v>3726</v>
      </c>
      <c r="U738" s="211"/>
      <c r="V738" s="27">
        <v>0.48899999999999999</v>
      </c>
      <c r="W738" s="27">
        <v>5.0000000000000001E-3</v>
      </c>
      <c r="X738" s="27">
        <f t="shared" si="34"/>
        <v>0.49399999999999999</v>
      </c>
      <c r="Y738" s="27">
        <v>10</v>
      </c>
      <c r="Z738" s="27">
        <v>360</v>
      </c>
      <c r="AA738" s="27">
        <v>300</v>
      </c>
      <c r="AY738" s="322" t="s">
        <v>3466</v>
      </c>
      <c r="BA738" t="s">
        <v>5213</v>
      </c>
      <c r="BB738" s="302" t="s">
        <v>5197</v>
      </c>
      <c r="BC738" s="309" t="s">
        <v>5198</v>
      </c>
    </row>
    <row r="739" spans="1:55" s="27" customFormat="1" ht="15.75" x14ac:dyDescent="0.25">
      <c r="A739" s="23" t="s">
        <v>508</v>
      </c>
      <c r="B739" s="24" t="s">
        <v>1065</v>
      </c>
      <c r="C739" s="24" t="s">
        <v>1098</v>
      </c>
      <c r="D739" s="3" t="s">
        <v>3463</v>
      </c>
      <c r="E739" s="3" t="s">
        <v>3472</v>
      </c>
      <c r="F739" s="3" t="s">
        <v>3465</v>
      </c>
      <c r="G739" s="24"/>
      <c r="H739" s="3" t="s">
        <v>1610</v>
      </c>
      <c r="I739" s="33">
        <v>42010000</v>
      </c>
      <c r="J739" s="33"/>
      <c r="K739" s="1" t="s">
        <v>2008</v>
      </c>
      <c r="L739" s="1" t="s">
        <v>2008</v>
      </c>
      <c r="M739" s="3"/>
      <c r="N739" s="23" t="s">
        <v>487</v>
      </c>
      <c r="O739" s="23"/>
      <c r="P739" s="22" t="s">
        <v>1995</v>
      </c>
      <c r="Q739" s="22">
        <v>94</v>
      </c>
      <c r="R739" s="37">
        <f t="shared" si="33"/>
        <v>172</v>
      </c>
      <c r="S739" s="168">
        <v>215</v>
      </c>
      <c r="T739" s="200" t="s">
        <v>3727</v>
      </c>
      <c r="U739" s="211"/>
      <c r="V739" s="27">
        <v>0.501</v>
      </c>
      <c r="W739" s="27">
        <v>5.0000000000000001E-3</v>
      </c>
      <c r="X739" s="27">
        <f t="shared" si="34"/>
        <v>0.50600000000000001</v>
      </c>
      <c r="Y739" s="27">
        <v>10</v>
      </c>
      <c r="Z739" s="27">
        <v>400</v>
      </c>
      <c r="AA739" s="27">
        <v>300</v>
      </c>
      <c r="AY739" s="322" t="s">
        <v>3466</v>
      </c>
      <c r="BA739" t="s">
        <v>5213</v>
      </c>
      <c r="BB739" s="302" t="s">
        <v>5197</v>
      </c>
      <c r="BC739" s="309" t="s">
        <v>5198</v>
      </c>
    </row>
    <row r="740" spans="1:55" s="27" customFormat="1" ht="15.75" x14ac:dyDescent="0.25">
      <c r="A740" s="23" t="s">
        <v>508</v>
      </c>
      <c r="B740" s="24" t="s">
        <v>1065</v>
      </c>
      <c r="C740" s="24" t="s">
        <v>1098</v>
      </c>
      <c r="D740" s="3" t="s">
        <v>3463</v>
      </c>
      <c r="E740" s="3" t="s">
        <v>3473</v>
      </c>
      <c r="F740" s="3" t="s">
        <v>3465</v>
      </c>
      <c r="G740" s="24"/>
      <c r="H740" s="3" t="s">
        <v>1610</v>
      </c>
      <c r="I740" s="33">
        <v>42010000</v>
      </c>
      <c r="J740" s="33"/>
      <c r="K740" s="1" t="s">
        <v>2008</v>
      </c>
      <c r="L740" s="1" t="s">
        <v>2008</v>
      </c>
      <c r="M740" s="3"/>
      <c r="N740" s="23" t="s">
        <v>3469</v>
      </c>
      <c r="O740" s="23"/>
      <c r="P740" s="22" t="s">
        <v>1995</v>
      </c>
      <c r="Q740" s="22">
        <v>94</v>
      </c>
      <c r="R740" s="37">
        <f t="shared" si="33"/>
        <v>172</v>
      </c>
      <c r="S740" s="168">
        <v>215</v>
      </c>
      <c r="T740" s="200" t="s">
        <v>3728</v>
      </c>
      <c r="U740" s="211"/>
      <c r="V740" s="27">
        <v>0.504</v>
      </c>
      <c r="W740" s="27">
        <v>5.0000000000000001E-3</v>
      </c>
      <c r="X740" s="27">
        <f t="shared" si="34"/>
        <v>0.50900000000000001</v>
      </c>
      <c r="Y740" s="27">
        <v>20</v>
      </c>
      <c r="Z740" s="27">
        <v>430</v>
      </c>
      <c r="AA740" s="27">
        <v>300</v>
      </c>
      <c r="AY740" s="322" t="s">
        <v>3466</v>
      </c>
      <c r="BA740" t="s">
        <v>5213</v>
      </c>
      <c r="BB740" s="302" t="s">
        <v>5197</v>
      </c>
      <c r="BC740" s="309" t="s">
        <v>5198</v>
      </c>
    </row>
    <row r="741" spans="1:55" s="27" customFormat="1" ht="15.75" x14ac:dyDescent="0.25">
      <c r="A741" s="23" t="s">
        <v>508</v>
      </c>
      <c r="B741" s="24" t="s">
        <v>1065</v>
      </c>
      <c r="C741" s="24" t="s">
        <v>1098</v>
      </c>
      <c r="D741" s="3" t="s">
        <v>3463</v>
      </c>
      <c r="E741" s="3" t="s">
        <v>3474</v>
      </c>
      <c r="F741" s="3" t="s">
        <v>3465</v>
      </c>
      <c r="G741" s="24"/>
      <c r="H741" s="3" t="s">
        <v>1610</v>
      </c>
      <c r="I741" s="33">
        <v>42010000</v>
      </c>
      <c r="J741" s="33"/>
      <c r="K741" s="1" t="s">
        <v>2008</v>
      </c>
      <c r="L741" s="1" t="s">
        <v>2008</v>
      </c>
      <c r="M741" s="3"/>
      <c r="N741" s="23" t="s">
        <v>493</v>
      </c>
      <c r="O741" s="23"/>
      <c r="P741" s="22" t="s">
        <v>1995</v>
      </c>
      <c r="Q741" s="22">
        <v>94</v>
      </c>
      <c r="R741" s="37">
        <f t="shared" si="33"/>
        <v>172</v>
      </c>
      <c r="S741" s="168">
        <v>215</v>
      </c>
      <c r="T741" s="200" t="s">
        <v>3729</v>
      </c>
      <c r="U741" s="211"/>
      <c r="V741" s="27">
        <v>0.52800000000000002</v>
      </c>
      <c r="W741" s="27">
        <v>5.0000000000000001E-3</v>
      </c>
      <c r="X741" s="27">
        <f t="shared" si="34"/>
        <v>0.53300000000000003</v>
      </c>
      <c r="Y741" s="27">
        <v>20</v>
      </c>
      <c r="Z741" s="27">
        <v>430</v>
      </c>
      <c r="AA741" s="27">
        <v>300</v>
      </c>
      <c r="AY741" s="322" t="s">
        <v>3466</v>
      </c>
      <c r="BA741" t="s">
        <v>5213</v>
      </c>
      <c r="BB741" s="302" t="s">
        <v>5197</v>
      </c>
      <c r="BC741" s="309" t="s">
        <v>5198</v>
      </c>
    </row>
    <row r="742" spans="1:55" s="27" customFormat="1" ht="15.75" x14ac:dyDescent="0.25">
      <c r="A742" s="23" t="s">
        <v>508</v>
      </c>
      <c r="B742" s="24" t="s">
        <v>1065</v>
      </c>
      <c r="C742" s="24" t="s">
        <v>1098</v>
      </c>
      <c r="D742" s="3" t="s">
        <v>3463</v>
      </c>
      <c r="E742" s="3" t="s">
        <v>3475</v>
      </c>
      <c r="F742" s="3" t="s">
        <v>3465</v>
      </c>
      <c r="G742" s="24"/>
      <c r="H742" s="3" t="s">
        <v>1660</v>
      </c>
      <c r="I742" s="33">
        <v>42010000</v>
      </c>
      <c r="J742" s="33"/>
      <c r="K742" s="1" t="s">
        <v>2008</v>
      </c>
      <c r="L742" s="1" t="s">
        <v>2008</v>
      </c>
      <c r="M742" s="3"/>
      <c r="N742" s="23" t="s">
        <v>484</v>
      </c>
      <c r="O742" s="23"/>
      <c r="P742" s="22" t="s">
        <v>1995</v>
      </c>
      <c r="Q742" s="22">
        <v>94</v>
      </c>
      <c r="R742" s="37">
        <f t="shared" si="33"/>
        <v>172</v>
      </c>
      <c r="S742" s="168">
        <v>215</v>
      </c>
      <c r="T742" s="200" t="s">
        <v>3730</v>
      </c>
      <c r="U742" s="211"/>
      <c r="V742" s="27">
        <v>0.48899999999999999</v>
      </c>
      <c r="W742" s="27">
        <v>5.0000000000000001E-3</v>
      </c>
      <c r="X742" s="27">
        <f t="shared" si="34"/>
        <v>0.49399999999999999</v>
      </c>
      <c r="Y742" s="27">
        <v>10</v>
      </c>
      <c r="Z742" s="27">
        <v>360</v>
      </c>
      <c r="AA742" s="27">
        <v>300</v>
      </c>
      <c r="AY742" s="322" t="s">
        <v>3466</v>
      </c>
      <c r="BA742" t="s">
        <v>5213</v>
      </c>
      <c r="BB742" s="302" t="s">
        <v>5197</v>
      </c>
      <c r="BC742" s="309" t="s">
        <v>5198</v>
      </c>
    </row>
    <row r="743" spans="1:55" s="27" customFormat="1" ht="15.75" x14ac:dyDescent="0.25">
      <c r="A743" s="23" t="s">
        <v>508</v>
      </c>
      <c r="B743" s="24" t="s">
        <v>1065</v>
      </c>
      <c r="C743" s="24" t="s">
        <v>1098</v>
      </c>
      <c r="D743" s="3" t="s">
        <v>3463</v>
      </c>
      <c r="E743" s="3" t="s">
        <v>3476</v>
      </c>
      <c r="F743" s="3" t="s">
        <v>3465</v>
      </c>
      <c r="G743" s="24"/>
      <c r="H743" s="3" t="s">
        <v>1660</v>
      </c>
      <c r="I743" s="33">
        <v>42010000</v>
      </c>
      <c r="J743" s="33"/>
      <c r="K743" s="1" t="s">
        <v>2008</v>
      </c>
      <c r="L743" s="1" t="s">
        <v>2008</v>
      </c>
      <c r="M743" s="3"/>
      <c r="N743" s="23" t="s">
        <v>487</v>
      </c>
      <c r="O743" s="23"/>
      <c r="P743" s="22" t="s">
        <v>1995</v>
      </c>
      <c r="Q743" s="22">
        <v>94</v>
      </c>
      <c r="R743" s="37">
        <f t="shared" si="33"/>
        <v>172</v>
      </c>
      <c r="S743" s="168">
        <v>215</v>
      </c>
      <c r="T743" s="200" t="s">
        <v>3731</v>
      </c>
      <c r="U743" s="211"/>
      <c r="V743" s="27">
        <v>0.501</v>
      </c>
      <c r="W743" s="27">
        <v>5.0000000000000001E-3</v>
      </c>
      <c r="X743" s="27">
        <f t="shared" si="34"/>
        <v>0.50600000000000001</v>
      </c>
      <c r="Y743" s="27">
        <v>10</v>
      </c>
      <c r="Z743" s="27">
        <v>400</v>
      </c>
      <c r="AA743" s="27">
        <v>300</v>
      </c>
      <c r="AY743" s="322" t="s">
        <v>3466</v>
      </c>
      <c r="BA743" t="s">
        <v>5213</v>
      </c>
      <c r="BB743" s="302" t="s">
        <v>5197</v>
      </c>
      <c r="BC743" s="309" t="s">
        <v>5198</v>
      </c>
    </row>
    <row r="744" spans="1:55" s="27" customFormat="1" ht="15.75" x14ac:dyDescent="0.25">
      <c r="A744" s="23" t="s">
        <v>508</v>
      </c>
      <c r="B744" s="24" t="s">
        <v>1065</v>
      </c>
      <c r="C744" s="24" t="s">
        <v>1098</v>
      </c>
      <c r="D744" s="3" t="s">
        <v>3463</v>
      </c>
      <c r="E744" s="3" t="s">
        <v>3477</v>
      </c>
      <c r="F744" s="3" t="s">
        <v>3465</v>
      </c>
      <c r="G744" s="24"/>
      <c r="H744" s="3" t="s">
        <v>1660</v>
      </c>
      <c r="I744" s="33">
        <v>42010000</v>
      </c>
      <c r="J744" s="33"/>
      <c r="K744" s="1" t="s">
        <v>2008</v>
      </c>
      <c r="L744" s="1" t="s">
        <v>2008</v>
      </c>
      <c r="M744" s="3"/>
      <c r="N744" s="23" t="s">
        <v>3469</v>
      </c>
      <c r="O744" s="23"/>
      <c r="P744" s="22" t="s">
        <v>1995</v>
      </c>
      <c r="Q744" s="22">
        <v>94</v>
      </c>
      <c r="R744" s="37">
        <f t="shared" si="33"/>
        <v>172</v>
      </c>
      <c r="S744" s="168">
        <v>215</v>
      </c>
      <c r="T744" s="200" t="s">
        <v>3732</v>
      </c>
      <c r="U744" s="211"/>
      <c r="V744" s="27">
        <v>0.504</v>
      </c>
      <c r="W744" s="27">
        <v>5.0000000000000001E-3</v>
      </c>
      <c r="X744" s="27">
        <f t="shared" si="34"/>
        <v>0.50900000000000001</v>
      </c>
      <c r="Y744" s="27">
        <v>20</v>
      </c>
      <c r="Z744" s="27">
        <v>430</v>
      </c>
      <c r="AA744" s="27">
        <v>300</v>
      </c>
      <c r="AY744" s="322" t="s">
        <v>3466</v>
      </c>
      <c r="BA744" t="s">
        <v>5213</v>
      </c>
      <c r="BB744" s="302" t="s">
        <v>5197</v>
      </c>
      <c r="BC744" s="309" t="s">
        <v>5198</v>
      </c>
    </row>
    <row r="745" spans="1:55" s="27" customFormat="1" ht="15.75" x14ac:dyDescent="0.25">
      <c r="A745" s="23" t="s">
        <v>508</v>
      </c>
      <c r="B745" s="24" t="s">
        <v>1065</v>
      </c>
      <c r="C745" s="24" t="s">
        <v>1098</v>
      </c>
      <c r="D745" s="3" t="s">
        <v>3463</v>
      </c>
      <c r="E745" s="3" t="s">
        <v>3478</v>
      </c>
      <c r="F745" s="3" t="s">
        <v>3465</v>
      </c>
      <c r="G745" s="24"/>
      <c r="H745" s="3" t="s">
        <v>1660</v>
      </c>
      <c r="I745" s="33">
        <v>42010000</v>
      </c>
      <c r="J745" s="33"/>
      <c r="K745" s="1" t="s">
        <v>2008</v>
      </c>
      <c r="L745" s="1" t="s">
        <v>2008</v>
      </c>
      <c r="M745" s="3"/>
      <c r="N745" s="23" t="s">
        <v>493</v>
      </c>
      <c r="O745" s="23"/>
      <c r="P745" s="22" t="s">
        <v>1995</v>
      </c>
      <c r="Q745" s="22">
        <v>94</v>
      </c>
      <c r="R745" s="37">
        <f t="shared" si="33"/>
        <v>172</v>
      </c>
      <c r="S745" s="168">
        <v>215</v>
      </c>
      <c r="T745" s="200" t="s">
        <v>3733</v>
      </c>
      <c r="U745" s="211"/>
      <c r="V745" s="27">
        <v>0.52800000000000002</v>
      </c>
      <c r="W745" s="27">
        <v>5.0000000000000001E-3</v>
      </c>
      <c r="X745" s="27">
        <f t="shared" si="34"/>
        <v>0.53300000000000003</v>
      </c>
      <c r="Y745" s="27">
        <v>20</v>
      </c>
      <c r="Z745" s="27">
        <v>430</v>
      </c>
      <c r="AA745" s="27">
        <v>300</v>
      </c>
      <c r="AY745" s="322" t="s">
        <v>3466</v>
      </c>
      <c r="BA745" t="s">
        <v>5213</v>
      </c>
      <c r="BB745" s="302" t="s">
        <v>5197</v>
      </c>
      <c r="BC745" s="309" t="s">
        <v>5198</v>
      </c>
    </row>
    <row r="746" spans="1:55" s="27" customFormat="1" ht="15.75" x14ac:dyDescent="0.25">
      <c r="A746" s="23" t="s">
        <v>508</v>
      </c>
      <c r="B746" s="24" t="s">
        <v>1065</v>
      </c>
      <c r="C746" s="24" t="s">
        <v>1098</v>
      </c>
      <c r="D746" s="3" t="s">
        <v>3463</v>
      </c>
      <c r="E746" s="3" t="s">
        <v>3479</v>
      </c>
      <c r="F746" s="3" t="s">
        <v>3465</v>
      </c>
      <c r="G746" s="24"/>
      <c r="H746" s="3" t="s">
        <v>896</v>
      </c>
      <c r="I746" s="33">
        <v>42010000</v>
      </c>
      <c r="J746" s="33"/>
      <c r="K746" s="1" t="s">
        <v>2008</v>
      </c>
      <c r="L746" s="1" t="s">
        <v>2008</v>
      </c>
      <c r="M746" s="3"/>
      <c r="N746" s="23" t="s">
        <v>484</v>
      </c>
      <c r="O746" s="23"/>
      <c r="P746" s="22" t="s">
        <v>1995</v>
      </c>
      <c r="Q746" s="22">
        <v>94</v>
      </c>
      <c r="R746" s="37">
        <f t="shared" si="33"/>
        <v>172</v>
      </c>
      <c r="S746" s="168">
        <v>215</v>
      </c>
      <c r="T746" s="200" t="s">
        <v>3734</v>
      </c>
      <c r="U746" s="211"/>
      <c r="V746" s="27">
        <v>0.48899999999999999</v>
      </c>
      <c r="W746" s="27">
        <v>5.0000000000000001E-3</v>
      </c>
      <c r="X746" s="27">
        <f t="shared" si="34"/>
        <v>0.49399999999999999</v>
      </c>
      <c r="Y746" s="27">
        <v>10</v>
      </c>
      <c r="Z746" s="27">
        <v>360</v>
      </c>
      <c r="AA746" s="27">
        <v>300</v>
      </c>
      <c r="AY746" s="322" t="s">
        <v>3466</v>
      </c>
      <c r="BA746" t="s">
        <v>5213</v>
      </c>
      <c r="BB746" s="302" t="s">
        <v>5197</v>
      </c>
      <c r="BC746" s="309" t="s">
        <v>5198</v>
      </c>
    </row>
    <row r="747" spans="1:55" s="27" customFormat="1" ht="15.75" x14ac:dyDescent="0.25">
      <c r="A747" s="23" t="s">
        <v>508</v>
      </c>
      <c r="B747" s="24" t="s">
        <v>1065</v>
      </c>
      <c r="C747" s="24" t="s">
        <v>1098</v>
      </c>
      <c r="D747" s="3" t="s">
        <v>3463</v>
      </c>
      <c r="E747" s="3" t="s">
        <v>3480</v>
      </c>
      <c r="F747" s="3" t="s">
        <v>3465</v>
      </c>
      <c r="G747" s="24"/>
      <c r="H747" s="3" t="s">
        <v>896</v>
      </c>
      <c r="I747" s="33">
        <v>42010000</v>
      </c>
      <c r="J747" s="33"/>
      <c r="K747" s="1" t="s">
        <v>2008</v>
      </c>
      <c r="L747" s="1" t="s">
        <v>2008</v>
      </c>
      <c r="M747" s="3"/>
      <c r="N747" s="23" t="s">
        <v>487</v>
      </c>
      <c r="O747" s="23"/>
      <c r="P747" s="22" t="s">
        <v>1995</v>
      </c>
      <c r="Q747" s="22">
        <v>94</v>
      </c>
      <c r="R747" s="37">
        <f t="shared" si="33"/>
        <v>172</v>
      </c>
      <c r="S747" s="168">
        <v>215</v>
      </c>
      <c r="T747" s="200" t="s">
        <v>3735</v>
      </c>
      <c r="U747" s="211"/>
      <c r="V747" s="27">
        <v>0.501</v>
      </c>
      <c r="W747" s="27">
        <v>5.0000000000000001E-3</v>
      </c>
      <c r="X747" s="27">
        <f t="shared" si="34"/>
        <v>0.50600000000000001</v>
      </c>
      <c r="Y747" s="27">
        <v>10</v>
      </c>
      <c r="Z747" s="27">
        <v>400</v>
      </c>
      <c r="AA747" s="27">
        <v>300</v>
      </c>
      <c r="AY747" s="322" t="s">
        <v>3466</v>
      </c>
      <c r="BA747" t="s">
        <v>5213</v>
      </c>
      <c r="BB747" s="302" t="s">
        <v>5197</v>
      </c>
      <c r="BC747" s="309" t="s">
        <v>5198</v>
      </c>
    </row>
    <row r="748" spans="1:55" s="27" customFormat="1" ht="15.75" x14ac:dyDescent="0.25">
      <c r="A748" s="23" t="s">
        <v>508</v>
      </c>
      <c r="B748" s="24" t="s">
        <v>1065</v>
      </c>
      <c r="C748" s="24" t="s">
        <v>1098</v>
      </c>
      <c r="D748" s="3" t="s">
        <v>3463</v>
      </c>
      <c r="E748" s="3" t="s">
        <v>3481</v>
      </c>
      <c r="F748" s="3" t="s">
        <v>3465</v>
      </c>
      <c r="G748" s="24"/>
      <c r="H748" s="3" t="s">
        <v>896</v>
      </c>
      <c r="I748" s="33">
        <v>42010000</v>
      </c>
      <c r="J748" s="33"/>
      <c r="K748" s="1" t="s">
        <v>2008</v>
      </c>
      <c r="L748" s="1" t="s">
        <v>2008</v>
      </c>
      <c r="M748" s="3"/>
      <c r="N748" s="23" t="s">
        <v>3469</v>
      </c>
      <c r="O748" s="23"/>
      <c r="P748" s="22" t="s">
        <v>1995</v>
      </c>
      <c r="Q748" s="22">
        <v>94</v>
      </c>
      <c r="R748" s="37">
        <f t="shared" si="33"/>
        <v>172</v>
      </c>
      <c r="S748" s="168">
        <v>215</v>
      </c>
      <c r="T748" s="200" t="s">
        <v>3736</v>
      </c>
      <c r="U748" s="211"/>
      <c r="V748" s="27">
        <v>0.504</v>
      </c>
      <c r="W748" s="27">
        <v>5.0000000000000001E-3</v>
      </c>
      <c r="X748" s="27">
        <f t="shared" si="34"/>
        <v>0.50900000000000001</v>
      </c>
      <c r="Y748" s="27">
        <v>20</v>
      </c>
      <c r="Z748" s="27">
        <v>430</v>
      </c>
      <c r="AA748" s="27">
        <v>300</v>
      </c>
      <c r="AY748" s="322" t="s">
        <v>3466</v>
      </c>
      <c r="BA748" t="s">
        <v>5213</v>
      </c>
      <c r="BB748" s="302" t="s">
        <v>5197</v>
      </c>
      <c r="BC748" s="309" t="s">
        <v>5198</v>
      </c>
    </row>
    <row r="749" spans="1:55" s="27" customFormat="1" ht="15.75" x14ac:dyDescent="0.25">
      <c r="A749" s="23" t="s">
        <v>508</v>
      </c>
      <c r="B749" s="24" t="s">
        <v>1065</v>
      </c>
      <c r="C749" s="24" t="s">
        <v>1098</v>
      </c>
      <c r="D749" s="3" t="s">
        <v>3463</v>
      </c>
      <c r="E749" s="3" t="s">
        <v>3482</v>
      </c>
      <c r="F749" s="3" t="s">
        <v>3465</v>
      </c>
      <c r="G749" s="24"/>
      <c r="H749" s="3" t="s">
        <v>896</v>
      </c>
      <c r="I749" s="33">
        <v>42010000</v>
      </c>
      <c r="J749" s="33"/>
      <c r="K749" s="1" t="s">
        <v>2008</v>
      </c>
      <c r="L749" s="1" t="s">
        <v>2008</v>
      </c>
      <c r="M749" s="3"/>
      <c r="N749" s="23" t="s">
        <v>493</v>
      </c>
      <c r="O749" s="23"/>
      <c r="P749" s="22" t="s">
        <v>1995</v>
      </c>
      <c r="Q749" s="22">
        <v>94</v>
      </c>
      <c r="R749" s="37">
        <f t="shared" si="33"/>
        <v>172</v>
      </c>
      <c r="S749" s="168">
        <v>215</v>
      </c>
      <c r="T749" s="200" t="s">
        <v>3737</v>
      </c>
      <c r="U749" s="211"/>
      <c r="V749" s="27">
        <v>0.52800000000000002</v>
      </c>
      <c r="W749" s="27">
        <v>5.0000000000000001E-3</v>
      </c>
      <c r="X749" s="27">
        <f t="shared" si="34"/>
        <v>0.53300000000000003</v>
      </c>
      <c r="Y749" s="27">
        <v>20</v>
      </c>
      <c r="Z749" s="27">
        <v>430</v>
      </c>
      <c r="AA749" s="27">
        <v>300</v>
      </c>
      <c r="AY749" s="322" t="s">
        <v>3466</v>
      </c>
      <c r="BA749" t="s">
        <v>5213</v>
      </c>
      <c r="BB749" s="302" t="s">
        <v>5197</v>
      </c>
      <c r="BC749" s="309" t="s">
        <v>5198</v>
      </c>
    </row>
    <row r="750" spans="1:55" s="27" customFormat="1" ht="15.75" x14ac:dyDescent="0.25">
      <c r="A750" s="23" t="s">
        <v>508</v>
      </c>
      <c r="B750" s="24" t="s">
        <v>1065</v>
      </c>
      <c r="C750" s="24" t="s">
        <v>1098</v>
      </c>
      <c r="D750" s="3" t="s">
        <v>3463</v>
      </c>
      <c r="E750" s="3" t="s">
        <v>3483</v>
      </c>
      <c r="F750" s="3" t="s">
        <v>3465</v>
      </c>
      <c r="G750" s="24"/>
      <c r="H750" s="3" t="s">
        <v>898</v>
      </c>
      <c r="I750" s="33">
        <v>42010000</v>
      </c>
      <c r="J750" s="33"/>
      <c r="K750" s="1" t="s">
        <v>2008</v>
      </c>
      <c r="L750" s="1" t="s">
        <v>2008</v>
      </c>
      <c r="M750" s="3"/>
      <c r="N750" s="23" t="s">
        <v>484</v>
      </c>
      <c r="O750" s="23"/>
      <c r="P750" s="22" t="s">
        <v>1995</v>
      </c>
      <c r="Q750" s="22">
        <v>94</v>
      </c>
      <c r="R750" s="37">
        <f t="shared" si="33"/>
        <v>172</v>
      </c>
      <c r="S750" s="168">
        <v>215</v>
      </c>
      <c r="T750" s="200" t="s">
        <v>3738</v>
      </c>
      <c r="U750" s="211"/>
      <c r="V750" s="27">
        <v>0.48899999999999999</v>
      </c>
      <c r="W750" s="27">
        <v>5.0000000000000001E-3</v>
      </c>
      <c r="X750" s="27">
        <f t="shared" si="34"/>
        <v>0.49399999999999999</v>
      </c>
      <c r="Y750" s="27">
        <v>10</v>
      </c>
      <c r="Z750" s="27">
        <v>360</v>
      </c>
      <c r="AA750" s="27">
        <v>300</v>
      </c>
      <c r="AY750" s="322" t="s">
        <v>3466</v>
      </c>
      <c r="BA750" t="s">
        <v>5213</v>
      </c>
      <c r="BB750" s="302" t="s">
        <v>5197</v>
      </c>
      <c r="BC750" s="309" t="s">
        <v>5198</v>
      </c>
    </row>
    <row r="751" spans="1:55" s="27" customFormat="1" ht="15.75" x14ac:dyDescent="0.25">
      <c r="A751" s="23" t="s">
        <v>508</v>
      </c>
      <c r="B751" s="24" t="s">
        <v>1065</v>
      </c>
      <c r="C751" s="24" t="s">
        <v>1098</v>
      </c>
      <c r="D751" s="3" t="s">
        <v>3463</v>
      </c>
      <c r="E751" s="3" t="s">
        <v>3484</v>
      </c>
      <c r="F751" s="3" t="s">
        <v>3465</v>
      </c>
      <c r="G751" s="24"/>
      <c r="H751" s="3" t="s">
        <v>898</v>
      </c>
      <c r="I751" s="33">
        <v>42010000</v>
      </c>
      <c r="J751" s="33"/>
      <c r="K751" s="1" t="s">
        <v>2008</v>
      </c>
      <c r="L751" s="1" t="s">
        <v>2008</v>
      </c>
      <c r="M751" s="3"/>
      <c r="N751" s="23" t="s">
        <v>487</v>
      </c>
      <c r="O751" s="23"/>
      <c r="P751" s="22" t="s">
        <v>1995</v>
      </c>
      <c r="Q751" s="22">
        <v>94</v>
      </c>
      <c r="R751" s="37">
        <f t="shared" si="33"/>
        <v>172</v>
      </c>
      <c r="S751" s="168">
        <v>215</v>
      </c>
      <c r="T751" s="200" t="s">
        <v>3739</v>
      </c>
      <c r="U751" s="211"/>
      <c r="V751" s="27">
        <v>0.501</v>
      </c>
      <c r="W751" s="27">
        <v>5.0000000000000001E-3</v>
      </c>
      <c r="X751" s="27">
        <f t="shared" si="34"/>
        <v>0.50600000000000001</v>
      </c>
      <c r="Y751" s="27">
        <v>10</v>
      </c>
      <c r="Z751" s="27">
        <v>400</v>
      </c>
      <c r="AA751" s="27">
        <v>300</v>
      </c>
      <c r="AY751" s="322" t="s">
        <v>3466</v>
      </c>
      <c r="BA751" t="s">
        <v>5213</v>
      </c>
      <c r="BB751" s="302" t="s">
        <v>5197</v>
      </c>
      <c r="BC751" s="309" t="s">
        <v>5198</v>
      </c>
    </row>
    <row r="752" spans="1:55" s="27" customFormat="1" ht="15.75" x14ac:dyDescent="0.25">
      <c r="A752" s="23" t="s">
        <v>508</v>
      </c>
      <c r="B752" s="24" t="s">
        <v>1065</v>
      </c>
      <c r="C752" s="24" t="s">
        <v>1098</v>
      </c>
      <c r="D752" s="3" t="s">
        <v>3463</v>
      </c>
      <c r="E752" s="3" t="s">
        <v>3485</v>
      </c>
      <c r="F752" s="3" t="s">
        <v>3465</v>
      </c>
      <c r="G752" s="24"/>
      <c r="H752" s="3" t="s">
        <v>898</v>
      </c>
      <c r="I752" s="33">
        <v>42010000</v>
      </c>
      <c r="J752" s="33"/>
      <c r="K752" s="1" t="s">
        <v>2008</v>
      </c>
      <c r="L752" s="1" t="s">
        <v>2008</v>
      </c>
      <c r="M752" s="3"/>
      <c r="N752" s="23" t="s">
        <v>3469</v>
      </c>
      <c r="O752" s="23"/>
      <c r="P752" s="22" t="s">
        <v>1995</v>
      </c>
      <c r="Q752" s="22">
        <v>94</v>
      </c>
      <c r="R752" s="37">
        <f t="shared" si="33"/>
        <v>172</v>
      </c>
      <c r="S752" s="168">
        <v>215</v>
      </c>
      <c r="T752" s="200" t="s">
        <v>3740</v>
      </c>
      <c r="U752" s="211"/>
      <c r="V752" s="27">
        <v>0.504</v>
      </c>
      <c r="W752" s="27">
        <v>5.0000000000000001E-3</v>
      </c>
      <c r="X752" s="27">
        <f t="shared" si="34"/>
        <v>0.50900000000000001</v>
      </c>
      <c r="Y752" s="27">
        <v>20</v>
      </c>
      <c r="Z752" s="27">
        <v>430</v>
      </c>
      <c r="AA752" s="27">
        <v>300</v>
      </c>
      <c r="AY752" s="322" t="s">
        <v>3466</v>
      </c>
      <c r="BA752" t="s">
        <v>5213</v>
      </c>
      <c r="BB752" s="302" t="s">
        <v>5197</v>
      </c>
      <c r="BC752" s="309" t="s">
        <v>5198</v>
      </c>
    </row>
    <row r="753" spans="1:55" s="27" customFormat="1" ht="15.75" x14ac:dyDescent="0.25">
      <c r="A753" s="23" t="s">
        <v>508</v>
      </c>
      <c r="B753" s="24" t="s">
        <v>1065</v>
      </c>
      <c r="C753" s="24" t="s">
        <v>1098</v>
      </c>
      <c r="D753" s="3" t="s">
        <v>3463</v>
      </c>
      <c r="E753" s="3" t="s">
        <v>3486</v>
      </c>
      <c r="F753" s="3" t="s">
        <v>3465</v>
      </c>
      <c r="G753" s="24"/>
      <c r="H753" s="3" t="s">
        <v>898</v>
      </c>
      <c r="I753" s="33">
        <v>42010000</v>
      </c>
      <c r="J753" s="33"/>
      <c r="K753" s="1" t="s">
        <v>2008</v>
      </c>
      <c r="L753" s="1" t="s">
        <v>2008</v>
      </c>
      <c r="M753" s="3"/>
      <c r="N753" s="23" t="s">
        <v>493</v>
      </c>
      <c r="O753" s="23"/>
      <c r="P753" s="22" t="s">
        <v>1995</v>
      </c>
      <c r="Q753" s="22">
        <v>94</v>
      </c>
      <c r="R753" s="37">
        <f t="shared" si="33"/>
        <v>172</v>
      </c>
      <c r="S753" s="168">
        <v>215</v>
      </c>
      <c r="T753" s="200" t="s">
        <v>3741</v>
      </c>
      <c r="U753" s="211"/>
      <c r="V753" s="27">
        <v>0.52800000000000002</v>
      </c>
      <c r="W753" s="27">
        <v>5.0000000000000001E-3</v>
      </c>
      <c r="X753" s="27">
        <f t="shared" si="34"/>
        <v>0.53300000000000003</v>
      </c>
      <c r="Y753" s="27">
        <v>20</v>
      </c>
      <c r="Z753" s="27">
        <v>430</v>
      </c>
      <c r="AA753" s="27">
        <v>300</v>
      </c>
      <c r="AY753" s="322" t="s">
        <v>3466</v>
      </c>
      <c r="BA753" t="s">
        <v>5213</v>
      </c>
      <c r="BB753" s="302" t="s">
        <v>5197</v>
      </c>
      <c r="BC753" s="309" t="s">
        <v>5198</v>
      </c>
    </row>
    <row r="754" spans="1:55" s="27" customFormat="1" ht="15.75" x14ac:dyDescent="0.25">
      <c r="A754" s="23" t="s">
        <v>508</v>
      </c>
      <c r="B754" s="24" t="s">
        <v>1065</v>
      </c>
      <c r="C754" s="24" t="s">
        <v>1098</v>
      </c>
      <c r="D754" s="3" t="s">
        <v>3463</v>
      </c>
      <c r="E754" s="3" t="s">
        <v>3487</v>
      </c>
      <c r="F754" s="3" t="s">
        <v>3465</v>
      </c>
      <c r="G754" s="24"/>
      <c r="H754" s="3" t="s">
        <v>1164</v>
      </c>
      <c r="I754" s="33">
        <v>42010000</v>
      </c>
      <c r="J754" s="33"/>
      <c r="K754" s="1" t="s">
        <v>2008</v>
      </c>
      <c r="L754" s="1" t="s">
        <v>2008</v>
      </c>
      <c r="M754" s="3"/>
      <c r="N754" s="23" t="s">
        <v>484</v>
      </c>
      <c r="O754" s="23"/>
      <c r="P754" s="22" t="s">
        <v>1995</v>
      </c>
      <c r="Q754" s="22">
        <v>94</v>
      </c>
      <c r="R754" s="37">
        <f t="shared" si="33"/>
        <v>172</v>
      </c>
      <c r="S754" s="168">
        <v>215</v>
      </c>
      <c r="T754" s="200" t="s">
        <v>3742</v>
      </c>
      <c r="U754" s="211"/>
      <c r="V754" s="27">
        <v>0.48899999999999999</v>
      </c>
      <c r="W754" s="27">
        <v>5.0000000000000001E-3</v>
      </c>
      <c r="X754" s="27">
        <f t="shared" si="34"/>
        <v>0.49399999999999999</v>
      </c>
      <c r="Y754" s="27">
        <v>10</v>
      </c>
      <c r="Z754" s="27">
        <v>360</v>
      </c>
      <c r="AA754" s="27">
        <v>300</v>
      </c>
      <c r="AY754" s="322" t="s">
        <v>3466</v>
      </c>
      <c r="BA754" t="s">
        <v>5213</v>
      </c>
      <c r="BB754" s="302" t="s">
        <v>5197</v>
      </c>
      <c r="BC754" s="309" t="s">
        <v>5198</v>
      </c>
    </row>
    <row r="755" spans="1:55" s="27" customFormat="1" ht="15.75" x14ac:dyDescent="0.25">
      <c r="A755" s="23" t="s">
        <v>508</v>
      </c>
      <c r="B755" s="24" t="s">
        <v>1065</v>
      </c>
      <c r="C755" s="24" t="s">
        <v>1098</v>
      </c>
      <c r="D755" s="3" t="s">
        <v>3463</v>
      </c>
      <c r="E755" s="3" t="s">
        <v>3488</v>
      </c>
      <c r="F755" s="3" t="s">
        <v>3465</v>
      </c>
      <c r="G755" s="24"/>
      <c r="H755" s="3" t="s">
        <v>1164</v>
      </c>
      <c r="I755" s="33">
        <v>42010000</v>
      </c>
      <c r="J755" s="33"/>
      <c r="K755" s="1" t="s">
        <v>2008</v>
      </c>
      <c r="L755" s="1" t="s">
        <v>2008</v>
      </c>
      <c r="M755" s="3"/>
      <c r="N755" s="23" t="s">
        <v>487</v>
      </c>
      <c r="O755" s="23"/>
      <c r="P755" s="22" t="s">
        <v>1995</v>
      </c>
      <c r="Q755" s="22">
        <v>94</v>
      </c>
      <c r="R755" s="37">
        <f t="shared" si="33"/>
        <v>172</v>
      </c>
      <c r="S755" s="168">
        <v>215</v>
      </c>
      <c r="T755" s="200" t="s">
        <v>3743</v>
      </c>
      <c r="U755" s="211"/>
      <c r="V755" s="27">
        <v>0.501</v>
      </c>
      <c r="W755" s="27">
        <v>5.0000000000000001E-3</v>
      </c>
      <c r="X755" s="27">
        <f t="shared" si="34"/>
        <v>0.50600000000000001</v>
      </c>
      <c r="Y755" s="27">
        <v>10</v>
      </c>
      <c r="Z755" s="27">
        <v>400</v>
      </c>
      <c r="AA755" s="27">
        <v>300</v>
      </c>
      <c r="AY755" s="322" t="s">
        <v>3466</v>
      </c>
      <c r="BA755" t="s">
        <v>5213</v>
      </c>
      <c r="BB755" s="302" t="s">
        <v>5197</v>
      </c>
      <c r="BC755" s="309" t="s">
        <v>5198</v>
      </c>
    </row>
    <row r="756" spans="1:55" s="27" customFormat="1" ht="15.75" x14ac:dyDescent="0.25">
      <c r="A756" s="23" t="s">
        <v>508</v>
      </c>
      <c r="B756" s="24" t="s">
        <v>1065</v>
      </c>
      <c r="C756" s="24" t="s">
        <v>1098</v>
      </c>
      <c r="D756" s="3" t="s">
        <v>3463</v>
      </c>
      <c r="E756" s="3" t="s">
        <v>3489</v>
      </c>
      <c r="F756" s="3" t="s">
        <v>3465</v>
      </c>
      <c r="G756" s="24"/>
      <c r="H756" s="3" t="s">
        <v>1164</v>
      </c>
      <c r="I756" s="33">
        <v>42010000</v>
      </c>
      <c r="J756" s="33"/>
      <c r="K756" s="1" t="s">
        <v>2008</v>
      </c>
      <c r="L756" s="1" t="s">
        <v>2008</v>
      </c>
      <c r="M756" s="3"/>
      <c r="N756" s="23" t="s">
        <v>3469</v>
      </c>
      <c r="O756" s="23"/>
      <c r="P756" s="22" t="s">
        <v>1995</v>
      </c>
      <c r="Q756" s="22">
        <v>94</v>
      </c>
      <c r="R756" s="37">
        <f t="shared" si="33"/>
        <v>172</v>
      </c>
      <c r="S756" s="168">
        <v>215</v>
      </c>
      <c r="T756" s="200" t="s">
        <v>3744</v>
      </c>
      <c r="U756" s="211"/>
      <c r="V756" s="27">
        <v>0.504</v>
      </c>
      <c r="W756" s="27">
        <v>5.0000000000000001E-3</v>
      </c>
      <c r="X756" s="27">
        <f t="shared" si="34"/>
        <v>0.50900000000000001</v>
      </c>
      <c r="Y756" s="27">
        <v>20</v>
      </c>
      <c r="Z756" s="27">
        <v>430</v>
      </c>
      <c r="AA756" s="27">
        <v>300</v>
      </c>
      <c r="AY756" s="322" t="s">
        <v>3466</v>
      </c>
      <c r="BA756" t="s">
        <v>5213</v>
      </c>
      <c r="BB756" s="302" t="s">
        <v>5197</v>
      </c>
      <c r="BC756" s="309" t="s">
        <v>5198</v>
      </c>
    </row>
    <row r="757" spans="1:55" s="27" customFormat="1" ht="15.75" x14ac:dyDescent="0.25">
      <c r="A757" s="23" t="s">
        <v>508</v>
      </c>
      <c r="B757" s="24" t="s">
        <v>1065</v>
      </c>
      <c r="C757" s="24" t="s">
        <v>1098</v>
      </c>
      <c r="D757" s="3" t="s">
        <v>3463</v>
      </c>
      <c r="E757" s="3" t="s">
        <v>3490</v>
      </c>
      <c r="F757" s="3" t="s">
        <v>3465</v>
      </c>
      <c r="G757" s="24"/>
      <c r="H757" s="3" t="s">
        <v>1164</v>
      </c>
      <c r="I757" s="33">
        <v>42010000</v>
      </c>
      <c r="J757" s="33"/>
      <c r="K757" s="1" t="s">
        <v>2008</v>
      </c>
      <c r="L757" s="1" t="s">
        <v>2008</v>
      </c>
      <c r="M757" s="3"/>
      <c r="N757" s="23" t="s">
        <v>493</v>
      </c>
      <c r="O757" s="23"/>
      <c r="P757" s="22" t="s">
        <v>1995</v>
      </c>
      <c r="Q757" s="22">
        <v>94</v>
      </c>
      <c r="R757" s="37">
        <f t="shared" si="33"/>
        <v>172</v>
      </c>
      <c r="S757" s="168">
        <v>215</v>
      </c>
      <c r="T757" s="200" t="s">
        <v>3745</v>
      </c>
      <c r="U757" s="211"/>
      <c r="V757" s="27">
        <v>0.52800000000000002</v>
      </c>
      <c r="W757" s="27">
        <v>5.0000000000000001E-3</v>
      </c>
      <c r="X757" s="27">
        <f t="shared" si="34"/>
        <v>0.53300000000000003</v>
      </c>
      <c r="Y757" s="27">
        <v>20</v>
      </c>
      <c r="Z757" s="27">
        <v>430</v>
      </c>
      <c r="AA757" s="27">
        <v>300</v>
      </c>
      <c r="AY757" s="322" t="s">
        <v>3466</v>
      </c>
      <c r="BA757" t="s">
        <v>5213</v>
      </c>
      <c r="BB757" s="302" t="s">
        <v>5197</v>
      </c>
      <c r="BC757" s="309" t="s">
        <v>5198</v>
      </c>
    </row>
    <row r="758" spans="1:55" s="27" customFormat="1" ht="15.75" x14ac:dyDescent="0.25">
      <c r="A758" s="23" t="s">
        <v>508</v>
      </c>
      <c r="B758" s="24" t="s">
        <v>1065</v>
      </c>
      <c r="C758" s="24" t="s">
        <v>1098</v>
      </c>
      <c r="D758" s="3" t="s">
        <v>3491</v>
      </c>
      <c r="E758" s="3" t="s">
        <v>3492</v>
      </c>
      <c r="F758" s="3" t="s">
        <v>3493</v>
      </c>
      <c r="G758" s="24"/>
      <c r="H758" s="3" t="s">
        <v>1609</v>
      </c>
      <c r="I758" s="33">
        <v>42010000</v>
      </c>
      <c r="J758" s="33"/>
      <c r="K758" s="1" t="s">
        <v>2008</v>
      </c>
      <c r="L758" s="1" t="s">
        <v>2008</v>
      </c>
      <c r="M758" s="3"/>
      <c r="N758" s="23" t="s">
        <v>484</v>
      </c>
      <c r="O758" s="23"/>
      <c r="P758" s="22" t="s">
        <v>1995</v>
      </c>
      <c r="Q758" s="22">
        <v>209</v>
      </c>
      <c r="R758" s="37">
        <f t="shared" si="33"/>
        <v>383.20000000000005</v>
      </c>
      <c r="S758" s="168">
        <v>479</v>
      </c>
      <c r="T758" s="200" t="s">
        <v>3746</v>
      </c>
      <c r="U758" s="211"/>
      <c r="V758" s="27">
        <v>0.84599999999999997</v>
      </c>
      <c r="W758" s="27">
        <v>5.0000000000000001E-3</v>
      </c>
      <c r="X758" s="27">
        <f t="shared" si="34"/>
        <v>0.85099999999999998</v>
      </c>
      <c r="Y758" s="27">
        <v>20</v>
      </c>
      <c r="Z758" s="27">
        <v>350</v>
      </c>
      <c r="AA758" s="27">
        <v>300</v>
      </c>
      <c r="AY758" s="322" t="s">
        <v>3494</v>
      </c>
      <c r="BA758" t="s">
        <v>5213</v>
      </c>
      <c r="BB758" s="302" t="s">
        <v>5197</v>
      </c>
      <c r="BC758" s="309" t="s">
        <v>5198</v>
      </c>
    </row>
    <row r="759" spans="1:55" s="27" customFormat="1" ht="15.75" x14ac:dyDescent="0.25">
      <c r="A759" s="23" t="s">
        <v>508</v>
      </c>
      <c r="B759" s="24" t="s">
        <v>1065</v>
      </c>
      <c r="C759" s="24" t="s">
        <v>1098</v>
      </c>
      <c r="D759" s="3" t="s">
        <v>3491</v>
      </c>
      <c r="E759" s="3" t="s">
        <v>3495</v>
      </c>
      <c r="F759" s="3" t="s">
        <v>3493</v>
      </c>
      <c r="G759" s="24"/>
      <c r="H759" s="3" t="s">
        <v>1609</v>
      </c>
      <c r="I759" s="33">
        <v>42010000</v>
      </c>
      <c r="J759" s="33"/>
      <c r="K759" s="1" t="s">
        <v>2008</v>
      </c>
      <c r="L759" s="1" t="s">
        <v>2008</v>
      </c>
      <c r="M759" s="3"/>
      <c r="N759" s="23" t="s">
        <v>487</v>
      </c>
      <c r="O759" s="23"/>
      <c r="P759" s="22" t="s">
        <v>1995</v>
      </c>
      <c r="Q759" s="22">
        <v>209</v>
      </c>
      <c r="R759" s="37">
        <f t="shared" si="33"/>
        <v>383.20000000000005</v>
      </c>
      <c r="S759" s="168">
        <v>479</v>
      </c>
      <c r="T759" s="200" t="s">
        <v>3747</v>
      </c>
      <c r="U759" s="211"/>
      <c r="V759" s="27">
        <v>0.85</v>
      </c>
      <c r="W759" s="27">
        <v>5.0000000000000001E-3</v>
      </c>
      <c r="X759" s="27">
        <f t="shared" si="34"/>
        <v>0.85499999999999998</v>
      </c>
      <c r="Y759" s="27">
        <v>20</v>
      </c>
      <c r="Z759" s="27">
        <v>370</v>
      </c>
      <c r="AA759" s="27">
        <v>300</v>
      </c>
      <c r="AY759" s="322" t="s">
        <v>3494</v>
      </c>
      <c r="BA759" t="s">
        <v>5213</v>
      </c>
      <c r="BB759" s="302" t="s">
        <v>5197</v>
      </c>
      <c r="BC759" s="309" t="s">
        <v>5198</v>
      </c>
    </row>
    <row r="760" spans="1:55" s="27" customFormat="1" ht="15.75" x14ac:dyDescent="0.25">
      <c r="A760" s="23" t="s">
        <v>508</v>
      </c>
      <c r="B760" s="24" t="s">
        <v>1065</v>
      </c>
      <c r="C760" s="24" t="s">
        <v>1098</v>
      </c>
      <c r="D760" s="3" t="s">
        <v>3491</v>
      </c>
      <c r="E760" s="3" t="s">
        <v>3496</v>
      </c>
      <c r="F760" s="3" t="s">
        <v>3493</v>
      </c>
      <c r="G760" s="24"/>
      <c r="H760" s="3" t="s">
        <v>1609</v>
      </c>
      <c r="I760" s="33">
        <v>42010000</v>
      </c>
      <c r="J760" s="33"/>
      <c r="K760" s="1" t="s">
        <v>2008</v>
      </c>
      <c r="L760" s="1" t="s">
        <v>2008</v>
      </c>
      <c r="M760" s="3"/>
      <c r="N760" s="23" t="s">
        <v>3469</v>
      </c>
      <c r="O760" s="23"/>
      <c r="P760" s="22" t="s">
        <v>1995</v>
      </c>
      <c r="Q760" s="22">
        <v>209</v>
      </c>
      <c r="R760" s="37">
        <f t="shared" si="33"/>
        <v>383.20000000000005</v>
      </c>
      <c r="S760" s="168">
        <v>479</v>
      </c>
      <c r="T760" s="200" t="s">
        <v>3748</v>
      </c>
      <c r="U760" s="211"/>
      <c r="V760" s="27">
        <v>0.85599999999999998</v>
      </c>
      <c r="W760" s="27">
        <v>5.0000000000000001E-3</v>
      </c>
      <c r="X760" s="27">
        <f t="shared" si="34"/>
        <v>0.86099999999999999</v>
      </c>
      <c r="Y760" s="27">
        <v>20</v>
      </c>
      <c r="Z760" s="27">
        <v>390</v>
      </c>
      <c r="AA760" s="27">
        <v>300</v>
      </c>
      <c r="AY760" s="322" t="s">
        <v>3494</v>
      </c>
      <c r="BA760" t="s">
        <v>5213</v>
      </c>
      <c r="BB760" s="302" t="s">
        <v>5197</v>
      </c>
      <c r="BC760" s="309" t="s">
        <v>5198</v>
      </c>
    </row>
    <row r="761" spans="1:55" s="27" customFormat="1" ht="15.75" x14ac:dyDescent="0.25">
      <c r="A761" s="23" t="s">
        <v>508</v>
      </c>
      <c r="B761" s="24" t="s">
        <v>1065</v>
      </c>
      <c r="C761" s="24" t="s">
        <v>1098</v>
      </c>
      <c r="D761" s="3" t="s">
        <v>3491</v>
      </c>
      <c r="E761" s="3" t="s">
        <v>3497</v>
      </c>
      <c r="F761" s="3" t="s">
        <v>3493</v>
      </c>
      <c r="G761" s="24"/>
      <c r="H761" s="3" t="s">
        <v>1609</v>
      </c>
      <c r="I761" s="33">
        <v>42010000</v>
      </c>
      <c r="J761" s="33"/>
      <c r="K761" s="1" t="s">
        <v>2008</v>
      </c>
      <c r="L761" s="1" t="s">
        <v>2008</v>
      </c>
      <c r="M761" s="3"/>
      <c r="N761" s="23" t="s">
        <v>493</v>
      </c>
      <c r="O761" s="23"/>
      <c r="P761" s="22" t="s">
        <v>1995</v>
      </c>
      <c r="Q761" s="22">
        <v>209</v>
      </c>
      <c r="R761" s="37">
        <f t="shared" si="33"/>
        <v>383.20000000000005</v>
      </c>
      <c r="S761" s="168">
        <v>479</v>
      </c>
      <c r="T761" s="200" t="s">
        <v>3749</v>
      </c>
      <c r="U761" s="211"/>
      <c r="V761" s="27">
        <v>0.86199999999999999</v>
      </c>
      <c r="W761" s="27">
        <v>5.0000000000000001E-3</v>
      </c>
      <c r="X761" s="27">
        <f t="shared" si="34"/>
        <v>0.86699999999999999</v>
      </c>
      <c r="Y761" s="27">
        <v>30</v>
      </c>
      <c r="Z761" s="27">
        <v>440</v>
      </c>
      <c r="AA761" s="27">
        <v>300</v>
      </c>
      <c r="AY761" s="322" t="s">
        <v>3494</v>
      </c>
      <c r="BA761" t="s">
        <v>5213</v>
      </c>
      <c r="BB761" s="302" t="s">
        <v>5197</v>
      </c>
      <c r="BC761" s="309" t="s">
        <v>5198</v>
      </c>
    </row>
    <row r="762" spans="1:55" s="27" customFormat="1" ht="15.75" x14ac:dyDescent="0.25">
      <c r="A762" s="23" t="s">
        <v>508</v>
      </c>
      <c r="B762" s="24" t="s">
        <v>1065</v>
      </c>
      <c r="C762" s="24" t="s">
        <v>1098</v>
      </c>
      <c r="D762" s="3" t="s">
        <v>3491</v>
      </c>
      <c r="E762" s="3" t="s">
        <v>3498</v>
      </c>
      <c r="F762" s="3" t="s">
        <v>3493</v>
      </c>
      <c r="G762" s="24"/>
      <c r="H762" s="3" t="s">
        <v>1610</v>
      </c>
      <c r="I762" s="33">
        <v>42010000</v>
      </c>
      <c r="J762" s="33"/>
      <c r="K762" s="1" t="s">
        <v>2008</v>
      </c>
      <c r="L762" s="1" t="s">
        <v>2008</v>
      </c>
      <c r="M762" s="3"/>
      <c r="N762" s="23" t="s">
        <v>484</v>
      </c>
      <c r="O762" s="23"/>
      <c r="P762" s="22" t="s">
        <v>1995</v>
      </c>
      <c r="Q762" s="22">
        <v>209</v>
      </c>
      <c r="R762" s="37">
        <f t="shared" si="33"/>
        <v>383.20000000000005</v>
      </c>
      <c r="S762" s="168">
        <v>479</v>
      </c>
      <c r="T762" s="200" t="s">
        <v>3754</v>
      </c>
      <c r="U762" s="211"/>
      <c r="V762" s="27">
        <v>0.84599999999999997</v>
      </c>
      <c r="W762" s="27">
        <v>5.0000000000000001E-3</v>
      </c>
      <c r="X762" s="27">
        <f t="shared" si="34"/>
        <v>0.85099999999999998</v>
      </c>
      <c r="Y762" s="27">
        <v>20</v>
      </c>
      <c r="Z762" s="27">
        <v>350</v>
      </c>
      <c r="AA762" s="27">
        <v>300</v>
      </c>
      <c r="AY762" s="322" t="s">
        <v>3494</v>
      </c>
      <c r="BA762" t="s">
        <v>5213</v>
      </c>
      <c r="BB762" s="302" t="s">
        <v>5197</v>
      </c>
      <c r="BC762" s="309" t="s">
        <v>5198</v>
      </c>
    </row>
    <row r="763" spans="1:55" s="27" customFormat="1" ht="15.75" x14ac:dyDescent="0.25">
      <c r="A763" s="23" t="s">
        <v>508</v>
      </c>
      <c r="B763" s="24" t="s">
        <v>1065</v>
      </c>
      <c r="C763" s="24" t="s">
        <v>1098</v>
      </c>
      <c r="D763" s="3" t="s">
        <v>3491</v>
      </c>
      <c r="E763" s="3" t="s">
        <v>3499</v>
      </c>
      <c r="F763" s="3" t="s">
        <v>3493</v>
      </c>
      <c r="G763" s="24"/>
      <c r="H763" s="3" t="s">
        <v>1610</v>
      </c>
      <c r="I763" s="33">
        <v>42010000</v>
      </c>
      <c r="J763" s="33"/>
      <c r="K763" s="1" t="s">
        <v>2008</v>
      </c>
      <c r="L763" s="1" t="s">
        <v>2008</v>
      </c>
      <c r="M763" s="3"/>
      <c r="N763" s="23" t="s">
        <v>487</v>
      </c>
      <c r="O763" s="23"/>
      <c r="P763" s="22" t="s">
        <v>1995</v>
      </c>
      <c r="Q763" s="22">
        <v>209</v>
      </c>
      <c r="R763" s="37">
        <f t="shared" si="33"/>
        <v>383.20000000000005</v>
      </c>
      <c r="S763" s="168">
        <v>479</v>
      </c>
      <c r="T763" s="200" t="s">
        <v>3755</v>
      </c>
      <c r="U763" s="211"/>
      <c r="V763" s="27">
        <v>0.85</v>
      </c>
      <c r="W763" s="27">
        <v>5.0000000000000001E-3</v>
      </c>
      <c r="X763" s="27">
        <f t="shared" si="34"/>
        <v>0.85499999999999998</v>
      </c>
      <c r="Y763" s="27">
        <v>20</v>
      </c>
      <c r="Z763" s="27">
        <v>370</v>
      </c>
      <c r="AA763" s="27">
        <v>300</v>
      </c>
      <c r="AY763" s="322" t="s">
        <v>3494</v>
      </c>
      <c r="BA763" t="s">
        <v>5213</v>
      </c>
      <c r="BB763" s="302" t="s">
        <v>5197</v>
      </c>
      <c r="BC763" s="309" t="s">
        <v>5198</v>
      </c>
    </row>
    <row r="764" spans="1:55" s="27" customFormat="1" ht="15.75" x14ac:dyDescent="0.25">
      <c r="A764" s="23" t="s">
        <v>508</v>
      </c>
      <c r="B764" s="24" t="s">
        <v>1065</v>
      </c>
      <c r="C764" s="24" t="s">
        <v>1098</v>
      </c>
      <c r="D764" s="3" t="s">
        <v>3491</v>
      </c>
      <c r="E764" s="3" t="s">
        <v>3500</v>
      </c>
      <c r="F764" s="3" t="s">
        <v>3493</v>
      </c>
      <c r="G764" s="24"/>
      <c r="H764" s="3" t="s">
        <v>1610</v>
      </c>
      <c r="I764" s="33">
        <v>42010000</v>
      </c>
      <c r="J764" s="33"/>
      <c r="K764" s="1" t="s">
        <v>2008</v>
      </c>
      <c r="L764" s="1" t="s">
        <v>2008</v>
      </c>
      <c r="M764" s="3"/>
      <c r="N764" s="23" t="s">
        <v>3469</v>
      </c>
      <c r="O764" s="23"/>
      <c r="P764" s="22" t="s">
        <v>1995</v>
      </c>
      <c r="Q764" s="22">
        <v>209</v>
      </c>
      <c r="R764" s="37">
        <f t="shared" si="33"/>
        <v>383.20000000000005</v>
      </c>
      <c r="S764" s="168">
        <v>479</v>
      </c>
      <c r="T764" s="200" t="s">
        <v>3756</v>
      </c>
      <c r="U764" s="211"/>
      <c r="V764" s="27">
        <v>0.85599999999999998</v>
      </c>
      <c r="W764" s="27">
        <v>5.0000000000000001E-3</v>
      </c>
      <c r="X764" s="27">
        <f t="shared" si="34"/>
        <v>0.86099999999999999</v>
      </c>
      <c r="Y764" s="27">
        <v>20</v>
      </c>
      <c r="Z764" s="27">
        <v>390</v>
      </c>
      <c r="AA764" s="27">
        <v>300</v>
      </c>
      <c r="AY764" s="322" t="s">
        <v>3494</v>
      </c>
      <c r="BA764" t="s">
        <v>5213</v>
      </c>
      <c r="BB764" s="302" t="s">
        <v>5197</v>
      </c>
      <c r="BC764" s="309" t="s">
        <v>5198</v>
      </c>
    </row>
    <row r="765" spans="1:55" s="27" customFormat="1" ht="15.75" x14ac:dyDescent="0.25">
      <c r="A765" s="23" t="s">
        <v>508</v>
      </c>
      <c r="B765" s="24" t="s">
        <v>1065</v>
      </c>
      <c r="C765" s="24" t="s">
        <v>1098</v>
      </c>
      <c r="D765" s="3" t="s">
        <v>3491</v>
      </c>
      <c r="E765" s="3" t="s">
        <v>3501</v>
      </c>
      <c r="F765" s="3" t="s">
        <v>3493</v>
      </c>
      <c r="G765" s="24"/>
      <c r="H765" s="3" t="s">
        <v>1610</v>
      </c>
      <c r="I765" s="33">
        <v>42010000</v>
      </c>
      <c r="J765" s="33"/>
      <c r="K765" s="1" t="s">
        <v>2008</v>
      </c>
      <c r="L765" s="1" t="s">
        <v>2008</v>
      </c>
      <c r="M765" s="3"/>
      <c r="N765" s="23" t="s">
        <v>493</v>
      </c>
      <c r="O765" s="23"/>
      <c r="P765" s="22" t="s">
        <v>1995</v>
      </c>
      <c r="Q765" s="22">
        <v>209</v>
      </c>
      <c r="R765" s="37">
        <f t="shared" si="33"/>
        <v>383.20000000000005</v>
      </c>
      <c r="S765" s="168">
        <v>479</v>
      </c>
      <c r="T765" s="200" t="s">
        <v>3757</v>
      </c>
      <c r="U765" s="211"/>
      <c r="V765" s="27">
        <v>0.86199999999999999</v>
      </c>
      <c r="W765" s="27">
        <v>5.0000000000000001E-3</v>
      </c>
      <c r="X765" s="27">
        <f t="shared" si="34"/>
        <v>0.86699999999999999</v>
      </c>
      <c r="Y765" s="27">
        <v>30</v>
      </c>
      <c r="Z765" s="27">
        <v>440</v>
      </c>
      <c r="AA765" s="27">
        <v>300</v>
      </c>
      <c r="AY765" s="322" t="s">
        <v>3494</v>
      </c>
      <c r="BA765" t="s">
        <v>5213</v>
      </c>
      <c r="BB765" s="302" t="s">
        <v>5197</v>
      </c>
      <c r="BC765" s="309" t="s">
        <v>5198</v>
      </c>
    </row>
    <row r="766" spans="1:55" s="27" customFormat="1" ht="15.75" x14ac:dyDescent="0.25">
      <c r="A766" s="23" t="s">
        <v>508</v>
      </c>
      <c r="B766" s="24" t="s">
        <v>1065</v>
      </c>
      <c r="C766" s="24" t="s">
        <v>1098</v>
      </c>
      <c r="D766" s="3" t="s">
        <v>3491</v>
      </c>
      <c r="E766" s="3" t="s">
        <v>3502</v>
      </c>
      <c r="F766" s="3" t="s">
        <v>3493</v>
      </c>
      <c r="G766" s="24"/>
      <c r="H766" s="3" t="s">
        <v>3001</v>
      </c>
      <c r="I766" s="33">
        <v>42010000</v>
      </c>
      <c r="J766" s="33"/>
      <c r="K766" s="1" t="s">
        <v>2008</v>
      </c>
      <c r="L766" s="1" t="s">
        <v>2008</v>
      </c>
      <c r="M766" s="3"/>
      <c r="N766" s="23" t="s">
        <v>484</v>
      </c>
      <c r="O766" s="23"/>
      <c r="P766" s="22" t="s">
        <v>1995</v>
      </c>
      <c r="Q766" s="22">
        <v>209</v>
      </c>
      <c r="R766" s="37">
        <f t="shared" si="33"/>
        <v>383.20000000000005</v>
      </c>
      <c r="S766" s="168">
        <v>479</v>
      </c>
      <c r="T766" s="200" t="s">
        <v>3751</v>
      </c>
      <c r="U766" s="211"/>
      <c r="V766" s="27">
        <v>0.84599999999999997</v>
      </c>
      <c r="W766" s="27">
        <v>5.0000000000000001E-3</v>
      </c>
      <c r="X766" s="27">
        <f t="shared" si="34"/>
        <v>0.85099999999999998</v>
      </c>
      <c r="Y766" s="27">
        <v>20</v>
      </c>
      <c r="Z766" s="27">
        <v>350</v>
      </c>
      <c r="AA766" s="27">
        <v>300</v>
      </c>
      <c r="AY766" s="322" t="s">
        <v>3494</v>
      </c>
      <c r="BA766" t="s">
        <v>5213</v>
      </c>
      <c r="BB766" s="302" t="s">
        <v>5197</v>
      </c>
      <c r="BC766" s="309" t="s">
        <v>5198</v>
      </c>
    </row>
    <row r="767" spans="1:55" s="27" customFormat="1" ht="15.75" x14ac:dyDescent="0.25">
      <c r="A767" s="23" t="s">
        <v>508</v>
      </c>
      <c r="B767" s="24" t="s">
        <v>1065</v>
      </c>
      <c r="C767" s="24" t="s">
        <v>1098</v>
      </c>
      <c r="D767" s="3" t="s">
        <v>3491</v>
      </c>
      <c r="E767" s="3" t="s">
        <v>3503</v>
      </c>
      <c r="F767" s="3" t="s">
        <v>3493</v>
      </c>
      <c r="G767" s="24"/>
      <c r="H767" s="3" t="s">
        <v>3001</v>
      </c>
      <c r="I767" s="33">
        <v>42010000</v>
      </c>
      <c r="J767" s="33"/>
      <c r="K767" s="1" t="s">
        <v>2008</v>
      </c>
      <c r="L767" s="1" t="s">
        <v>2008</v>
      </c>
      <c r="M767" s="3"/>
      <c r="N767" s="23" t="s">
        <v>487</v>
      </c>
      <c r="O767" s="23"/>
      <c r="P767" s="22" t="s">
        <v>1995</v>
      </c>
      <c r="Q767" s="22">
        <v>209</v>
      </c>
      <c r="R767" s="37">
        <f t="shared" si="33"/>
        <v>383.20000000000005</v>
      </c>
      <c r="S767" s="168">
        <v>479</v>
      </c>
      <c r="T767" s="200" t="s">
        <v>3753</v>
      </c>
      <c r="U767" s="211"/>
      <c r="V767" s="27">
        <v>0.85</v>
      </c>
      <c r="W767" s="27">
        <v>5.0000000000000001E-3</v>
      </c>
      <c r="X767" s="27">
        <f t="shared" si="34"/>
        <v>0.85499999999999998</v>
      </c>
      <c r="Y767" s="27">
        <v>20</v>
      </c>
      <c r="Z767" s="27">
        <v>370</v>
      </c>
      <c r="AA767" s="27">
        <v>300</v>
      </c>
      <c r="AY767" s="322" t="s">
        <v>3494</v>
      </c>
      <c r="BA767" t="s">
        <v>5213</v>
      </c>
      <c r="BB767" s="302" t="s">
        <v>5197</v>
      </c>
      <c r="BC767" s="309" t="s">
        <v>5198</v>
      </c>
    </row>
    <row r="768" spans="1:55" s="27" customFormat="1" ht="15.75" x14ac:dyDescent="0.25">
      <c r="A768" s="23" t="s">
        <v>508</v>
      </c>
      <c r="B768" s="24" t="s">
        <v>1065</v>
      </c>
      <c r="C768" s="24" t="s">
        <v>1098</v>
      </c>
      <c r="D768" s="3" t="s">
        <v>3491</v>
      </c>
      <c r="E768" s="3" t="s">
        <v>3504</v>
      </c>
      <c r="F768" s="3" t="s">
        <v>3493</v>
      </c>
      <c r="G768" s="24"/>
      <c r="H768" s="3" t="s">
        <v>3001</v>
      </c>
      <c r="I768" s="33">
        <v>42010000</v>
      </c>
      <c r="J768" s="33"/>
      <c r="K768" s="1" t="s">
        <v>2008</v>
      </c>
      <c r="L768" s="1" t="s">
        <v>2008</v>
      </c>
      <c r="M768" s="3"/>
      <c r="N768" s="23" t="s">
        <v>3469</v>
      </c>
      <c r="O768" s="23"/>
      <c r="P768" s="22" t="s">
        <v>1995</v>
      </c>
      <c r="Q768" s="22">
        <v>209</v>
      </c>
      <c r="R768" s="37">
        <f t="shared" si="33"/>
        <v>383.20000000000005</v>
      </c>
      <c r="S768" s="168">
        <v>479</v>
      </c>
      <c r="T768" s="200" t="s">
        <v>3752</v>
      </c>
      <c r="U768" s="211"/>
      <c r="V768" s="27">
        <v>0.85599999999999998</v>
      </c>
      <c r="W768" s="27">
        <v>5.0000000000000001E-3</v>
      </c>
      <c r="X768" s="27">
        <f t="shared" si="34"/>
        <v>0.86099999999999999</v>
      </c>
      <c r="Y768" s="27">
        <v>20</v>
      </c>
      <c r="Z768" s="27">
        <v>390</v>
      </c>
      <c r="AA768" s="27">
        <v>300</v>
      </c>
      <c r="AY768" s="322" t="s">
        <v>3494</v>
      </c>
      <c r="BA768" t="s">
        <v>5213</v>
      </c>
      <c r="BB768" s="302" t="s">
        <v>5197</v>
      </c>
      <c r="BC768" s="309" t="s">
        <v>5198</v>
      </c>
    </row>
    <row r="769" spans="1:55" s="27" customFormat="1" ht="15.75" x14ac:dyDescent="0.25">
      <c r="A769" s="23" t="s">
        <v>508</v>
      </c>
      <c r="B769" s="24" t="s">
        <v>1065</v>
      </c>
      <c r="C769" s="24" t="s">
        <v>1098</v>
      </c>
      <c r="D769" s="3" t="s">
        <v>3491</v>
      </c>
      <c r="E769" s="3" t="s">
        <v>3505</v>
      </c>
      <c r="F769" s="3" t="s">
        <v>3493</v>
      </c>
      <c r="G769" s="24"/>
      <c r="H769" s="3" t="s">
        <v>3001</v>
      </c>
      <c r="I769" s="33">
        <v>42010000</v>
      </c>
      <c r="J769" s="33"/>
      <c r="K769" s="1" t="s">
        <v>2008</v>
      </c>
      <c r="L769" s="1" t="s">
        <v>2008</v>
      </c>
      <c r="M769" s="3"/>
      <c r="N769" s="23" t="s">
        <v>493</v>
      </c>
      <c r="O769" s="23"/>
      <c r="P769" s="22" t="s">
        <v>1995</v>
      </c>
      <c r="Q769" s="22">
        <v>209</v>
      </c>
      <c r="R769" s="37">
        <f t="shared" si="33"/>
        <v>383.20000000000005</v>
      </c>
      <c r="S769" s="168">
        <v>479</v>
      </c>
      <c r="T769" s="200" t="s">
        <v>3750</v>
      </c>
      <c r="U769" s="211"/>
      <c r="V769" s="27">
        <v>0.86199999999999999</v>
      </c>
      <c r="W769" s="27">
        <v>5.0000000000000001E-3</v>
      </c>
      <c r="X769" s="27">
        <f t="shared" si="34"/>
        <v>0.86699999999999999</v>
      </c>
      <c r="Y769" s="27">
        <v>30</v>
      </c>
      <c r="Z769" s="27">
        <v>440</v>
      </c>
      <c r="AA769" s="27">
        <v>300</v>
      </c>
      <c r="AY769" s="322" t="s">
        <v>3494</v>
      </c>
      <c r="BA769" t="s">
        <v>5213</v>
      </c>
      <c r="BB769" s="302" t="s">
        <v>5197</v>
      </c>
      <c r="BC769" s="309" t="s">
        <v>5198</v>
      </c>
    </row>
    <row r="770" spans="1:55" s="27" customFormat="1" ht="15.75" x14ac:dyDescent="0.25">
      <c r="A770" s="23" t="s">
        <v>508</v>
      </c>
      <c r="B770" s="24" t="s">
        <v>1065</v>
      </c>
      <c r="C770" s="24" t="s">
        <v>1098</v>
      </c>
      <c r="D770" s="3" t="s">
        <v>3506</v>
      </c>
      <c r="E770" s="3" t="s">
        <v>3507</v>
      </c>
      <c r="F770" s="3" t="s">
        <v>4322</v>
      </c>
      <c r="G770" s="24"/>
      <c r="H770" s="3" t="s">
        <v>1609</v>
      </c>
      <c r="I770" s="33">
        <v>42010000</v>
      </c>
      <c r="J770" s="33"/>
      <c r="K770" s="1" t="s">
        <v>2008</v>
      </c>
      <c r="L770" s="1" t="s">
        <v>2008</v>
      </c>
      <c r="M770" s="3"/>
      <c r="N770" s="23" t="s">
        <v>3508</v>
      </c>
      <c r="O770" s="23"/>
      <c r="P770" s="22" t="s">
        <v>1995</v>
      </c>
      <c r="Q770" s="22">
        <v>43</v>
      </c>
      <c r="R770" s="37">
        <f t="shared" si="33"/>
        <v>79.2</v>
      </c>
      <c r="S770" s="168">
        <v>99</v>
      </c>
      <c r="T770" s="200">
        <v>5038083247994</v>
      </c>
      <c r="U770" s="212"/>
      <c r="V770" s="27">
        <v>0.13300000000000001</v>
      </c>
      <c r="W770" s="27">
        <v>5.0000000000000001E-3</v>
      </c>
      <c r="X770" s="27">
        <v>0.13300000000000001</v>
      </c>
      <c r="Y770" s="27">
        <v>10</v>
      </c>
      <c r="Z770" s="27">
        <v>350</v>
      </c>
      <c r="AA770" s="27">
        <v>300</v>
      </c>
      <c r="AY770" s="320" t="s">
        <v>3509</v>
      </c>
      <c r="BA770" t="s">
        <v>5213</v>
      </c>
      <c r="BB770" s="302" t="s">
        <v>5197</v>
      </c>
      <c r="BC770" s="309" t="s">
        <v>5198</v>
      </c>
    </row>
    <row r="771" spans="1:55" s="27" customFormat="1" ht="15.75" x14ac:dyDescent="0.25">
      <c r="A771" s="23" t="s">
        <v>508</v>
      </c>
      <c r="B771" s="24" t="s">
        <v>1065</v>
      </c>
      <c r="C771" s="24" t="s">
        <v>1098</v>
      </c>
      <c r="D771" s="3" t="s">
        <v>3506</v>
      </c>
      <c r="E771" s="3" t="s">
        <v>3510</v>
      </c>
      <c r="F771" s="3" t="s">
        <v>4322</v>
      </c>
      <c r="G771" s="24"/>
      <c r="H771" s="3" t="s">
        <v>3511</v>
      </c>
      <c r="I771" s="33">
        <v>42010000</v>
      </c>
      <c r="J771" s="33"/>
      <c r="K771" s="1" t="s">
        <v>2008</v>
      </c>
      <c r="L771" s="1" t="s">
        <v>2008</v>
      </c>
      <c r="M771" s="3"/>
      <c r="N771" s="23" t="s">
        <v>3508</v>
      </c>
      <c r="O771" s="23"/>
      <c r="P771" s="22" t="s">
        <v>1995</v>
      </c>
      <c r="Q771" s="22">
        <v>43</v>
      </c>
      <c r="R771" s="37">
        <f t="shared" si="33"/>
        <v>79.2</v>
      </c>
      <c r="S771" s="168">
        <v>99</v>
      </c>
      <c r="T771" s="200">
        <v>5038083247987</v>
      </c>
      <c r="U771" s="212"/>
      <c r="V771" s="27">
        <v>0.13300000000000001</v>
      </c>
      <c r="W771" s="27">
        <v>5.0000000000000001E-3</v>
      </c>
      <c r="X771" s="27">
        <v>0.13300000000000001</v>
      </c>
      <c r="Y771" s="27">
        <v>10</v>
      </c>
      <c r="Z771" s="27">
        <v>350</v>
      </c>
      <c r="AA771" s="27">
        <v>300</v>
      </c>
      <c r="AY771" s="320" t="s">
        <v>3509</v>
      </c>
      <c r="BA771" t="s">
        <v>5213</v>
      </c>
      <c r="BB771" s="302" t="s">
        <v>5197</v>
      </c>
      <c r="BC771" s="309" t="s">
        <v>5198</v>
      </c>
    </row>
    <row r="772" spans="1:55" s="27" customFormat="1" ht="15.75" x14ac:dyDescent="0.25">
      <c r="A772" s="23" t="s">
        <v>508</v>
      </c>
      <c r="B772" s="24" t="s">
        <v>1065</v>
      </c>
      <c r="C772" s="24" t="s">
        <v>1098</v>
      </c>
      <c r="D772" s="3" t="s">
        <v>3506</v>
      </c>
      <c r="E772" s="3" t="s">
        <v>3512</v>
      </c>
      <c r="F772" s="3" t="s">
        <v>4322</v>
      </c>
      <c r="G772" s="24"/>
      <c r="H772" s="3" t="s">
        <v>1610</v>
      </c>
      <c r="I772" s="33">
        <v>42010000</v>
      </c>
      <c r="J772" s="33"/>
      <c r="K772" s="1" t="s">
        <v>2008</v>
      </c>
      <c r="L772" s="1" t="s">
        <v>2008</v>
      </c>
      <c r="M772" s="3"/>
      <c r="N772" s="23" t="s">
        <v>3508</v>
      </c>
      <c r="O772" s="23"/>
      <c r="P772" s="22" t="s">
        <v>1995</v>
      </c>
      <c r="Q772" s="22">
        <v>43</v>
      </c>
      <c r="R772" s="37">
        <f t="shared" si="33"/>
        <v>79.2</v>
      </c>
      <c r="S772" s="168">
        <v>99</v>
      </c>
      <c r="T772" s="200">
        <v>5038083248021</v>
      </c>
      <c r="U772" s="212"/>
      <c r="V772" s="27">
        <v>0.13300000000000001</v>
      </c>
      <c r="W772" s="27">
        <v>5.0000000000000001E-3</v>
      </c>
      <c r="X772" s="27">
        <v>0.13300000000000001</v>
      </c>
      <c r="Y772" s="27">
        <v>10</v>
      </c>
      <c r="Z772" s="27">
        <v>350</v>
      </c>
      <c r="AA772" s="27">
        <v>300</v>
      </c>
      <c r="AY772" s="320" t="s">
        <v>3509</v>
      </c>
      <c r="BA772" t="s">
        <v>5213</v>
      </c>
      <c r="BB772" s="302" t="s">
        <v>5197</v>
      </c>
      <c r="BC772" s="309" t="s">
        <v>5198</v>
      </c>
    </row>
    <row r="773" spans="1:55" s="32" customFormat="1" ht="15.75" x14ac:dyDescent="0.25">
      <c r="A773" s="3" t="s">
        <v>448</v>
      </c>
      <c r="B773" s="3" t="s">
        <v>1080</v>
      </c>
      <c r="C773" s="3"/>
      <c r="D773" s="3" t="s">
        <v>2078</v>
      </c>
      <c r="E773" s="3" t="s">
        <v>2428</v>
      </c>
      <c r="F773" s="3" t="s">
        <v>4323</v>
      </c>
      <c r="G773" s="24"/>
      <c r="H773" s="3" t="s">
        <v>290</v>
      </c>
      <c r="I773" s="33">
        <v>42010000</v>
      </c>
      <c r="J773" s="143"/>
      <c r="K773" s="1" t="s">
        <v>2008</v>
      </c>
      <c r="L773" s="1" t="s">
        <v>2008</v>
      </c>
      <c r="M773"/>
      <c r="N773" s="35" t="s">
        <v>2395</v>
      </c>
      <c r="O773" s="35"/>
      <c r="P773" s="22" t="s">
        <v>1995</v>
      </c>
      <c r="Q773" s="22">
        <v>54.5</v>
      </c>
      <c r="R773" s="37">
        <f t="shared" si="33"/>
        <v>100</v>
      </c>
      <c r="S773" s="168">
        <v>125</v>
      </c>
      <c r="T773" s="33">
        <v>5051771737003</v>
      </c>
      <c r="U773" s="33"/>
      <c r="V773" s="99">
        <v>0.38</v>
      </c>
      <c r="W773" s="99">
        <v>5.0000000000000001E-3</v>
      </c>
      <c r="X773" s="99">
        <f t="shared" ref="X773:X809" si="35">V773+W773</f>
        <v>0.38500000000000001</v>
      </c>
      <c r="Y773" s="8">
        <v>80</v>
      </c>
      <c r="Z773" s="8">
        <v>400</v>
      </c>
      <c r="AA773" s="8">
        <v>80</v>
      </c>
      <c r="AB773"/>
      <c r="AC773"/>
      <c r="AD773"/>
      <c r="AE773"/>
      <c r="AF773"/>
      <c r="AG773"/>
      <c r="AH773"/>
      <c r="AI773"/>
      <c r="AJ773"/>
      <c r="AK773"/>
      <c r="AL773"/>
      <c r="AM773"/>
      <c r="AN773"/>
      <c r="AO773"/>
      <c r="AP773"/>
      <c r="AQ773"/>
      <c r="AR773"/>
      <c r="AS773"/>
      <c r="AT773"/>
      <c r="AU773"/>
      <c r="AV773"/>
      <c r="AW773"/>
      <c r="AX773"/>
      <c r="AY773" s="320" t="s">
        <v>3920</v>
      </c>
      <c r="AZ773" s="12"/>
      <c r="BA773" t="s">
        <v>5213</v>
      </c>
      <c r="BB773" s="302" t="s">
        <v>5197</v>
      </c>
      <c r="BC773" s="309" t="s">
        <v>5198</v>
      </c>
    </row>
    <row r="774" spans="1:55" s="32" customFormat="1" ht="15.75" x14ac:dyDescent="0.25">
      <c r="A774" s="3" t="s">
        <v>448</v>
      </c>
      <c r="B774" s="3" t="s">
        <v>1080</v>
      </c>
      <c r="C774" s="3"/>
      <c r="D774" s="3" t="s">
        <v>2078</v>
      </c>
      <c r="E774" s="3" t="s">
        <v>2429</v>
      </c>
      <c r="F774" s="3" t="s">
        <v>4323</v>
      </c>
      <c r="G774" s="24"/>
      <c r="H774" s="3" t="s">
        <v>422</v>
      </c>
      <c r="I774" s="33">
        <v>42010000</v>
      </c>
      <c r="J774" s="143"/>
      <c r="K774" s="1" t="s">
        <v>2008</v>
      </c>
      <c r="L774" s="1" t="s">
        <v>2008</v>
      </c>
      <c r="M774"/>
      <c r="N774" s="35" t="s">
        <v>2395</v>
      </c>
      <c r="O774" s="35"/>
      <c r="P774" s="22" t="s">
        <v>1995</v>
      </c>
      <c r="Q774" s="22">
        <v>54.5</v>
      </c>
      <c r="R774" s="37">
        <f t="shared" si="33"/>
        <v>100</v>
      </c>
      <c r="S774" s="168">
        <v>125</v>
      </c>
      <c r="T774" s="33">
        <v>5051771737027</v>
      </c>
      <c r="U774" s="33"/>
      <c r="V774" s="99">
        <v>0.38</v>
      </c>
      <c r="W774" s="99">
        <v>5.0000000000000001E-3</v>
      </c>
      <c r="X774" s="99">
        <f t="shared" si="35"/>
        <v>0.38500000000000001</v>
      </c>
      <c r="Y774" s="8">
        <v>80</v>
      </c>
      <c r="Z774" s="8">
        <v>400</v>
      </c>
      <c r="AA774" s="8">
        <v>80</v>
      </c>
      <c r="AB774"/>
      <c r="AC774"/>
      <c r="AD774"/>
      <c r="AE774"/>
      <c r="AF774"/>
      <c r="AG774"/>
      <c r="AH774"/>
      <c r="AI774"/>
      <c r="AJ774"/>
      <c r="AK774"/>
      <c r="AL774"/>
      <c r="AM774"/>
      <c r="AN774"/>
      <c r="AO774"/>
      <c r="AP774"/>
      <c r="AQ774"/>
      <c r="AR774"/>
      <c r="AS774"/>
      <c r="AT774"/>
      <c r="AU774"/>
      <c r="AV774"/>
      <c r="AW774"/>
      <c r="AX774"/>
      <c r="AY774" s="320" t="s">
        <v>3920</v>
      </c>
      <c r="AZ774" s="12"/>
      <c r="BA774" t="s">
        <v>5213</v>
      </c>
      <c r="BB774" s="302" t="s">
        <v>5197</v>
      </c>
      <c r="BC774" s="309" t="s">
        <v>5198</v>
      </c>
    </row>
    <row r="775" spans="1:55" ht="15.75" x14ac:dyDescent="0.25">
      <c r="A775" s="23" t="s">
        <v>508</v>
      </c>
      <c r="B775" s="24" t="s">
        <v>1080</v>
      </c>
      <c r="C775" s="24"/>
      <c r="D775" s="3" t="s">
        <v>2246</v>
      </c>
      <c r="E775" s="24" t="s">
        <v>1107</v>
      </c>
      <c r="F775" s="3" t="s">
        <v>1080</v>
      </c>
      <c r="G775" s="3"/>
      <c r="H775" s="24" t="s">
        <v>290</v>
      </c>
      <c r="I775" s="33">
        <v>42010000</v>
      </c>
      <c r="K775" s="1" t="s">
        <v>2008</v>
      </c>
      <c r="L775" s="1" t="s">
        <v>2008</v>
      </c>
      <c r="N775" s="23" t="s">
        <v>2608</v>
      </c>
      <c r="O775" s="23"/>
      <c r="P775" s="22" t="s">
        <v>1995</v>
      </c>
      <c r="Q775" s="22">
        <v>41</v>
      </c>
      <c r="R775" s="37">
        <f t="shared" si="33"/>
        <v>76</v>
      </c>
      <c r="S775" s="168">
        <v>95</v>
      </c>
      <c r="T775" s="33" t="s">
        <v>1108</v>
      </c>
      <c r="U775" s="33"/>
      <c r="V775" s="99">
        <v>0.17</v>
      </c>
      <c r="W775" s="99">
        <v>5.0000000000000001E-3</v>
      </c>
      <c r="X775" s="99">
        <f t="shared" si="35"/>
        <v>0.17500000000000002</v>
      </c>
      <c r="Y775" s="8">
        <v>10</v>
      </c>
      <c r="Z775" s="8">
        <v>260</v>
      </c>
      <c r="AA775" s="8">
        <v>120</v>
      </c>
      <c r="AY775" s="322" t="s">
        <v>3921</v>
      </c>
      <c r="AZ775" s="12"/>
      <c r="BA775" t="s">
        <v>5213</v>
      </c>
      <c r="BB775" s="302" t="s">
        <v>5197</v>
      </c>
      <c r="BC775" s="309" t="s">
        <v>5198</v>
      </c>
    </row>
    <row r="776" spans="1:55" ht="15.75" x14ac:dyDescent="0.25">
      <c r="A776" s="23" t="s">
        <v>508</v>
      </c>
      <c r="B776" s="24" t="s">
        <v>1080</v>
      </c>
      <c r="C776" s="24"/>
      <c r="D776" s="3" t="s">
        <v>2246</v>
      </c>
      <c r="E776" s="24" t="s">
        <v>1109</v>
      </c>
      <c r="F776" s="3" t="s">
        <v>1080</v>
      </c>
      <c r="G776" s="3"/>
      <c r="H776" s="24" t="s">
        <v>302</v>
      </c>
      <c r="I776" s="33">
        <v>42010000</v>
      </c>
      <c r="K776" s="1" t="s">
        <v>2008</v>
      </c>
      <c r="L776" s="1" t="s">
        <v>2008</v>
      </c>
      <c r="N776" s="23" t="s">
        <v>2608</v>
      </c>
      <c r="O776" s="23"/>
      <c r="P776" s="22" t="s">
        <v>1995</v>
      </c>
      <c r="Q776" s="22">
        <v>41</v>
      </c>
      <c r="R776" s="37">
        <f t="shared" si="33"/>
        <v>76</v>
      </c>
      <c r="S776" s="168">
        <v>95</v>
      </c>
      <c r="T776" s="33" t="s">
        <v>1110</v>
      </c>
      <c r="U776" s="33"/>
      <c r="V776" s="99">
        <v>0.17</v>
      </c>
      <c r="W776" s="99">
        <v>5.0000000000000001E-3</v>
      </c>
      <c r="X776" s="99">
        <f t="shared" si="35"/>
        <v>0.17500000000000002</v>
      </c>
      <c r="Y776" s="8">
        <v>10</v>
      </c>
      <c r="Z776" s="8">
        <v>260</v>
      </c>
      <c r="AA776" s="8">
        <v>120</v>
      </c>
      <c r="AY776" s="322" t="s">
        <v>3921</v>
      </c>
      <c r="AZ776" s="12"/>
      <c r="BA776" t="s">
        <v>5213</v>
      </c>
      <c r="BB776" s="302" t="s">
        <v>5197</v>
      </c>
      <c r="BC776" s="309" t="s">
        <v>5198</v>
      </c>
    </row>
    <row r="777" spans="1:55" ht="15.75" x14ac:dyDescent="0.25">
      <c r="A777" s="23" t="s">
        <v>508</v>
      </c>
      <c r="B777" s="24" t="s">
        <v>1080</v>
      </c>
      <c r="C777" s="24"/>
      <c r="D777" s="3" t="s">
        <v>2246</v>
      </c>
      <c r="E777" s="24" t="s">
        <v>1111</v>
      </c>
      <c r="F777" s="3" t="s">
        <v>1080</v>
      </c>
      <c r="G777" s="3"/>
      <c r="H777" s="24" t="s">
        <v>429</v>
      </c>
      <c r="I777" s="33">
        <v>42010000</v>
      </c>
      <c r="K777" s="1" t="s">
        <v>2008</v>
      </c>
      <c r="L777" s="1" t="s">
        <v>2008</v>
      </c>
      <c r="N777" s="23" t="s">
        <v>2608</v>
      </c>
      <c r="O777" s="23"/>
      <c r="P777" s="22" t="s">
        <v>1995</v>
      </c>
      <c r="Q777" s="22">
        <v>41</v>
      </c>
      <c r="R777" s="37">
        <f t="shared" si="33"/>
        <v>76</v>
      </c>
      <c r="S777" s="168">
        <v>95</v>
      </c>
      <c r="T777" s="33" t="s">
        <v>1112</v>
      </c>
      <c r="U777" s="33"/>
      <c r="V777" s="99">
        <v>0.17</v>
      </c>
      <c r="W777" s="99">
        <v>5.0000000000000001E-3</v>
      </c>
      <c r="X777" s="99">
        <f t="shared" si="35"/>
        <v>0.17500000000000002</v>
      </c>
      <c r="Y777" s="8">
        <v>10</v>
      </c>
      <c r="Z777" s="8">
        <v>260</v>
      </c>
      <c r="AA777" s="8">
        <v>120</v>
      </c>
      <c r="AY777" s="322" t="s">
        <v>3921</v>
      </c>
      <c r="AZ777" s="12"/>
      <c r="BA777" t="s">
        <v>5213</v>
      </c>
      <c r="BB777" s="302" t="s">
        <v>5197</v>
      </c>
      <c r="BC777" s="309" t="s">
        <v>5198</v>
      </c>
    </row>
    <row r="778" spans="1:55" ht="15.75" x14ac:dyDescent="0.25">
      <c r="A778" s="23" t="s">
        <v>508</v>
      </c>
      <c r="B778" s="24" t="s">
        <v>1080</v>
      </c>
      <c r="C778" s="24"/>
      <c r="D778" s="3" t="s">
        <v>2246</v>
      </c>
      <c r="E778" s="24" t="s">
        <v>1113</v>
      </c>
      <c r="F778" s="3" t="s">
        <v>1080</v>
      </c>
      <c r="G778" s="3"/>
      <c r="H778" s="24" t="s">
        <v>852</v>
      </c>
      <c r="I778" s="33">
        <v>42010000</v>
      </c>
      <c r="K778" s="1" t="s">
        <v>2008</v>
      </c>
      <c r="L778" s="1" t="s">
        <v>2008</v>
      </c>
      <c r="N778" s="23" t="s">
        <v>2608</v>
      </c>
      <c r="O778" s="23"/>
      <c r="P778" s="22" t="s">
        <v>1995</v>
      </c>
      <c r="Q778" s="22">
        <v>41</v>
      </c>
      <c r="R778" s="37">
        <f t="shared" ref="R778:R841" si="36">S778*0.8</f>
        <v>76</v>
      </c>
      <c r="S778" s="168">
        <v>95</v>
      </c>
      <c r="T778" s="33" t="s">
        <v>1114</v>
      </c>
      <c r="U778" s="33"/>
      <c r="V778" s="99">
        <v>0.17</v>
      </c>
      <c r="W778" s="99">
        <v>5.0000000000000001E-3</v>
      </c>
      <c r="X778" s="99">
        <f t="shared" si="35"/>
        <v>0.17500000000000002</v>
      </c>
      <c r="Y778" s="8">
        <v>10</v>
      </c>
      <c r="Z778" s="8">
        <v>260</v>
      </c>
      <c r="AA778" s="8">
        <v>120</v>
      </c>
      <c r="AY778" s="322" t="s">
        <v>3921</v>
      </c>
      <c r="AZ778" s="12"/>
      <c r="BA778" t="s">
        <v>5213</v>
      </c>
      <c r="BB778" s="302" t="s">
        <v>5197</v>
      </c>
      <c r="BC778" s="309" t="s">
        <v>5198</v>
      </c>
    </row>
    <row r="779" spans="1:55" ht="15.75" x14ac:dyDescent="0.25">
      <c r="A779" s="23" t="s">
        <v>508</v>
      </c>
      <c r="B779" s="24" t="s">
        <v>1080</v>
      </c>
      <c r="C779" s="24"/>
      <c r="D779" s="3" t="s">
        <v>2246</v>
      </c>
      <c r="E779" s="24" t="s">
        <v>1115</v>
      </c>
      <c r="F779" s="3" t="s">
        <v>1080</v>
      </c>
      <c r="G779" s="3"/>
      <c r="H779" s="24" t="s">
        <v>855</v>
      </c>
      <c r="I779" s="33">
        <v>42010000</v>
      </c>
      <c r="K779" s="1" t="s">
        <v>2008</v>
      </c>
      <c r="L779" s="1" t="s">
        <v>2008</v>
      </c>
      <c r="N779" s="23" t="s">
        <v>2608</v>
      </c>
      <c r="O779" s="23"/>
      <c r="P779" s="22" t="s">
        <v>1995</v>
      </c>
      <c r="Q779" s="22">
        <v>41</v>
      </c>
      <c r="R779" s="37">
        <f t="shared" si="36"/>
        <v>76</v>
      </c>
      <c r="S779" s="168">
        <v>95</v>
      </c>
      <c r="T779" s="33" t="s">
        <v>1116</v>
      </c>
      <c r="U779" s="33"/>
      <c r="V779" s="99">
        <v>0.17</v>
      </c>
      <c r="W779" s="99">
        <v>5.0000000000000001E-3</v>
      </c>
      <c r="X779" s="99">
        <f t="shared" si="35"/>
        <v>0.17500000000000002</v>
      </c>
      <c r="Y779" s="8">
        <v>10</v>
      </c>
      <c r="Z779" s="8">
        <v>260</v>
      </c>
      <c r="AA779" s="8">
        <v>120</v>
      </c>
      <c r="AY779" s="322" t="s">
        <v>3921</v>
      </c>
      <c r="AZ779" s="12"/>
      <c r="BA779" t="s">
        <v>5213</v>
      </c>
      <c r="BB779" s="302" t="s">
        <v>5197</v>
      </c>
      <c r="BC779" s="309" t="s">
        <v>5198</v>
      </c>
    </row>
    <row r="780" spans="1:55" ht="15.75" x14ac:dyDescent="0.25">
      <c r="A780" s="23" t="s">
        <v>508</v>
      </c>
      <c r="B780" s="24" t="s">
        <v>1080</v>
      </c>
      <c r="C780" s="24"/>
      <c r="D780" s="3" t="s">
        <v>2246</v>
      </c>
      <c r="E780" s="24" t="s">
        <v>1117</v>
      </c>
      <c r="F780" s="3" t="s">
        <v>1080</v>
      </c>
      <c r="G780" s="3"/>
      <c r="H780" s="24" t="s">
        <v>309</v>
      </c>
      <c r="I780" s="33">
        <v>42010000</v>
      </c>
      <c r="K780" s="1" t="s">
        <v>2008</v>
      </c>
      <c r="L780" s="1" t="s">
        <v>2008</v>
      </c>
      <c r="N780" s="23" t="s">
        <v>2608</v>
      </c>
      <c r="O780" s="23"/>
      <c r="P780" s="22" t="s">
        <v>1995</v>
      </c>
      <c r="Q780" s="22">
        <v>41</v>
      </c>
      <c r="R780" s="37">
        <f t="shared" si="36"/>
        <v>76</v>
      </c>
      <c r="S780" s="168">
        <v>95</v>
      </c>
      <c r="T780" s="33" t="s">
        <v>1118</v>
      </c>
      <c r="U780" s="33"/>
      <c r="V780" s="99">
        <v>0.17</v>
      </c>
      <c r="W780" s="99">
        <v>5.0000000000000001E-3</v>
      </c>
      <c r="X780" s="99">
        <f t="shared" si="35"/>
        <v>0.17500000000000002</v>
      </c>
      <c r="Y780" s="8">
        <v>10</v>
      </c>
      <c r="Z780" s="8">
        <v>260</v>
      </c>
      <c r="AA780" s="8">
        <v>120</v>
      </c>
      <c r="AY780" s="322" t="s">
        <v>3921</v>
      </c>
      <c r="AZ780" s="12"/>
      <c r="BA780" t="s">
        <v>5213</v>
      </c>
      <c r="BB780" s="302" t="s">
        <v>5197</v>
      </c>
      <c r="BC780" s="309" t="s">
        <v>5198</v>
      </c>
    </row>
    <row r="781" spans="1:55" ht="15.75" x14ac:dyDescent="0.25">
      <c r="A781" s="23" t="s">
        <v>508</v>
      </c>
      <c r="B781" s="24" t="s">
        <v>1080</v>
      </c>
      <c r="C781" s="24"/>
      <c r="D781" s="3" t="s">
        <v>2246</v>
      </c>
      <c r="E781" s="24" t="s">
        <v>1119</v>
      </c>
      <c r="F781" s="3" t="s">
        <v>1080</v>
      </c>
      <c r="G781" s="3"/>
      <c r="H781" s="24" t="s">
        <v>417</v>
      </c>
      <c r="I781" s="33">
        <v>42010000</v>
      </c>
      <c r="K781" s="1" t="s">
        <v>2008</v>
      </c>
      <c r="L781" s="1" t="s">
        <v>2008</v>
      </c>
      <c r="N781" s="23" t="s">
        <v>2608</v>
      </c>
      <c r="O781" s="23"/>
      <c r="P781" s="22" t="s">
        <v>1995</v>
      </c>
      <c r="Q781" s="22">
        <v>41</v>
      </c>
      <c r="R781" s="37">
        <f t="shared" si="36"/>
        <v>76</v>
      </c>
      <c r="S781" s="168">
        <v>95</v>
      </c>
      <c r="T781" s="33" t="s">
        <v>1120</v>
      </c>
      <c r="U781" s="33"/>
      <c r="V781" s="99">
        <v>0.17</v>
      </c>
      <c r="W781" s="99">
        <v>5.0000000000000001E-3</v>
      </c>
      <c r="X781" s="99">
        <f t="shared" si="35"/>
        <v>0.17500000000000002</v>
      </c>
      <c r="Y781" s="8">
        <v>10</v>
      </c>
      <c r="Z781" s="8">
        <v>260</v>
      </c>
      <c r="AA781" s="8">
        <v>120</v>
      </c>
      <c r="AY781" s="322" t="s">
        <v>3921</v>
      </c>
      <c r="AZ781" s="12"/>
      <c r="BA781" t="s">
        <v>5213</v>
      </c>
      <c r="BB781" s="302" t="s">
        <v>5197</v>
      </c>
      <c r="BC781" s="309" t="s">
        <v>5198</v>
      </c>
    </row>
    <row r="782" spans="1:55" ht="15.75" x14ac:dyDescent="0.25">
      <c r="A782" s="23" t="s">
        <v>508</v>
      </c>
      <c r="B782" s="24" t="s">
        <v>1080</v>
      </c>
      <c r="C782" s="24"/>
      <c r="D782" s="3" t="s">
        <v>2246</v>
      </c>
      <c r="E782" s="24" t="s">
        <v>1121</v>
      </c>
      <c r="F782" s="3" t="s">
        <v>1080</v>
      </c>
      <c r="G782" s="3"/>
      <c r="H782" s="24" t="s">
        <v>313</v>
      </c>
      <c r="I782" s="33">
        <v>42010000</v>
      </c>
      <c r="K782" s="1" t="s">
        <v>2008</v>
      </c>
      <c r="L782" s="1" t="s">
        <v>2008</v>
      </c>
      <c r="N782" s="23" t="s">
        <v>2608</v>
      </c>
      <c r="O782" s="23"/>
      <c r="P782" s="22" t="s">
        <v>1995</v>
      </c>
      <c r="Q782" s="22">
        <v>41</v>
      </c>
      <c r="R782" s="37">
        <f t="shared" si="36"/>
        <v>76</v>
      </c>
      <c r="S782" s="168">
        <v>95</v>
      </c>
      <c r="T782" s="33" t="s">
        <v>1122</v>
      </c>
      <c r="U782" s="33"/>
      <c r="V782" s="99">
        <v>0.17</v>
      </c>
      <c r="W782" s="99">
        <v>5.0000000000000001E-3</v>
      </c>
      <c r="X782" s="99">
        <f t="shared" si="35"/>
        <v>0.17500000000000002</v>
      </c>
      <c r="Y782" s="8">
        <v>10</v>
      </c>
      <c r="Z782" s="8">
        <v>260</v>
      </c>
      <c r="AA782" s="8">
        <v>120</v>
      </c>
      <c r="AY782" s="322" t="s">
        <v>3921</v>
      </c>
      <c r="AZ782" s="12"/>
      <c r="BA782" t="s">
        <v>5213</v>
      </c>
      <c r="BB782" s="302" t="s">
        <v>5197</v>
      </c>
      <c r="BC782" s="309" t="s">
        <v>5198</v>
      </c>
    </row>
    <row r="783" spans="1:55" ht="15.75" x14ac:dyDescent="0.25">
      <c r="A783" s="23" t="s">
        <v>508</v>
      </c>
      <c r="B783" s="24" t="s">
        <v>1080</v>
      </c>
      <c r="C783" s="24"/>
      <c r="D783" s="3" t="s">
        <v>2246</v>
      </c>
      <c r="E783" s="24" t="s">
        <v>1123</v>
      </c>
      <c r="F783" s="3" t="s">
        <v>1080</v>
      </c>
      <c r="G783" s="3"/>
      <c r="H783" s="24" t="s">
        <v>406</v>
      </c>
      <c r="I783" s="33">
        <v>42010000</v>
      </c>
      <c r="K783" s="1" t="s">
        <v>2008</v>
      </c>
      <c r="L783" s="1" t="s">
        <v>2008</v>
      </c>
      <c r="N783" s="23" t="s">
        <v>2608</v>
      </c>
      <c r="O783" s="23"/>
      <c r="P783" s="22" t="s">
        <v>1995</v>
      </c>
      <c r="Q783" s="22">
        <v>41</v>
      </c>
      <c r="R783" s="37">
        <f t="shared" si="36"/>
        <v>76</v>
      </c>
      <c r="S783" s="168">
        <v>95</v>
      </c>
      <c r="T783" s="33" t="s">
        <v>1124</v>
      </c>
      <c r="U783" s="33"/>
      <c r="V783" s="99">
        <v>0.17</v>
      </c>
      <c r="W783" s="99">
        <v>5.0000000000000001E-3</v>
      </c>
      <c r="X783" s="99">
        <f t="shared" si="35"/>
        <v>0.17500000000000002</v>
      </c>
      <c r="Y783" s="8">
        <v>10</v>
      </c>
      <c r="Z783" s="8">
        <v>260</v>
      </c>
      <c r="AA783" s="8">
        <v>120</v>
      </c>
      <c r="AY783" s="322" t="s">
        <v>3921</v>
      </c>
      <c r="AZ783" s="12"/>
      <c r="BA783" t="s">
        <v>5213</v>
      </c>
      <c r="BB783" s="302" t="s">
        <v>5197</v>
      </c>
      <c r="BC783" s="309" t="s">
        <v>5198</v>
      </c>
    </row>
    <row r="784" spans="1:55" ht="15.75" x14ac:dyDescent="0.25">
      <c r="A784" s="23" t="s">
        <v>508</v>
      </c>
      <c r="B784" s="24" t="s">
        <v>1080</v>
      </c>
      <c r="C784" s="24"/>
      <c r="D784" s="3" t="s">
        <v>2246</v>
      </c>
      <c r="E784" s="3" t="s">
        <v>2800</v>
      </c>
      <c r="F784" s="3" t="s">
        <v>1080</v>
      </c>
      <c r="G784" s="3"/>
      <c r="H784" t="s">
        <v>422</v>
      </c>
      <c r="I784" s="33">
        <v>42010001</v>
      </c>
      <c r="K784" s="1" t="s">
        <v>2008</v>
      </c>
      <c r="L784" s="1" t="s">
        <v>2008</v>
      </c>
      <c r="N784" s="23" t="s">
        <v>2608</v>
      </c>
      <c r="O784" s="23"/>
      <c r="P784" s="22" t="s">
        <v>1995</v>
      </c>
      <c r="Q784" s="22">
        <v>41</v>
      </c>
      <c r="R784" s="37">
        <f t="shared" si="36"/>
        <v>76</v>
      </c>
      <c r="S784" s="168">
        <v>95</v>
      </c>
      <c r="T784" s="33">
        <v>5051771742984</v>
      </c>
      <c r="U784" s="33"/>
      <c r="V784" s="99">
        <v>0.17</v>
      </c>
      <c r="W784" s="99">
        <v>5.0000000000000001E-3</v>
      </c>
      <c r="X784" s="99">
        <f t="shared" si="35"/>
        <v>0.17500000000000002</v>
      </c>
      <c r="Y784" s="8">
        <v>10</v>
      </c>
      <c r="Z784" s="8">
        <v>260</v>
      </c>
      <c r="AA784" s="8">
        <v>120</v>
      </c>
      <c r="AY784" s="322" t="s">
        <v>3921</v>
      </c>
      <c r="AZ784" s="12"/>
      <c r="BA784" t="s">
        <v>5213</v>
      </c>
      <c r="BB784" s="302" t="s">
        <v>5197</v>
      </c>
      <c r="BC784" s="309" t="s">
        <v>5198</v>
      </c>
    </row>
    <row r="785" spans="1:55" ht="15.75" x14ac:dyDescent="0.25">
      <c r="A785" s="23" t="s">
        <v>508</v>
      </c>
      <c r="B785" s="24" t="s">
        <v>1080</v>
      </c>
      <c r="C785" s="24"/>
      <c r="D785" s="3" t="s">
        <v>2246</v>
      </c>
      <c r="E785" s="3" t="s">
        <v>2937</v>
      </c>
      <c r="F785" s="3" t="s">
        <v>1080</v>
      </c>
      <c r="G785" s="3"/>
      <c r="H785" t="s">
        <v>3332</v>
      </c>
      <c r="I785" s="33">
        <v>42010002</v>
      </c>
      <c r="K785" s="1" t="s">
        <v>2008</v>
      </c>
      <c r="L785" s="1" t="s">
        <v>2008</v>
      </c>
      <c r="N785" s="23" t="s">
        <v>2608</v>
      </c>
      <c r="O785" s="23"/>
      <c r="P785" s="22" t="s">
        <v>1995</v>
      </c>
      <c r="Q785" s="22">
        <v>41</v>
      </c>
      <c r="R785" s="37">
        <f t="shared" si="36"/>
        <v>76</v>
      </c>
      <c r="S785" s="168">
        <v>95</v>
      </c>
      <c r="T785" s="33">
        <v>5051771742960</v>
      </c>
      <c r="U785" s="33"/>
      <c r="V785" s="99">
        <v>0.17</v>
      </c>
      <c r="W785" s="99">
        <v>5.0000000000000001E-3</v>
      </c>
      <c r="X785" s="99">
        <f t="shared" si="35"/>
        <v>0.17500000000000002</v>
      </c>
      <c r="Y785" s="8">
        <v>10</v>
      </c>
      <c r="Z785" s="8">
        <v>260</v>
      </c>
      <c r="AA785" s="8">
        <v>120</v>
      </c>
      <c r="AY785" s="322" t="s">
        <v>3921</v>
      </c>
      <c r="AZ785" s="12"/>
      <c r="BA785" t="s">
        <v>5213</v>
      </c>
      <c r="BB785" s="302" t="s">
        <v>5197</v>
      </c>
      <c r="BC785" s="309" t="s">
        <v>5198</v>
      </c>
    </row>
    <row r="786" spans="1:55" ht="15.75" x14ac:dyDescent="0.25">
      <c r="A786" s="23" t="s">
        <v>508</v>
      </c>
      <c r="B786" s="24" t="s">
        <v>1080</v>
      </c>
      <c r="C786" s="24"/>
      <c r="D786" s="3" t="s">
        <v>2246</v>
      </c>
      <c r="E786" s="3" t="s">
        <v>2801</v>
      </c>
      <c r="F786" s="3" t="s">
        <v>1080</v>
      </c>
      <c r="G786" s="3"/>
      <c r="H786" t="s">
        <v>308</v>
      </c>
      <c r="I786" s="33">
        <v>42010003</v>
      </c>
      <c r="K786" s="1" t="s">
        <v>2008</v>
      </c>
      <c r="L786" s="1" t="s">
        <v>2008</v>
      </c>
      <c r="N786" s="23" t="s">
        <v>2608</v>
      </c>
      <c r="O786" s="23"/>
      <c r="P786" s="22" t="s">
        <v>1995</v>
      </c>
      <c r="Q786" s="22">
        <v>41</v>
      </c>
      <c r="R786" s="37">
        <f t="shared" si="36"/>
        <v>76</v>
      </c>
      <c r="S786" s="168">
        <v>95</v>
      </c>
      <c r="T786" s="33">
        <v>5051771742991</v>
      </c>
      <c r="U786" s="33"/>
      <c r="V786" s="99">
        <v>0.17</v>
      </c>
      <c r="W786" s="99">
        <v>5.0000000000000001E-3</v>
      </c>
      <c r="X786" s="99">
        <f t="shared" si="35"/>
        <v>0.17500000000000002</v>
      </c>
      <c r="Y786" s="8">
        <v>10</v>
      </c>
      <c r="Z786" s="8">
        <v>260</v>
      </c>
      <c r="AA786" s="8">
        <v>120</v>
      </c>
      <c r="AY786" s="322" t="s">
        <v>3921</v>
      </c>
      <c r="AZ786" s="12"/>
      <c r="BA786" t="s">
        <v>5213</v>
      </c>
      <c r="BB786" s="302" t="s">
        <v>5197</v>
      </c>
      <c r="BC786" s="309" t="s">
        <v>5198</v>
      </c>
    </row>
    <row r="787" spans="1:55" ht="15.75" x14ac:dyDescent="0.25">
      <c r="A787" s="23" t="s">
        <v>508</v>
      </c>
      <c r="B787" s="24" t="s">
        <v>1080</v>
      </c>
      <c r="C787" s="24"/>
      <c r="D787" s="3" t="s">
        <v>2246</v>
      </c>
      <c r="E787" s="3" t="s">
        <v>2802</v>
      </c>
      <c r="F787" s="3" t="s">
        <v>1080</v>
      </c>
      <c r="G787" s="3"/>
      <c r="H787" t="s">
        <v>303</v>
      </c>
      <c r="I787" s="33">
        <v>42010004</v>
      </c>
      <c r="K787" s="1" t="s">
        <v>2008</v>
      </c>
      <c r="L787" s="1" t="s">
        <v>2008</v>
      </c>
      <c r="N787" s="23" t="s">
        <v>2608</v>
      </c>
      <c r="O787" s="23"/>
      <c r="P787" s="22" t="s">
        <v>1995</v>
      </c>
      <c r="Q787" s="22">
        <v>41</v>
      </c>
      <c r="R787" s="37">
        <f t="shared" si="36"/>
        <v>76</v>
      </c>
      <c r="S787" s="168">
        <v>95</v>
      </c>
      <c r="T787" s="33">
        <v>5051771742977</v>
      </c>
      <c r="U787" s="33"/>
      <c r="V787" s="99">
        <v>0.17</v>
      </c>
      <c r="W787" s="99">
        <v>5.0000000000000001E-3</v>
      </c>
      <c r="X787" s="99">
        <f t="shared" si="35"/>
        <v>0.17500000000000002</v>
      </c>
      <c r="Y787" s="8">
        <v>10</v>
      </c>
      <c r="Z787" s="8">
        <v>260</v>
      </c>
      <c r="AA787" s="8">
        <v>120</v>
      </c>
      <c r="AY787" s="322" t="s">
        <v>3921</v>
      </c>
      <c r="AZ787" s="12"/>
      <c r="BA787" t="s">
        <v>5213</v>
      </c>
      <c r="BB787" s="302" t="s">
        <v>5197</v>
      </c>
      <c r="BC787" s="309" t="s">
        <v>5198</v>
      </c>
    </row>
    <row r="788" spans="1:55" ht="15.75" x14ac:dyDescent="0.25">
      <c r="A788" s="23" t="s">
        <v>508</v>
      </c>
      <c r="B788" s="24" t="s">
        <v>1080</v>
      </c>
      <c r="C788" s="24"/>
      <c r="D788" s="3" t="s">
        <v>2246</v>
      </c>
      <c r="E788" s="3" t="s">
        <v>2799</v>
      </c>
      <c r="F788" s="3" t="s">
        <v>1080</v>
      </c>
      <c r="G788" s="3"/>
      <c r="H788" t="s">
        <v>3333</v>
      </c>
      <c r="I788" s="33">
        <v>42010005</v>
      </c>
      <c r="K788" s="1" t="s">
        <v>2008</v>
      </c>
      <c r="L788" s="1" t="s">
        <v>2008</v>
      </c>
      <c r="N788" s="23" t="s">
        <v>2608</v>
      </c>
      <c r="O788" s="23"/>
      <c r="P788" s="22" t="s">
        <v>1995</v>
      </c>
      <c r="Q788" s="22">
        <v>41</v>
      </c>
      <c r="R788" s="37">
        <f t="shared" si="36"/>
        <v>76</v>
      </c>
      <c r="S788" s="168">
        <v>95</v>
      </c>
      <c r="T788" s="33">
        <v>5051771743004</v>
      </c>
      <c r="U788" s="33"/>
      <c r="V788" s="99">
        <v>0.17</v>
      </c>
      <c r="W788" s="99">
        <v>5.0000000000000001E-3</v>
      </c>
      <c r="X788" s="99">
        <f t="shared" si="35"/>
        <v>0.17500000000000002</v>
      </c>
      <c r="Y788" s="8">
        <v>10</v>
      </c>
      <c r="Z788" s="8">
        <v>260</v>
      </c>
      <c r="AA788" s="8">
        <v>120</v>
      </c>
      <c r="AY788" s="322" t="s">
        <v>3921</v>
      </c>
      <c r="AZ788" s="12"/>
      <c r="BA788" t="s">
        <v>5213</v>
      </c>
      <c r="BB788" s="302" t="s">
        <v>5197</v>
      </c>
      <c r="BC788" s="309" t="s">
        <v>5198</v>
      </c>
    </row>
    <row r="789" spans="1:55" ht="15.75" x14ac:dyDescent="0.25">
      <c r="A789" s="23" t="s">
        <v>508</v>
      </c>
      <c r="B789" s="24" t="s">
        <v>1080</v>
      </c>
      <c r="C789" s="24"/>
      <c r="D789" s="3" t="s">
        <v>2247</v>
      </c>
      <c r="E789" s="24" t="s">
        <v>1125</v>
      </c>
      <c r="F789" t="s">
        <v>4575</v>
      </c>
      <c r="G789" s="24"/>
      <c r="H789" s="24" t="s">
        <v>290</v>
      </c>
      <c r="I789" s="33">
        <v>42010000</v>
      </c>
      <c r="K789" s="1" t="s">
        <v>2008</v>
      </c>
      <c r="L789" s="1" t="s">
        <v>2008</v>
      </c>
      <c r="N789" s="23" t="s">
        <v>2608</v>
      </c>
      <c r="O789" s="23"/>
      <c r="P789" s="22" t="s">
        <v>1995</v>
      </c>
      <c r="Q789" s="22">
        <v>35</v>
      </c>
      <c r="R789" s="37">
        <f t="shared" si="36"/>
        <v>63.2</v>
      </c>
      <c r="S789" s="168">
        <v>79</v>
      </c>
      <c r="T789" s="33" t="s">
        <v>1127</v>
      </c>
      <c r="U789" s="33"/>
      <c r="V789" s="99">
        <v>0.22500000000000001</v>
      </c>
      <c r="W789" s="99">
        <v>5.0000000000000001E-3</v>
      </c>
      <c r="X789" s="99">
        <f t="shared" si="35"/>
        <v>0.23</v>
      </c>
      <c r="Y789" s="8">
        <v>60</v>
      </c>
      <c r="Z789" s="8">
        <v>300</v>
      </c>
      <c r="AA789" s="8">
        <v>30</v>
      </c>
      <c r="AY789" s="322" t="s">
        <v>1126</v>
      </c>
      <c r="AZ789" s="158"/>
      <c r="BA789" t="s">
        <v>5213</v>
      </c>
      <c r="BB789" s="302" t="s">
        <v>5197</v>
      </c>
      <c r="BC789" s="309" t="s">
        <v>5198</v>
      </c>
    </row>
    <row r="790" spans="1:55" ht="15.75" x14ac:dyDescent="0.25">
      <c r="A790" s="23" t="s">
        <v>508</v>
      </c>
      <c r="B790" s="24" t="s">
        <v>1080</v>
      </c>
      <c r="C790" s="24"/>
      <c r="D790" s="3" t="s">
        <v>2247</v>
      </c>
      <c r="E790" s="24" t="s">
        <v>1128</v>
      </c>
      <c r="F790" t="s">
        <v>4575</v>
      </c>
      <c r="G790" s="24"/>
      <c r="H790" s="24" t="s">
        <v>429</v>
      </c>
      <c r="I790" s="33">
        <v>42010000</v>
      </c>
      <c r="K790" s="1" t="s">
        <v>2008</v>
      </c>
      <c r="L790" s="1" t="s">
        <v>2008</v>
      </c>
      <c r="N790" s="23" t="s">
        <v>2608</v>
      </c>
      <c r="O790" s="23"/>
      <c r="P790" s="22" t="s">
        <v>1995</v>
      </c>
      <c r="Q790" s="22">
        <v>35</v>
      </c>
      <c r="R790" s="37">
        <f t="shared" si="36"/>
        <v>63.2</v>
      </c>
      <c r="S790" s="168">
        <v>79</v>
      </c>
      <c r="T790" s="33" t="s">
        <v>1129</v>
      </c>
      <c r="U790" s="33"/>
      <c r="V790" s="99">
        <v>0.22500000000000001</v>
      </c>
      <c r="W790" s="99">
        <v>5.0000000000000001E-3</v>
      </c>
      <c r="X790" s="99">
        <f t="shared" si="35"/>
        <v>0.23</v>
      </c>
      <c r="Y790" s="8">
        <v>60</v>
      </c>
      <c r="Z790" s="8">
        <v>300</v>
      </c>
      <c r="AA790" s="8">
        <v>30</v>
      </c>
      <c r="AY790" s="322" t="s">
        <v>1126</v>
      </c>
      <c r="AZ790" s="158"/>
      <c r="BA790" t="s">
        <v>5213</v>
      </c>
      <c r="BB790" s="302" t="s">
        <v>5197</v>
      </c>
      <c r="BC790" s="309" t="s">
        <v>5198</v>
      </c>
    </row>
    <row r="791" spans="1:55" ht="15.75" x14ac:dyDescent="0.25">
      <c r="A791" s="23" t="s">
        <v>508</v>
      </c>
      <c r="B791" s="24" t="s">
        <v>1080</v>
      </c>
      <c r="C791" s="24"/>
      <c r="D791" s="3" t="s">
        <v>2247</v>
      </c>
      <c r="E791" s="24" t="s">
        <v>1130</v>
      </c>
      <c r="F791" t="s">
        <v>4575</v>
      </c>
      <c r="G791" s="24"/>
      <c r="H791" s="24" t="s">
        <v>422</v>
      </c>
      <c r="I791" s="33">
        <v>42010000</v>
      </c>
      <c r="K791" s="1" t="s">
        <v>2008</v>
      </c>
      <c r="L791" s="1" t="s">
        <v>2008</v>
      </c>
      <c r="N791" s="23" t="s">
        <v>2608</v>
      </c>
      <c r="O791" s="23"/>
      <c r="P791" s="22" t="s">
        <v>1995</v>
      </c>
      <c r="Q791" s="22">
        <v>35</v>
      </c>
      <c r="R791" s="37">
        <f t="shared" si="36"/>
        <v>63.2</v>
      </c>
      <c r="S791" s="168">
        <v>79</v>
      </c>
      <c r="T791" s="33" t="s">
        <v>1131</v>
      </c>
      <c r="U791" s="33"/>
      <c r="V791" s="99">
        <v>0.22500000000000001</v>
      </c>
      <c r="W791" s="99">
        <v>5.0000000000000001E-3</v>
      </c>
      <c r="X791" s="99">
        <f t="shared" si="35"/>
        <v>0.23</v>
      </c>
      <c r="Y791" s="8">
        <v>60</v>
      </c>
      <c r="Z791" s="8">
        <v>300</v>
      </c>
      <c r="AA791" s="8">
        <v>30</v>
      </c>
      <c r="AY791" s="322" t="s">
        <v>1126</v>
      </c>
      <c r="AZ791" s="158"/>
      <c r="BA791" t="s">
        <v>5213</v>
      </c>
      <c r="BB791" s="302" t="s">
        <v>5197</v>
      </c>
      <c r="BC791" s="309" t="s">
        <v>5198</v>
      </c>
    </row>
    <row r="792" spans="1:55" ht="15.75" x14ac:dyDescent="0.25">
      <c r="A792" s="23" t="s">
        <v>508</v>
      </c>
      <c r="B792" s="24" t="s">
        <v>1080</v>
      </c>
      <c r="C792" s="24"/>
      <c r="D792" s="3" t="s">
        <v>2247</v>
      </c>
      <c r="E792" s="24" t="s">
        <v>1132</v>
      </c>
      <c r="F792" t="s">
        <v>4575</v>
      </c>
      <c r="G792" s="24"/>
      <c r="H792" s="24" t="s">
        <v>417</v>
      </c>
      <c r="I792" s="33">
        <v>42010000</v>
      </c>
      <c r="K792" s="1" t="s">
        <v>2008</v>
      </c>
      <c r="L792" s="1" t="s">
        <v>2008</v>
      </c>
      <c r="N792" s="23" t="s">
        <v>2608</v>
      </c>
      <c r="O792" s="23"/>
      <c r="P792" s="22" t="s">
        <v>1995</v>
      </c>
      <c r="Q792" s="22">
        <v>35</v>
      </c>
      <c r="R792" s="37">
        <f t="shared" si="36"/>
        <v>63.2</v>
      </c>
      <c r="S792" s="168">
        <v>79</v>
      </c>
      <c r="T792" s="33" t="s">
        <v>1133</v>
      </c>
      <c r="U792" s="33"/>
      <c r="V792" s="99">
        <v>0.22500000000000001</v>
      </c>
      <c r="W792" s="99">
        <v>5.0000000000000001E-3</v>
      </c>
      <c r="X792" s="99">
        <f t="shared" si="35"/>
        <v>0.23</v>
      </c>
      <c r="Y792" s="8">
        <v>60</v>
      </c>
      <c r="Z792" s="8">
        <v>300</v>
      </c>
      <c r="AA792" s="8">
        <v>30</v>
      </c>
      <c r="AY792" s="322" t="s">
        <v>1126</v>
      </c>
      <c r="AZ792" s="158"/>
      <c r="BA792" t="s">
        <v>5213</v>
      </c>
      <c r="BB792" s="302" t="s">
        <v>5197</v>
      </c>
      <c r="BC792" s="309" t="s">
        <v>5198</v>
      </c>
    </row>
    <row r="793" spans="1:55" ht="15.75" x14ac:dyDescent="0.25">
      <c r="A793" s="23" t="s">
        <v>508</v>
      </c>
      <c r="B793" s="24" t="s">
        <v>1080</v>
      </c>
      <c r="C793" s="24"/>
      <c r="D793" s="3" t="s">
        <v>2247</v>
      </c>
      <c r="E793" s="24" t="s">
        <v>1134</v>
      </c>
      <c r="F793" t="s">
        <v>4575</v>
      </c>
      <c r="G793" s="24"/>
      <c r="H793" s="24" t="s">
        <v>313</v>
      </c>
      <c r="I793" s="33">
        <v>42010000</v>
      </c>
      <c r="K793" s="1" t="s">
        <v>2008</v>
      </c>
      <c r="L793" s="1" t="s">
        <v>2008</v>
      </c>
      <c r="N793" s="23" t="s">
        <v>2608</v>
      </c>
      <c r="O793" s="23"/>
      <c r="P793" s="22" t="s">
        <v>1995</v>
      </c>
      <c r="Q793" s="22">
        <v>35</v>
      </c>
      <c r="R793" s="37">
        <f t="shared" si="36"/>
        <v>63.2</v>
      </c>
      <c r="S793" s="168">
        <v>79</v>
      </c>
      <c r="T793" s="33" t="s">
        <v>1135</v>
      </c>
      <c r="U793" s="33"/>
      <c r="V793" s="99">
        <v>0.22500000000000001</v>
      </c>
      <c r="W793" s="99">
        <v>5.0000000000000001E-3</v>
      </c>
      <c r="X793" s="99">
        <f t="shared" si="35"/>
        <v>0.23</v>
      </c>
      <c r="Y793" s="8">
        <v>60</v>
      </c>
      <c r="Z793" s="8">
        <v>300</v>
      </c>
      <c r="AA793" s="8">
        <v>30</v>
      </c>
      <c r="AY793" s="322" t="s">
        <v>1126</v>
      </c>
      <c r="AZ793" s="158"/>
      <c r="BA793" t="s">
        <v>5213</v>
      </c>
      <c r="BB793" s="302" t="s">
        <v>5197</v>
      </c>
      <c r="BC793" s="309" t="s">
        <v>5198</v>
      </c>
    </row>
    <row r="794" spans="1:55" ht="15.75" x14ac:dyDescent="0.25">
      <c r="A794" s="23" t="s">
        <v>508</v>
      </c>
      <c r="B794" s="24" t="s">
        <v>1080</v>
      </c>
      <c r="C794" s="24"/>
      <c r="D794" s="3" t="s">
        <v>2247</v>
      </c>
      <c r="E794" s="24" t="s">
        <v>1136</v>
      </c>
      <c r="F794" t="s">
        <v>4575</v>
      </c>
      <c r="G794" s="24"/>
      <c r="H794" s="24" t="s">
        <v>406</v>
      </c>
      <c r="I794" s="33">
        <v>42010000</v>
      </c>
      <c r="K794" s="1" t="s">
        <v>2008</v>
      </c>
      <c r="L794" s="1" t="s">
        <v>2008</v>
      </c>
      <c r="N794" s="23" t="s">
        <v>2608</v>
      </c>
      <c r="O794" s="23"/>
      <c r="P794" s="22" t="s">
        <v>1995</v>
      </c>
      <c r="Q794" s="22">
        <v>35</v>
      </c>
      <c r="R794" s="37">
        <f t="shared" si="36"/>
        <v>63.2</v>
      </c>
      <c r="S794" s="168">
        <v>79</v>
      </c>
      <c r="T794" s="33" t="s">
        <v>1137</v>
      </c>
      <c r="U794" s="33"/>
      <c r="V794" s="99">
        <v>0.22500000000000001</v>
      </c>
      <c r="W794" s="99">
        <v>5.0000000000000001E-3</v>
      </c>
      <c r="X794" s="99">
        <f t="shared" si="35"/>
        <v>0.23</v>
      </c>
      <c r="Y794" s="8">
        <v>60</v>
      </c>
      <c r="Z794" s="8">
        <v>300</v>
      </c>
      <c r="AA794" s="8">
        <v>30</v>
      </c>
      <c r="AY794" s="322" t="s">
        <v>1126</v>
      </c>
      <c r="AZ794" s="158"/>
      <c r="BA794" t="s">
        <v>5213</v>
      </c>
      <c r="BB794" s="302" t="s">
        <v>5197</v>
      </c>
      <c r="BC794" s="309" t="s">
        <v>5198</v>
      </c>
    </row>
    <row r="795" spans="1:55" ht="15.75" x14ac:dyDescent="0.25">
      <c r="A795" s="23" t="s">
        <v>508</v>
      </c>
      <c r="B795" s="24" t="s">
        <v>1080</v>
      </c>
      <c r="C795" s="24"/>
      <c r="D795" s="3" t="s">
        <v>2247</v>
      </c>
      <c r="E795" s="24" t="s">
        <v>1138</v>
      </c>
      <c r="F795" t="s">
        <v>4575</v>
      </c>
      <c r="G795" s="24"/>
      <c r="H795" s="24" t="s">
        <v>308</v>
      </c>
      <c r="I795" s="33">
        <v>42010000</v>
      </c>
      <c r="K795" s="1" t="s">
        <v>2008</v>
      </c>
      <c r="L795" s="1" t="s">
        <v>2008</v>
      </c>
      <c r="N795" s="23" t="s">
        <v>2608</v>
      </c>
      <c r="O795" s="23"/>
      <c r="P795" s="22" t="s">
        <v>1995</v>
      </c>
      <c r="Q795" s="22">
        <v>35</v>
      </c>
      <c r="R795" s="37">
        <f t="shared" si="36"/>
        <v>63.2</v>
      </c>
      <c r="S795" s="168">
        <v>79</v>
      </c>
      <c r="T795" s="33" t="s">
        <v>1139</v>
      </c>
      <c r="U795" s="33"/>
      <c r="V795" s="99">
        <v>0.22500000000000001</v>
      </c>
      <c r="W795" s="99">
        <v>5.0000000000000001E-3</v>
      </c>
      <c r="X795" s="99">
        <f t="shared" si="35"/>
        <v>0.23</v>
      </c>
      <c r="Y795" s="8">
        <v>60</v>
      </c>
      <c r="Z795" s="8">
        <v>300</v>
      </c>
      <c r="AA795" s="8">
        <v>30</v>
      </c>
      <c r="AY795" s="322" t="s">
        <v>1126</v>
      </c>
      <c r="AZ795" s="158"/>
      <c r="BA795" t="s">
        <v>5213</v>
      </c>
      <c r="BB795" s="302" t="s">
        <v>5197</v>
      </c>
      <c r="BC795" s="309" t="s">
        <v>5198</v>
      </c>
    </row>
    <row r="796" spans="1:55" ht="15.75" x14ac:dyDescent="0.25">
      <c r="A796" s="23" t="s">
        <v>508</v>
      </c>
      <c r="B796" s="24" t="s">
        <v>1080</v>
      </c>
      <c r="C796" s="24"/>
      <c r="D796" s="3" t="s">
        <v>2247</v>
      </c>
      <c r="E796" s="24" t="s">
        <v>1140</v>
      </c>
      <c r="F796" t="s">
        <v>4575</v>
      </c>
      <c r="G796" s="24"/>
      <c r="H796" s="24" t="s">
        <v>1141</v>
      </c>
      <c r="I796" s="33">
        <v>42010000</v>
      </c>
      <c r="K796" s="1" t="s">
        <v>2008</v>
      </c>
      <c r="L796" s="1" t="s">
        <v>2008</v>
      </c>
      <c r="N796" s="23" t="s">
        <v>2608</v>
      </c>
      <c r="O796" s="23"/>
      <c r="P796" s="22" t="s">
        <v>1995</v>
      </c>
      <c r="Q796" s="22">
        <v>35</v>
      </c>
      <c r="R796" s="37">
        <f t="shared" si="36"/>
        <v>63.2</v>
      </c>
      <c r="S796" s="168">
        <v>79</v>
      </c>
      <c r="T796" s="33" t="s">
        <v>1142</v>
      </c>
      <c r="U796" s="33"/>
      <c r="V796" s="99">
        <v>0.22500000000000001</v>
      </c>
      <c r="W796" s="99">
        <v>5.0000000000000001E-3</v>
      </c>
      <c r="X796" s="99">
        <f t="shared" si="35"/>
        <v>0.23</v>
      </c>
      <c r="Y796" s="8">
        <v>60</v>
      </c>
      <c r="Z796" s="8">
        <v>300</v>
      </c>
      <c r="AA796" s="8">
        <v>30</v>
      </c>
      <c r="AY796" s="322" t="s">
        <v>1126</v>
      </c>
      <c r="AZ796" s="158"/>
      <c r="BA796" t="s">
        <v>5213</v>
      </c>
      <c r="BB796" s="302" t="s">
        <v>5197</v>
      </c>
      <c r="BC796" s="309" t="s">
        <v>5198</v>
      </c>
    </row>
    <row r="797" spans="1:55" ht="15.75" x14ac:dyDescent="0.25">
      <c r="A797" s="23" t="s">
        <v>448</v>
      </c>
      <c r="B797" s="24" t="s">
        <v>1080</v>
      </c>
      <c r="D797" t="s">
        <v>2247</v>
      </c>
      <c r="E797" s="20" t="s">
        <v>4576</v>
      </c>
      <c r="F797" t="s">
        <v>4575</v>
      </c>
      <c r="H797" t="s">
        <v>4577</v>
      </c>
      <c r="I797" s="33">
        <v>42010000</v>
      </c>
      <c r="K797" s="1" t="s">
        <v>2008</v>
      </c>
      <c r="L797" s="1" t="s">
        <v>2008</v>
      </c>
      <c r="M797" s="254"/>
      <c r="N797" s="13" t="s">
        <v>4578</v>
      </c>
      <c r="O797"/>
      <c r="P797" s="244" t="s">
        <v>1995</v>
      </c>
      <c r="Q797" s="22">
        <v>35</v>
      </c>
      <c r="R797" s="37">
        <f t="shared" si="36"/>
        <v>63.2</v>
      </c>
      <c r="S797" s="168">
        <v>79</v>
      </c>
      <c r="T797" s="143">
        <v>5051771779812</v>
      </c>
      <c r="U797"/>
      <c r="V797" s="99">
        <v>0.22500000000000001</v>
      </c>
      <c r="W797" s="99">
        <v>5.0000000000000001E-3</v>
      </c>
      <c r="X797" s="99">
        <f>V797+W797</f>
        <v>0.23</v>
      </c>
      <c r="Y797" s="8">
        <v>60</v>
      </c>
      <c r="Z797" s="8">
        <v>300</v>
      </c>
      <c r="AA797" s="8">
        <v>30</v>
      </c>
      <c r="AY797" s="322" t="s">
        <v>1126</v>
      </c>
      <c r="BA797" t="s">
        <v>5213</v>
      </c>
      <c r="BB797" s="302" t="s">
        <v>5197</v>
      </c>
      <c r="BC797" s="309" t="s">
        <v>5198</v>
      </c>
    </row>
    <row r="798" spans="1:55" ht="15.75" x14ac:dyDescent="0.25">
      <c r="A798" s="23" t="s">
        <v>448</v>
      </c>
      <c r="B798" s="24" t="s">
        <v>1080</v>
      </c>
      <c r="D798" t="s">
        <v>2247</v>
      </c>
      <c r="E798" s="20" t="s">
        <v>4579</v>
      </c>
      <c r="F798" t="s">
        <v>4575</v>
      </c>
      <c r="H798" t="s">
        <v>4580</v>
      </c>
      <c r="I798" s="33">
        <v>42010000</v>
      </c>
      <c r="K798" s="1" t="s">
        <v>2008</v>
      </c>
      <c r="L798" s="1" t="s">
        <v>2008</v>
      </c>
      <c r="M798" s="254"/>
      <c r="N798" s="13" t="s">
        <v>4578</v>
      </c>
      <c r="O798"/>
      <c r="P798" s="244" t="s">
        <v>1995</v>
      </c>
      <c r="Q798" s="22">
        <v>35</v>
      </c>
      <c r="R798" s="37">
        <f t="shared" si="36"/>
        <v>63.2</v>
      </c>
      <c r="S798" s="168">
        <v>79</v>
      </c>
      <c r="T798" s="143">
        <v>5051771779843</v>
      </c>
      <c r="U798"/>
      <c r="V798" s="99">
        <v>0.22500000000000001</v>
      </c>
      <c r="W798" s="99">
        <v>5.0000000000000001E-3</v>
      </c>
      <c r="X798" s="99">
        <f>V798+W798</f>
        <v>0.23</v>
      </c>
      <c r="Y798" s="8">
        <v>60</v>
      </c>
      <c r="Z798" s="8">
        <v>300</v>
      </c>
      <c r="AA798" s="8">
        <v>30</v>
      </c>
      <c r="AY798" s="322" t="s">
        <v>1126</v>
      </c>
      <c r="BA798" t="s">
        <v>5213</v>
      </c>
      <c r="BB798" s="302" t="s">
        <v>5197</v>
      </c>
      <c r="BC798" s="309" t="s">
        <v>5198</v>
      </c>
    </row>
    <row r="799" spans="1:55" ht="15.75" x14ac:dyDescent="0.25">
      <c r="A799" s="23" t="s">
        <v>448</v>
      </c>
      <c r="B799" s="24" t="s">
        <v>1080</v>
      </c>
      <c r="D799" t="s">
        <v>2247</v>
      </c>
      <c r="E799" s="20" t="s">
        <v>4581</v>
      </c>
      <c r="F799" t="s">
        <v>4575</v>
      </c>
      <c r="H799" t="s">
        <v>4582</v>
      </c>
      <c r="I799" s="33">
        <v>42010000</v>
      </c>
      <c r="K799" s="1" t="s">
        <v>2008</v>
      </c>
      <c r="L799" s="1" t="s">
        <v>2008</v>
      </c>
      <c r="M799" s="254"/>
      <c r="N799" s="13" t="s">
        <v>4578</v>
      </c>
      <c r="O799"/>
      <c r="P799" s="244" t="s">
        <v>1995</v>
      </c>
      <c r="Q799" s="22">
        <v>35</v>
      </c>
      <c r="R799" s="37">
        <f t="shared" si="36"/>
        <v>63.2</v>
      </c>
      <c r="S799" s="168">
        <v>79</v>
      </c>
      <c r="T799" s="143">
        <v>5051771779836</v>
      </c>
      <c r="U799"/>
      <c r="V799" s="99">
        <v>0.22500000000000001</v>
      </c>
      <c r="W799" s="99">
        <v>5.0000000000000001E-3</v>
      </c>
      <c r="X799" s="99">
        <f>V799+W799</f>
        <v>0.23</v>
      </c>
      <c r="Y799" s="8">
        <v>60</v>
      </c>
      <c r="Z799" s="8">
        <v>300</v>
      </c>
      <c r="AA799" s="8">
        <v>30</v>
      </c>
      <c r="AY799" s="322" t="s">
        <v>1126</v>
      </c>
      <c r="BA799" t="s">
        <v>5213</v>
      </c>
      <c r="BB799" s="302" t="s">
        <v>5197</v>
      </c>
      <c r="BC799" s="309" t="s">
        <v>5198</v>
      </c>
    </row>
    <row r="800" spans="1:55" ht="15.75" x14ac:dyDescent="0.25">
      <c r="A800" s="23" t="s">
        <v>448</v>
      </c>
      <c r="B800" s="24" t="s">
        <v>1080</v>
      </c>
      <c r="D800" t="s">
        <v>2247</v>
      </c>
      <c r="E800" s="20" t="s">
        <v>4583</v>
      </c>
      <c r="F800" t="s">
        <v>4575</v>
      </c>
      <c r="H800" t="s">
        <v>4584</v>
      </c>
      <c r="I800" s="33">
        <v>42010000</v>
      </c>
      <c r="K800" s="1" t="s">
        <v>2008</v>
      </c>
      <c r="L800" s="1" t="s">
        <v>2008</v>
      </c>
      <c r="M800" s="254"/>
      <c r="N800" s="13" t="s">
        <v>4578</v>
      </c>
      <c r="O800"/>
      <c r="P800" s="244" t="s">
        <v>1995</v>
      </c>
      <c r="Q800" s="22">
        <v>35</v>
      </c>
      <c r="R800" s="37">
        <f t="shared" si="36"/>
        <v>63.2</v>
      </c>
      <c r="S800" s="168">
        <v>79</v>
      </c>
      <c r="T800" s="143">
        <v>5051771779829</v>
      </c>
      <c r="U800"/>
      <c r="V800" s="99">
        <v>0.22500000000000001</v>
      </c>
      <c r="W800" s="99">
        <v>5.0000000000000001E-3</v>
      </c>
      <c r="X800" s="99">
        <f>V800+W800</f>
        <v>0.23</v>
      </c>
      <c r="Y800" s="8">
        <v>60</v>
      </c>
      <c r="Z800" s="8">
        <v>300</v>
      </c>
      <c r="AA800" s="8">
        <v>30</v>
      </c>
      <c r="AY800" s="322" t="s">
        <v>1126</v>
      </c>
      <c r="BA800" t="s">
        <v>5213</v>
      </c>
      <c r="BB800" s="302" t="s">
        <v>5197</v>
      </c>
      <c r="BC800" s="309" t="s">
        <v>5198</v>
      </c>
    </row>
    <row r="801" spans="1:55" ht="15.75" x14ac:dyDescent="0.25">
      <c r="A801" s="23" t="s">
        <v>448</v>
      </c>
      <c r="B801" s="24" t="s">
        <v>1080</v>
      </c>
      <c r="D801" t="s">
        <v>2247</v>
      </c>
      <c r="E801" s="20" t="s">
        <v>4585</v>
      </c>
      <c r="F801" t="s">
        <v>4575</v>
      </c>
      <c r="H801" t="s">
        <v>4586</v>
      </c>
      <c r="I801" s="33">
        <v>42010000</v>
      </c>
      <c r="K801" s="1" t="s">
        <v>2008</v>
      </c>
      <c r="L801" s="1" t="s">
        <v>2008</v>
      </c>
      <c r="M801" s="254"/>
      <c r="N801" s="13" t="s">
        <v>4578</v>
      </c>
      <c r="O801"/>
      <c r="P801" s="244" t="s">
        <v>1995</v>
      </c>
      <c r="Q801" s="22">
        <v>35</v>
      </c>
      <c r="R801" s="37">
        <f t="shared" si="36"/>
        <v>63.2</v>
      </c>
      <c r="S801" s="168">
        <v>79</v>
      </c>
      <c r="T801" s="143">
        <v>5051771779850</v>
      </c>
      <c r="U801"/>
      <c r="V801" s="99">
        <v>0.22500000000000001</v>
      </c>
      <c r="W801" s="99">
        <v>5.0000000000000001E-3</v>
      </c>
      <c r="X801" s="99">
        <f>V801+W801</f>
        <v>0.23</v>
      </c>
      <c r="Y801" s="8">
        <v>60</v>
      </c>
      <c r="Z801" s="8">
        <v>300</v>
      </c>
      <c r="AA801" s="8">
        <v>30</v>
      </c>
      <c r="AY801" s="322" t="s">
        <v>1126</v>
      </c>
      <c r="BA801" t="s">
        <v>5213</v>
      </c>
      <c r="BB801" s="302" t="s">
        <v>5197</v>
      </c>
      <c r="BC801" s="309" t="s">
        <v>5198</v>
      </c>
    </row>
    <row r="802" spans="1:55" ht="15.75" x14ac:dyDescent="0.25">
      <c r="A802" s="23" t="s">
        <v>508</v>
      </c>
      <c r="B802" s="24" t="s">
        <v>1080</v>
      </c>
      <c r="C802" s="24"/>
      <c r="D802" s="3" t="s">
        <v>1805</v>
      </c>
      <c r="E802" s="24" t="s">
        <v>1805</v>
      </c>
      <c r="F802" s="24" t="s">
        <v>2378</v>
      </c>
      <c r="G802" s="24"/>
      <c r="H802" s="24" t="s">
        <v>316</v>
      </c>
      <c r="I802" s="33">
        <v>83089000</v>
      </c>
      <c r="K802" s="1" t="s">
        <v>2008</v>
      </c>
      <c r="L802" s="1" t="s">
        <v>2008</v>
      </c>
      <c r="N802" s="35" t="s">
        <v>334</v>
      </c>
      <c r="O802" s="35"/>
      <c r="P802" s="22" t="s">
        <v>1995</v>
      </c>
      <c r="Q802" s="22">
        <v>48</v>
      </c>
      <c r="R802" s="37">
        <f t="shared" si="36"/>
        <v>87.2</v>
      </c>
      <c r="S802" s="168">
        <v>109</v>
      </c>
      <c r="T802" s="33" t="s">
        <v>1825</v>
      </c>
      <c r="U802" s="33"/>
      <c r="V802" s="99">
        <v>0.13500000000000001</v>
      </c>
      <c r="W802" s="99">
        <v>5.0000000000000001E-3</v>
      </c>
      <c r="X802" s="99">
        <f t="shared" si="35"/>
        <v>0.14000000000000001</v>
      </c>
      <c r="Y802" s="8">
        <v>105</v>
      </c>
      <c r="Z802" s="8">
        <v>5</v>
      </c>
      <c r="AA802" s="8">
        <v>30</v>
      </c>
      <c r="AY802" s="322" t="s">
        <v>2877</v>
      </c>
      <c r="AZ802" s="158"/>
      <c r="BA802" t="s">
        <v>5211</v>
      </c>
      <c r="BB802" s="302" t="s">
        <v>5197</v>
      </c>
      <c r="BC802" s="309" t="s">
        <v>5198</v>
      </c>
    </row>
    <row r="803" spans="1:55" ht="15.75" x14ac:dyDescent="0.25">
      <c r="A803" s="23" t="s">
        <v>508</v>
      </c>
      <c r="B803" s="24" t="s">
        <v>1143</v>
      </c>
      <c r="C803" s="24"/>
      <c r="D803" s="3" t="s">
        <v>2197</v>
      </c>
      <c r="E803" s="24" t="s">
        <v>1144</v>
      </c>
      <c r="F803" s="24" t="s">
        <v>2379</v>
      </c>
      <c r="G803" s="24"/>
      <c r="H803" s="24" t="s">
        <v>290</v>
      </c>
      <c r="I803" s="33">
        <v>96039091</v>
      </c>
      <c r="K803" s="1" t="s">
        <v>2008</v>
      </c>
      <c r="L803" s="1" t="s">
        <v>2008</v>
      </c>
      <c r="N803" s="23" t="s">
        <v>330</v>
      </c>
      <c r="O803" s="23"/>
      <c r="P803" s="22" t="s">
        <v>1995</v>
      </c>
      <c r="Q803" s="22">
        <v>12</v>
      </c>
      <c r="R803" s="37">
        <f t="shared" si="36"/>
        <v>22.400000000000002</v>
      </c>
      <c r="S803" s="168">
        <v>28</v>
      </c>
      <c r="T803" s="33" t="s">
        <v>1146</v>
      </c>
      <c r="U803" s="33"/>
      <c r="V803" s="99">
        <v>5.5E-2</v>
      </c>
      <c r="W803" s="99">
        <v>5.0000000000000001E-3</v>
      </c>
      <c r="X803" s="99">
        <f t="shared" si="35"/>
        <v>0.06</v>
      </c>
      <c r="Y803" s="8">
        <v>165</v>
      </c>
      <c r="Z803" s="8">
        <v>35</v>
      </c>
      <c r="AA803" s="8">
        <v>65</v>
      </c>
      <c r="AY803" s="322" t="s">
        <v>1145</v>
      </c>
      <c r="AZ803" s="157"/>
      <c r="BA803" t="s">
        <v>5211</v>
      </c>
      <c r="BB803" s="302" t="s">
        <v>5197</v>
      </c>
      <c r="BC803" s="309" t="s">
        <v>5198</v>
      </c>
    </row>
    <row r="804" spans="1:55" ht="15.75" x14ac:dyDescent="0.25">
      <c r="A804" s="23" t="s">
        <v>508</v>
      </c>
      <c r="B804" s="24" t="s">
        <v>1143</v>
      </c>
      <c r="C804" s="24"/>
      <c r="D804" s="3" t="s">
        <v>2197</v>
      </c>
      <c r="E804" s="24" t="s">
        <v>1147</v>
      </c>
      <c r="F804" s="24" t="s">
        <v>2379</v>
      </c>
      <c r="G804" s="24"/>
      <c r="H804" s="24" t="s">
        <v>302</v>
      </c>
      <c r="I804" s="33">
        <v>96039091</v>
      </c>
      <c r="K804" s="1" t="s">
        <v>2008</v>
      </c>
      <c r="L804" s="1" t="s">
        <v>2008</v>
      </c>
      <c r="N804" s="23" t="s">
        <v>330</v>
      </c>
      <c r="O804" s="23"/>
      <c r="P804" s="22" t="s">
        <v>1995</v>
      </c>
      <c r="Q804" s="22">
        <v>12</v>
      </c>
      <c r="R804" s="37">
        <f t="shared" si="36"/>
        <v>22.400000000000002</v>
      </c>
      <c r="S804" s="168">
        <v>28</v>
      </c>
      <c r="T804" s="33" t="s">
        <v>1148</v>
      </c>
      <c r="U804" s="33"/>
      <c r="V804" s="99">
        <v>5.5E-2</v>
      </c>
      <c r="W804" s="99">
        <v>5.0000000000000001E-3</v>
      </c>
      <c r="X804" s="99">
        <f t="shared" si="35"/>
        <v>0.06</v>
      </c>
      <c r="Y804" s="8">
        <v>165</v>
      </c>
      <c r="Z804" s="8">
        <v>35</v>
      </c>
      <c r="AA804" s="8">
        <v>65</v>
      </c>
      <c r="AY804" s="322" t="s">
        <v>1145</v>
      </c>
      <c r="AZ804" s="157"/>
      <c r="BA804" t="s">
        <v>5211</v>
      </c>
      <c r="BB804" s="302" t="s">
        <v>5197</v>
      </c>
      <c r="BC804" s="309" t="s">
        <v>5198</v>
      </c>
    </row>
    <row r="805" spans="1:55" ht="15.75" x14ac:dyDescent="0.25">
      <c r="A805" s="23" t="s">
        <v>508</v>
      </c>
      <c r="B805" s="24" t="s">
        <v>1143</v>
      </c>
      <c r="C805" s="24"/>
      <c r="D805" s="3" t="s">
        <v>2197</v>
      </c>
      <c r="E805" s="24" t="s">
        <v>1149</v>
      </c>
      <c r="F805" s="24" t="s">
        <v>2379</v>
      </c>
      <c r="G805" s="24"/>
      <c r="H805" s="24" t="s">
        <v>313</v>
      </c>
      <c r="I805" s="33">
        <v>96039091</v>
      </c>
      <c r="K805" s="1" t="s">
        <v>2008</v>
      </c>
      <c r="L805" s="1" t="s">
        <v>2008</v>
      </c>
      <c r="N805" s="23" t="s">
        <v>330</v>
      </c>
      <c r="O805" s="23"/>
      <c r="P805" s="22" t="s">
        <v>1995</v>
      </c>
      <c r="Q805" s="22">
        <v>12</v>
      </c>
      <c r="R805" s="37">
        <f t="shared" si="36"/>
        <v>22.400000000000002</v>
      </c>
      <c r="S805" s="168">
        <v>28</v>
      </c>
      <c r="T805" s="33" t="s">
        <v>1150</v>
      </c>
      <c r="U805" s="33"/>
      <c r="V805" s="99">
        <v>5.5E-2</v>
      </c>
      <c r="W805" s="99">
        <v>5.0000000000000001E-3</v>
      </c>
      <c r="X805" s="99">
        <f t="shared" si="35"/>
        <v>0.06</v>
      </c>
      <c r="Y805" s="8">
        <v>165</v>
      </c>
      <c r="Z805" s="8">
        <v>35</v>
      </c>
      <c r="AA805" s="8">
        <v>65</v>
      </c>
      <c r="AY805" s="322" t="s">
        <v>1145</v>
      </c>
      <c r="AZ805" s="157"/>
      <c r="BA805" t="s">
        <v>5211</v>
      </c>
      <c r="BB805" s="302" t="s">
        <v>5197</v>
      </c>
      <c r="BC805" s="309" t="s">
        <v>5198</v>
      </c>
    </row>
    <row r="806" spans="1:55" ht="15.75" x14ac:dyDescent="0.25">
      <c r="A806" s="23" t="s">
        <v>508</v>
      </c>
      <c r="B806" s="24" t="s">
        <v>1143</v>
      </c>
      <c r="C806" s="24"/>
      <c r="D806" s="3" t="s">
        <v>2197</v>
      </c>
      <c r="E806" s="24" t="s">
        <v>1151</v>
      </c>
      <c r="F806" s="24" t="s">
        <v>2379</v>
      </c>
      <c r="G806" s="24"/>
      <c r="H806" s="24" t="s">
        <v>406</v>
      </c>
      <c r="I806" s="33">
        <v>96039091</v>
      </c>
      <c r="K806" s="1" t="s">
        <v>2008</v>
      </c>
      <c r="L806" s="1" t="s">
        <v>2008</v>
      </c>
      <c r="N806" s="23" t="s">
        <v>330</v>
      </c>
      <c r="O806" s="23"/>
      <c r="P806" s="22" t="s">
        <v>1995</v>
      </c>
      <c r="Q806" s="22">
        <v>12</v>
      </c>
      <c r="R806" s="37">
        <f t="shared" si="36"/>
        <v>22.400000000000002</v>
      </c>
      <c r="S806" s="168">
        <v>28</v>
      </c>
      <c r="T806" s="33" t="s">
        <v>1152</v>
      </c>
      <c r="U806" s="33"/>
      <c r="V806" s="99">
        <v>5.5E-2</v>
      </c>
      <c r="W806" s="99">
        <v>5.0000000000000001E-3</v>
      </c>
      <c r="X806" s="99">
        <f t="shared" si="35"/>
        <v>0.06</v>
      </c>
      <c r="Y806" s="8">
        <v>165</v>
      </c>
      <c r="Z806" s="8">
        <v>35</v>
      </c>
      <c r="AA806" s="8">
        <v>65</v>
      </c>
      <c r="AY806" s="322" t="s">
        <v>1145</v>
      </c>
      <c r="AZ806" s="157"/>
      <c r="BA806" t="s">
        <v>5211</v>
      </c>
      <c r="BB806" s="302" t="s">
        <v>5197</v>
      </c>
      <c r="BC806" s="309" t="s">
        <v>5198</v>
      </c>
    </row>
    <row r="807" spans="1:55" ht="15.75" x14ac:dyDescent="0.25">
      <c r="A807" s="23" t="s">
        <v>508</v>
      </c>
      <c r="B807" s="24" t="s">
        <v>1143</v>
      </c>
      <c r="C807" s="24"/>
      <c r="D807" s="3" t="s">
        <v>2197</v>
      </c>
      <c r="E807" s="24" t="s">
        <v>1153</v>
      </c>
      <c r="F807" s="24" t="s">
        <v>2379</v>
      </c>
      <c r="G807" s="24"/>
      <c r="H807" s="24" t="s">
        <v>308</v>
      </c>
      <c r="I807" s="33">
        <v>96039091</v>
      </c>
      <c r="K807" s="1" t="s">
        <v>2008</v>
      </c>
      <c r="L807" s="1" t="s">
        <v>2008</v>
      </c>
      <c r="N807" s="23" t="s">
        <v>330</v>
      </c>
      <c r="O807" s="23"/>
      <c r="P807" s="22" t="s">
        <v>1995</v>
      </c>
      <c r="Q807" s="22">
        <v>12</v>
      </c>
      <c r="R807" s="37">
        <f t="shared" si="36"/>
        <v>22.400000000000002</v>
      </c>
      <c r="S807" s="168">
        <v>28</v>
      </c>
      <c r="T807" s="33" t="s">
        <v>1154</v>
      </c>
      <c r="U807" s="33"/>
      <c r="V807" s="99">
        <v>5.5E-2</v>
      </c>
      <c r="W807" s="99">
        <v>5.0000000000000001E-3</v>
      </c>
      <c r="X807" s="99">
        <f t="shared" si="35"/>
        <v>0.06</v>
      </c>
      <c r="Y807" s="8">
        <v>165</v>
      </c>
      <c r="Z807" s="8">
        <v>35</v>
      </c>
      <c r="AA807" s="8">
        <v>65</v>
      </c>
      <c r="AY807" s="322" t="s">
        <v>1145</v>
      </c>
      <c r="AZ807" s="157"/>
      <c r="BA807" t="s">
        <v>5211</v>
      </c>
      <c r="BB807" s="302" t="s">
        <v>5197</v>
      </c>
      <c r="BC807" s="309" t="s">
        <v>5198</v>
      </c>
    </row>
    <row r="808" spans="1:55" ht="15.75" x14ac:dyDescent="0.25">
      <c r="A808" s="23" t="s">
        <v>508</v>
      </c>
      <c r="B808" s="24" t="s">
        <v>1143</v>
      </c>
      <c r="C808" s="24"/>
      <c r="D808" s="3" t="s">
        <v>1155</v>
      </c>
      <c r="E808" s="24" t="s">
        <v>1155</v>
      </c>
      <c r="F808" s="24" t="s">
        <v>4324</v>
      </c>
      <c r="G808" s="24"/>
      <c r="H808" s="24" t="s">
        <v>1060</v>
      </c>
      <c r="I808" s="33">
        <v>82055980</v>
      </c>
      <c r="K808" s="1" t="s">
        <v>2008</v>
      </c>
      <c r="L808" s="1" t="s">
        <v>2008</v>
      </c>
      <c r="N808" s="23" t="s">
        <v>330</v>
      </c>
      <c r="O808" s="23"/>
      <c r="P808" s="22" t="s">
        <v>1995</v>
      </c>
      <c r="Q808" s="22">
        <v>32.5</v>
      </c>
      <c r="R808" s="37">
        <f t="shared" si="36"/>
        <v>60</v>
      </c>
      <c r="S808" s="168">
        <v>75</v>
      </c>
      <c r="T808" s="33" t="s">
        <v>1157</v>
      </c>
      <c r="U808" s="33"/>
      <c r="V808" s="99">
        <v>7.4999999999999997E-2</v>
      </c>
      <c r="W808" s="99">
        <v>0.02</v>
      </c>
      <c r="X808" s="99">
        <f t="shared" si="35"/>
        <v>9.5000000000000001E-2</v>
      </c>
      <c r="Y808" s="8">
        <v>65</v>
      </c>
      <c r="Z808" s="8">
        <v>10</v>
      </c>
      <c r="AA808" s="8">
        <v>50</v>
      </c>
      <c r="AY808" s="322" t="s">
        <v>1156</v>
      </c>
      <c r="AZ808" s="158"/>
      <c r="BA808" t="s">
        <v>5211</v>
      </c>
      <c r="BB808" s="302" t="s">
        <v>5197</v>
      </c>
      <c r="BC808" s="309" t="s">
        <v>5198</v>
      </c>
    </row>
    <row r="809" spans="1:55" ht="15.75" x14ac:dyDescent="0.25">
      <c r="A809" s="23" t="s">
        <v>508</v>
      </c>
      <c r="B809" s="24" t="s">
        <v>1143</v>
      </c>
      <c r="C809" s="24"/>
      <c r="D809" s="3" t="s">
        <v>1158</v>
      </c>
      <c r="E809" s="24" t="s">
        <v>1158</v>
      </c>
      <c r="F809" s="24" t="s">
        <v>2333</v>
      </c>
      <c r="G809" s="24"/>
      <c r="H809" s="24" t="s">
        <v>306</v>
      </c>
      <c r="I809" s="33">
        <v>25131000</v>
      </c>
      <c r="K809" s="1" t="s">
        <v>2008</v>
      </c>
      <c r="L809" s="1" t="s">
        <v>2008</v>
      </c>
      <c r="N809" s="23" t="s">
        <v>330</v>
      </c>
      <c r="O809" s="23"/>
      <c r="P809" s="22" t="s">
        <v>1995</v>
      </c>
      <c r="Q809" s="22">
        <v>11</v>
      </c>
      <c r="R809" s="37">
        <f t="shared" si="36"/>
        <v>20</v>
      </c>
      <c r="S809" s="168">
        <v>25</v>
      </c>
      <c r="T809" s="33" t="s">
        <v>1160</v>
      </c>
      <c r="U809" s="33"/>
      <c r="V809" s="99">
        <v>9.5000000000000001E-2</v>
      </c>
      <c r="W809" s="99">
        <v>0.02</v>
      </c>
      <c r="X809" s="99">
        <f t="shared" si="35"/>
        <v>0.115</v>
      </c>
      <c r="Y809" s="8">
        <v>110</v>
      </c>
      <c r="Z809" s="8">
        <v>20</v>
      </c>
      <c r="AA809" s="8">
        <v>90</v>
      </c>
      <c r="AY809" s="322" t="s">
        <v>1159</v>
      </c>
      <c r="AZ809" s="157"/>
      <c r="BA809" t="s">
        <v>5211</v>
      </c>
      <c r="BB809" s="302" t="s">
        <v>5197</v>
      </c>
      <c r="BC809" s="309" t="s">
        <v>5198</v>
      </c>
    </row>
    <row r="810" spans="1:55" ht="15.75" x14ac:dyDescent="0.25">
      <c r="A810" s="23" t="s">
        <v>508</v>
      </c>
      <c r="B810" s="24" t="s">
        <v>1143</v>
      </c>
      <c r="C810" s="24"/>
      <c r="D810" s="3" t="s">
        <v>1161</v>
      </c>
      <c r="E810" s="24" t="s">
        <v>1161</v>
      </c>
      <c r="F810" s="24" t="s">
        <v>2334</v>
      </c>
      <c r="G810" s="24"/>
      <c r="H810" s="24" t="s">
        <v>290</v>
      </c>
      <c r="I810" s="33">
        <v>82119200</v>
      </c>
      <c r="K810" s="1" t="s">
        <v>2008</v>
      </c>
      <c r="L810" s="1" t="s">
        <v>2008</v>
      </c>
      <c r="N810" s="23" t="s">
        <v>330</v>
      </c>
      <c r="O810" s="23"/>
      <c r="P810" s="22" t="s">
        <v>1995</v>
      </c>
      <c r="Q810" s="22">
        <v>30</v>
      </c>
      <c r="R810" s="37">
        <f t="shared" si="36"/>
        <v>55.2</v>
      </c>
      <c r="S810" s="168">
        <v>69</v>
      </c>
      <c r="T810" s="33" t="s">
        <v>1163</v>
      </c>
      <c r="U810" s="33"/>
      <c r="V810" s="99">
        <v>7.0000000000000007E-2</v>
      </c>
      <c r="W810" s="99">
        <v>0.02</v>
      </c>
      <c r="X810" s="99">
        <f t="shared" ref="X810:X818" si="37">V810+W810</f>
        <v>9.0000000000000011E-2</v>
      </c>
      <c r="Y810" s="8">
        <v>215</v>
      </c>
      <c r="Z810" s="8">
        <v>5</v>
      </c>
      <c r="AA810" s="8">
        <v>35</v>
      </c>
      <c r="AY810" s="322" t="s">
        <v>1162</v>
      </c>
      <c r="AZ810" s="32"/>
      <c r="BA810" t="s">
        <v>5211</v>
      </c>
      <c r="BB810" s="302" t="s">
        <v>5197</v>
      </c>
      <c r="BC810" s="309" t="s">
        <v>5198</v>
      </c>
    </row>
    <row r="811" spans="1:55" ht="15.75" x14ac:dyDescent="0.25">
      <c r="A811" s="23" t="s">
        <v>508</v>
      </c>
      <c r="B811" s="24" t="s">
        <v>1143</v>
      </c>
      <c r="C811" s="24"/>
      <c r="D811" s="3" t="s">
        <v>2821</v>
      </c>
      <c r="E811" s="3" t="s">
        <v>2821</v>
      </c>
      <c r="F811" t="s">
        <v>2999</v>
      </c>
      <c r="G811" s="24"/>
      <c r="H811" t="s">
        <v>2823</v>
      </c>
      <c r="I811" s="33">
        <v>39269097</v>
      </c>
      <c r="K811" s="1" t="s">
        <v>2008</v>
      </c>
      <c r="L811" s="1" t="s">
        <v>2008</v>
      </c>
      <c r="N811" s="23" t="s">
        <v>330</v>
      </c>
      <c r="O811" s="23"/>
      <c r="P811" s="22" t="s">
        <v>1995</v>
      </c>
      <c r="Q811" s="22">
        <v>40</v>
      </c>
      <c r="R811" s="37">
        <f t="shared" si="36"/>
        <v>73.600000000000009</v>
      </c>
      <c r="S811" s="168">
        <v>92</v>
      </c>
      <c r="T811" s="33">
        <v>5065000399108</v>
      </c>
      <c r="U811" s="33"/>
      <c r="V811" s="99">
        <v>0.125</v>
      </c>
      <c r="W811" s="99">
        <v>5.0000000000000001E-3</v>
      </c>
      <c r="X811" s="99">
        <f t="shared" si="37"/>
        <v>0.13</v>
      </c>
      <c r="Y811" s="8">
        <v>20</v>
      </c>
      <c r="Z811" s="8">
        <v>300</v>
      </c>
      <c r="AA811" s="8">
        <v>90</v>
      </c>
      <c r="AY811" s="322" t="s">
        <v>3922</v>
      </c>
      <c r="AZ811" s="32"/>
      <c r="BA811" t="s">
        <v>5211</v>
      </c>
      <c r="BB811" s="302" t="s">
        <v>5197</v>
      </c>
      <c r="BC811" s="309" t="s">
        <v>5198</v>
      </c>
    </row>
    <row r="812" spans="1:55" ht="15.75" x14ac:dyDescent="0.25">
      <c r="A812" s="23" t="s">
        <v>508</v>
      </c>
      <c r="B812" s="24" t="s">
        <v>1143</v>
      </c>
      <c r="C812" s="24"/>
      <c r="D812" s="3" t="s">
        <v>2822</v>
      </c>
      <c r="E812" s="3" t="s">
        <v>2822</v>
      </c>
      <c r="F812" t="s">
        <v>2998</v>
      </c>
      <c r="G812" s="24"/>
      <c r="H812" t="s">
        <v>2823</v>
      </c>
      <c r="I812" s="33">
        <v>39269097</v>
      </c>
      <c r="K812" s="1" t="s">
        <v>2008</v>
      </c>
      <c r="L812" s="1" t="s">
        <v>2008</v>
      </c>
      <c r="N812" s="23" t="s">
        <v>330</v>
      </c>
      <c r="O812" s="23"/>
      <c r="P812" s="22" t="s">
        <v>1995</v>
      </c>
      <c r="Q812" s="22">
        <v>127.5</v>
      </c>
      <c r="R812" s="37">
        <f t="shared" si="36"/>
        <v>236</v>
      </c>
      <c r="S812" s="168">
        <v>295</v>
      </c>
      <c r="T812" s="33">
        <v>5051771779867</v>
      </c>
      <c r="U812" s="33"/>
      <c r="V812" s="99">
        <v>0.125</v>
      </c>
      <c r="W812" s="99">
        <v>5.0000000000000001E-3</v>
      </c>
      <c r="X812" s="99">
        <f t="shared" si="37"/>
        <v>0.13</v>
      </c>
      <c r="Y812" s="8">
        <v>20</v>
      </c>
      <c r="Z812" s="8">
        <v>190</v>
      </c>
      <c r="AA812" s="8">
        <v>150</v>
      </c>
      <c r="AY812" s="322" t="s">
        <v>3923</v>
      </c>
      <c r="AZ812" s="32"/>
      <c r="BA812" t="s">
        <v>5211</v>
      </c>
      <c r="BB812" s="302" t="s">
        <v>5197</v>
      </c>
      <c r="BC812" s="309" t="s">
        <v>5198</v>
      </c>
    </row>
    <row r="813" spans="1:55" ht="15.75" x14ac:dyDescent="0.25">
      <c r="A813" t="s">
        <v>448</v>
      </c>
      <c r="B813" s="24" t="s">
        <v>1143</v>
      </c>
      <c r="D813" t="s">
        <v>4786</v>
      </c>
      <c r="E813" s="20" t="s">
        <v>4619</v>
      </c>
      <c r="F813" t="s">
        <v>4620</v>
      </c>
      <c r="H813" t="s">
        <v>4621</v>
      </c>
      <c r="I813" s="33">
        <v>39269097</v>
      </c>
      <c r="K813" s="1" t="s">
        <v>2008</v>
      </c>
      <c r="L813" s="1" t="s">
        <v>2008</v>
      </c>
      <c r="M813" s="254"/>
      <c r="N813" s="23" t="s">
        <v>330</v>
      </c>
      <c r="O813" s="23"/>
      <c r="P813" s="244" t="s">
        <v>1995</v>
      </c>
      <c r="Q813" s="313">
        <v>37</v>
      </c>
      <c r="R813" s="37">
        <f t="shared" si="36"/>
        <v>68</v>
      </c>
      <c r="S813" s="168">
        <v>85</v>
      </c>
      <c r="T813" s="143">
        <v>5038083050389</v>
      </c>
      <c r="U813"/>
      <c r="V813"/>
      <c r="W813"/>
      <c r="X813"/>
      <c r="Y813"/>
      <c r="Z813"/>
      <c r="AA813"/>
      <c r="AY813" s="320" t="s">
        <v>4622</v>
      </c>
      <c r="BA813" t="s">
        <v>5211</v>
      </c>
      <c r="BB813" s="302" t="s">
        <v>5197</v>
      </c>
      <c r="BC813" s="309" t="s">
        <v>5198</v>
      </c>
    </row>
    <row r="814" spans="1:55" s="32" customFormat="1" ht="15.75" x14ac:dyDescent="0.25">
      <c r="A814" s="3" t="s">
        <v>448</v>
      </c>
      <c r="B814" s="3" t="s">
        <v>1652</v>
      </c>
      <c r="C814" s="3"/>
      <c r="D814" s="3" t="s">
        <v>2198</v>
      </c>
      <c r="E814" s="3" t="s">
        <v>1738</v>
      </c>
      <c r="F814" s="3" t="s">
        <v>2380</v>
      </c>
      <c r="G814" s="24"/>
      <c r="H814" s="3" t="s">
        <v>1609</v>
      </c>
      <c r="I814" s="33">
        <v>96151100</v>
      </c>
      <c r="J814" s="143"/>
      <c r="K814" s="1" t="s">
        <v>2008</v>
      </c>
      <c r="L814" s="1" t="s">
        <v>2008</v>
      </c>
      <c r="M814"/>
      <c r="N814" s="35" t="s">
        <v>334</v>
      </c>
      <c r="O814" s="35"/>
      <c r="P814" s="22" t="s">
        <v>1995</v>
      </c>
      <c r="Q814" s="22">
        <v>13.5</v>
      </c>
      <c r="R814" s="37">
        <f t="shared" si="36"/>
        <v>24.8</v>
      </c>
      <c r="S814" s="168">
        <v>31</v>
      </c>
      <c r="T814" s="33" t="s">
        <v>1743</v>
      </c>
      <c r="U814" s="33"/>
      <c r="V814" s="99">
        <v>0.17</v>
      </c>
      <c r="W814" s="99">
        <v>5.0000000000000001E-3</v>
      </c>
      <c r="X814" s="99">
        <f t="shared" si="37"/>
        <v>0.17500000000000002</v>
      </c>
      <c r="Y814" s="8">
        <v>150</v>
      </c>
      <c r="Z814" s="8">
        <v>35</v>
      </c>
      <c r="AA814" s="8">
        <v>10</v>
      </c>
      <c r="AB814"/>
      <c r="AC814"/>
      <c r="AD814"/>
      <c r="AE814"/>
      <c r="AF814"/>
      <c r="AG814"/>
      <c r="AH814"/>
      <c r="AI814"/>
      <c r="AJ814"/>
      <c r="AK814"/>
      <c r="AL814"/>
      <c r="AM814"/>
      <c r="AN814"/>
      <c r="AO814"/>
      <c r="AP814"/>
      <c r="AQ814"/>
      <c r="AR814"/>
      <c r="AS814"/>
      <c r="AT814"/>
      <c r="AU814"/>
      <c r="AV814"/>
      <c r="AW814"/>
      <c r="AX814"/>
      <c r="AY814" s="320" t="s">
        <v>1772</v>
      </c>
      <c r="AZ814" s="158"/>
      <c r="BA814" t="s">
        <v>5213</v>
      </c>
      <c r="BB814" s="302" t="s">
        <v>5197</v>
      </c>
      <c r="BC814" s="309" t="s">
        <v>5198</v>
      </c>
    </row>
    <row r="815" spans="1:55" s="32" customFormat="1" ht="15.75" x14ac:dyDescent="0.25">
      <c r="A815" s="3" t="s">
        <v>448</v>
      </c>
      <c r="B815" s="3" t="s">
        <v>1652</v>
      </c>
      <c r="C815" s="3"/>
      <c r="D815" s="3" t="s">
        <v>2198</v>
      </c>
      <c r="E815" s="3" t="s">
        <v>1739</v>
      </c>
      <c r="F815" s="3" t="s">
        <v>2380</v>
      </c>
      <c r="G815" s="24"/>
      <c r="H815" s="3" t="s">
        <v>1164</v>
      </c>
      <c r="I815" s="33">
        <v>96151100</v>
      </c>
      <c r="J815" s="143"/>
      <c r="K815" s="1" t="s">
        <v>2008</v>
      </c>
      <c r="L815" s="1" t="s">
        <v>2008</v>
      </c>
      <c r="M815"/>
      <c r="N815" s="35" t="s">
        <v>334</v>
      </c>
      <c r="O815" s="35"/>
      <c r="P815" s="22" t="s">
        <v>1995</v>
      </c>
      <c r="Q815" s="22">
        <v>13.5</v>
      </c>
      <c r="R815" s="37">
        <f t="shared" si="36"/>
        <v>24.8</v>
      </c>
      <c r="S815" s="168">
        <v>31</v>
      </c>
      <c r="T815" s="33" t="s">
        <v>1744</v>
      </c>
      <c r="U815" s="33"/>
      <c r="V815" s="99">
        <v>0.17</v>
      </c>
      <c r="W815" s="99">
        <v>5.0000000000000001E-3</v>
      </c>
      <c r="X815" s="99">
        <f t="shared" si="37"/>
        <v>0.17500000000000002</v>
      </c>
      <c r="Y815" s="8">
        <v>150</v>
      </c>
      <c r="Z815" s="8">
        <v>35</v>
      </c>
      <c r="AA815" s="8">
        <v>10</v>
      </c>
      <c r="AB815"/>
      <c r="AC815"/>
      <c r="AD815"/>
      <c r="AE815"/>
      <c r="AF815"/>
      <c r="AG815"/>
      <c r="AH815"/>
      <c r="AI815"/>
      <c r="AJ815"/>
      <c r="AK815"/>
      <c r="AL815"/>
      <c r="AM815"/>
      <c r="AN815"/>
      <c r="AO815"/>
      <c r="AP815"/>
      <c r="AQ815"/>
      <c r="AR815"/>
      <c r="AS815"/>
      <c r="AT815"/>
      <c r="AU815"/>
      <c r="AV815"/>
      <c r="AW815"/>
      <c r="AX815"/>
      <c r="AY815" s="320" t="s">
        <v>1772</v>
      </c>
      <c r="AZ815" s="158"/>
      <c r="BA815" t="s">
        <v>5213</v>
      </c>
      <c r="BB815" s="302" t="s">
        <v>5197</v>
      </c>
      <c r="BC815" s="309" t="s">
        <v>5198</v>
      </c>
    </row>
    <row r="816" spans="1:55" s="32" customFormat="1" ht="15.75" x14ac:dyDescent="0.25">
      <c r="A816" s="3" t="s">
        <v>448</v>
      </c>
      <c r="B816" s="3" t="s">
        <v>1652</v>
      </c>
      <c r="C816" s="3"/>
      <c r="D816" s="3" t="s">
        <v>2198</v>
      </c>
      <c r="E816" s="3" t="s">
        <v>1740</v>
      </c>
      <c r="F816" s="3" t="s">
        <v>2380</v>
      </c>
      <c r="G816" s="24"/>
      <c r="H816" s="3" t="s">
        <v>304</v>
      </c>
      <c r="I816" s="33">
        <v>96151100</v>
      </c>
      <c r="J816" s="143"/>
      <c r="K816" s="1" t="s">
        <v>2008</v>
      </c>
      <c r="L816" s="1" t="s">
        <v>2008</v>
      </c>
      <c r="M816"/>
      <c r="N816" s="35" t="s">
        <v>334</v>
      </c>
      <c r="O816" s="35"/>
      <c r="P816" s="22" t="s">
        <v>1995</v>
      </c>
      <c r="Q816" s="22">
        <v>13.5</v>
      </c>
      <c r="R816" s="37">
        <f t="shared" si="36"/>
        <v>24.8</v>
      </c>
      <c r="S816" s="168">
        <v>31</v>
      </c>
      <c r="T816" s="33" t="s">
        <v>1745</v>
      </c>
      <c r="U816" s="33"/>
      <c r="V816" s="99">
        <v>0.17</v>
      </c>
      <c r="W816" s="99">
        <v>5.0000000000000001E-3</v>
      </c>
      <c r="X816" s="99">
        <f t="shared" si="37"/>
        <v>0.17500000000000002</v>
      </c>
      <c r="Y816" s="8">
        <v>150</v>
      </c>
      <c r="Z816" s="8">
        <v>35</v>
      </c>
      <c r="AA816" s="8">
        <v>10</v>
      </c>
      <c r="AB816"/>
      <c r="AC816"/>
      <c r="AD816"/>
      <c r="AE816"/>
      <c r="AF816"/>
      <c r="AG816"/>
      <c r="AH816"/>
      <c r="AI816"/>
      <c r="AJ816"/>
      <c r="AK816"/>
      <c r="AL816"/>
      <c r="AM816"/>
      <c r="AN816"/>
      <c r="AO816"/>
      <c r="AP816"/>
      <c r="AQ816"/>
      <c r="AR816"/>
      <c r="AS816"/>
      <c r="AT816"/>
      <c r="AU816"/>
      <c r="AV816"/>
      <c r="AW816"/>
      <c r="AX816"/>
      <c r="AY816" s="320" t="s">
        <v>1772</v>
      </c>
      <c r="AZ816" s="158"/>
      <c r="BA816" t="s">
        <v>5213</v>
      </c>
      <c r="BB816" s="302" t="s">
        <v>5197</v>
      </c>
      <c r="BC816" s="309" t="s">
        <v>5198</v>
      </c>
    </row>
    <row r="817" spans="1:55" s="32" customFormat="1" ht="15.75" x14ac:dyDescent="0.25">
      <c r="A817" s="3" t="s">
        <v>448</v>
      </c>
      <c r="B817" s="3" t="s">
        <v>1652</v>
      </c>
      <c r="C817" s="3"/>
      <c r="D817" s="3" t="s">
        <v>2198</v>
      </c>
      <c r="E817" s="3" t="s">
        <v>1741</v>
      </c>
      <c r="F817" s="3" t="s">
        <v>2380</v>
      </c>
      <c r="G817" s="24"/>
      <c r="H817" s="3" t="s">
        <v>898</v>
      </c>
      <c r="I817" s="33">
        <v>96151100</v>
      </c>
      <c r="J817" s="143"/>
      <c r="K817" s="1" t="s">
        <v>2008</v>
      </c>
      <c r="L817" s="1" t="s">
        <v>2008</v>
      </c>
      <c r="M817"/>
      <c r="N817" s="35" t="s">
        <v>334</v>
      </c>
      <c r="O817" s="35"/>
      <c r="P817" s="22" t="s">
        <v>1995</v>
      </c>
      <c r="Q817" s="22">
        <v>13.5</v>
      </c>
      <c r="R817" s="37">
        <f t="shared" si="36"/>
        <v>24.8</v>
      </c>
      <c r="S817" s="168">
        <v>31</v>
      </c>
      <c r="T817" s="33" t="s">
        <v>1746</v>
      </c>
      <c r="U817" s="33"/>
      <c r="V817" s="99">
        <v>0.17</v>
      </c>
      <c r="W817" s="99">
        <v>5.0000000000000001E-3</v>
      </c>
      <c r="X817" s="99">
        <f t="shared" si="37"/>
        <v>0.17500000000000002</v>
      </c>
      <c r="Y817" s="8">
        <v>150</v>
      </c>
      <c r="Z817" s="8">
        <v>35</v>
      </c>
      <c r="AA817" s="8">
        <v>10</v>
      </c>
      <c r="AB817"/>
      <c r="AC817"/>
      <c r="AD817"/>
      <c r="AE817"/>
      <c r="AF817"/>
      <c r="AG817"/>
      <c r="AH817"/>
      <c r="AI817"/>
      <c r="AJ817"/>
      <c r="AK817"/>
      <c r="AL817"/>
      <c r="AM817"/>
      <c r="AN817"/>
      <c r="AO817"/>
      <c r="AP817"/>
      <c r="AQ817"/>
      <c r="AR817"/>
      <c r="AS817"/>
      <c r="AT817"/>
      <c r="AU817"/>
      <c r="AV817"/>
      <c r="AW817"/>
      <c r="AX817"/>
      <c r="AY817" s="320" t="s">
        <v>1772</v>
      </c>
      <c r="AZ817" s="158"/>
      <c r="BA817" t="s">
        <v>5213</v>
      </c>
      <c r="BB817" s="302" t="s">
        <v>5197</v>
      </c>
      <c r="BC817" s="309" t="s">
        <v>5198</v>
      </c>
    </row>
    <row r="818" spans="1:55" s="32" customFormat="1" ht="15.75" x14ac:dyDescent="0.25">
      <c r="A818" s="3" t="s">
        <v>448</v>
      </c>
      <c r="B818" s="3" t="s">
        <v>1652</v>
      </c>
      <c r="C818" s="3"/>
      <c r="D818" s="3" t="s">
        <v>2198</v>
      </c>
      <c r="E818" s="3" t="s">
        <v>1742</v>
      </c>
      <c r="F818" s="3" t="s">
        <v>2380</v>
      </c>
      <c r="G818" s="24"/>
      <c r="H818" s="3" t="s">
        <v>896</v>
      </c>
      <c r="I818" s="33">
        <v>96151100</v>
      </c>
      <c r="J818" s="143"/>
      <c r="K818" s="1" t="s">
        <v>2008</v>
      </c>
      <c r="L818" s="1" t="s">
        <v>2008</v>
      </c>
      <c r="M818"/>
      <c r="N818" s="35" t="s">
        <v>334</v>
      </c>
      <c r="O818" s="35"/>
      <c r="P818" s="22" t="s">
        <v>1995</v>
      </c>
      <c r="Q818" s="22">
        <v>13.5</v>
      </c>
      <c r="R818" s="37">
        <f t="shared" si="36"/>
        <v>24.8</v>
      </c>
      <c r="S818" s="168">
        <v>31</v>
      </c>
      <c r="T818" s="33" t="s">
        <v>1747</v>
      </c>
      <c r="U818" s="33"/>
      <c r="V818" s="99">
        <v>0.17</v>
      </c>
      <c r="W818" s="99">
        <v>5.0000000000000001E-3</v>
      </c>
      <c r="X818" s="99">
        <f t="shared" si="37"/>
        <v>0.17500000000000002</v>
      </c>
      <c r="Y818" s="8">
        <v>150</v>
      </c>
      <c r="Z818" s="8">
        <v>35</v>
      </c>
      <c r="AA818" s="8">
        <v>10</v>
      </c>
      <c r="AB818"/>
      <c r="AC818"/>
      <c r="AD818"/>
      <c r="AE818"/>
      <c r="AF818"/>
      <c r="AG818"/>
      <c r="AH818"/>
      <c r="AI818"/>
      <c r="AJ818"/>
      <c r="AK818"/>
      <c r="AL818"/>
      <c r="AM818"/>
      <c r="AN818"/>
      <c r="AO818"/>
      <c r="AP818"/>
      <c r="AQ818"/>
      <c r="AR818"/>
      <c r="AS818"/>
      <c r="AT818"/>
      <c r="AU818"/>
      <c r="AV818"/>
      <c r="AW818"/>
      <c r="AX818"/>
      <c r="AY818" s="320" t="s">
        <v>1772</v>
      </c>
      <c r="AZ818" s="158"/>
      <c r="BA818" t="s">
        <v>5213</v>
      </c>
      <c r="BB818" s="302" t="s">
        <v>5197</v>
      </c>
      <c r="BC818" s="309" t="s">
        <v>5198</v>
      </c>
    </row>
    <row r="819" spans="1:55" ht="15.75" x14ac:dyDescent="0.25">
      <c r="A819" s="23" t="s">
        <v>448</v>
      </c>
      <c r="B819" s="24" t="s">
        <v>899</v>
      </c>
      <c r="D819" t="s">
        <v>4787</v>
      </c>
      <c r="E819" s="20" t="s">
        <v>4572</v>
      </c>
      <c r="F819" t="s">
        <v>4573</v>
      </c>
      <c r="H819" t="s">
        <v>1610</v>
      </c>
      <c r="I819" s="33">
        <v>42010000</v>
      </c>
      <c r="J819" s="33"/>
      <c r="K819" s="1" t="s">
        <v>2008</v>
      </c>
      <c r="L819" s="1" t="s">
        <v>2008</v>
      </c>
      <c r="M819" s="254"/>
      <c r="N819" s="13" t="s">
        <v>4390</v>
      </c>
      <c r="O819"/>
      <c r="P819" s="244" t="s">
        <v>1995</v>
      </c>
      <c r="Q819" s="313">
        <v>63</v>
      </c>
      <c r="R819" s="37">
        <f t="shared" si="36"/>
        <v>116</v>
      </c>
      <c r="S819" s="168">
        <v>145</v>
      </c>
      <c r="T819" s="143">
        <v>5051771683614</v>
      </c>
      <c r="U819"/>
      <c r="V819" s="3">
        <v>0.8</v>
      </c>
      <c r="W819" s="3"/>
      <c r="X819" s="3">
        <v>0.8</v>
      </c>
      <c r="Y819" s="3">
        <v>50</v>
      </c>
      <c r="Z819" s="3">
        <v>700</v>
      </c>
      <c r="AA819" s="3">
        <v>330</v>
      </c>
      <c r="AY819" s="320" t="s">
        <v>4574</v>
      </c>
      <c r="BA819" t="s">
        <v>5211</v>
      </c>
      <c r="BB819" s="302" t="s">
        <v>5197</v>
      </c>
      <c r="BC819" s="309" t="s">
        <v>5198</v>
      </c>
    </row>
    <row r="820" spans="1:55" s="3" customFormat="1" ht="15.75" x14ac:dyDescent="0.25">
      <c r="A820" s="23" t="s">
        <v>448</v>
      </c>
      <c r="B820" s="24" t="s">
        <v>899</v>
      </c>
      <c r="D820" s="3" t="s">
        <v>3519</v>
      </c>
      <c r="E820" s="3" t="s">
        <v>3520</v>
      </c>
      <c r="F820" s="3" t="s">
        <v>3521</v>
      </c>
      <c r="G820" s="24"/>
      <c r="H820" s="3" t="s">
        <v>1609</v>
      </c>
      <c r="I820" s="33">
        <v>42010000</v>
      </c>
      <c r="J820" s="33"/>
      <c r="K820" s="1" t="s">
        <v>2008</v>
      </c>
      <c r="L820" s="1" t="s">
        <v>2008</v>
      </c>
      <c r="N820" s="23" t="s">
        <v>3522</v>
      </c>
      <c r="O820" s="23"/>
      <c r="P820" s="22" t="s">
        <v>1995</v>
      </c>
      <c r="Q820" s="22">
        <v>368</v>
      </c>
      <c r="R820" s="37">
        <f t="shared" si="36"/>
        <v>676</v>
      </c>
      <c r="S820" s="168">
        <v>845</v>
      </c>
      <c r="T820" s="206" t="s">
        <v>3758</v>
      </c>
      <c r="U820" s="258"/>
      <c r="V820" s="3">
        <v>0.8</v>
      </c>
      <c r="X820" s="3">
        <v>0.8</v>
      </c>
      <c r="Y820" s="3">
        <v>50</v>
      </c>
      <c r="Z820" s="3">
        <v>700</v>
      </c>
      <c r="AA820" s="3">
        <v>330</v>
      </c>
      <c r="AY820" s="320" t="s">
        <v>3523</v>
      </c>
      <c r="BA820" t="s">
        <v>5211</v>
      </c>
      <c r="BB820" s="302" t="s">
        <v>5197</v>
      </c>
      <c r="BC820" s="309" t="s">
        <v>5198</v>
      </c>
    </row>
    <row r="821" spans="1:55" s="27" customFormat="1" ht="15.75" x14ac:dyDescent="0.25">
      <c r="A821" s="3" t="s">
        <v>448</v>
      </c>
      <c r="B821" s="3" t="s">
        <v>899</v>
      </c>
      <c r="C821" s="3"/>
      <c r="D821" s="3" t="s">
        <v>2199</v>
      </c>
      <c r="E821" s="3" t="s">
        <v>3834</v>
      </c>
      <c r="F821" s="3" t="s">
        <v>2775</v>
      </c>
      <c r="G821" s="24"/>
      <c r="H821" t="s">
        <v>1609</v>
      </c>
      <c r="I821" s="33">
        <v>42010000</v>
      </c>
      <c r="J821" s="143"/>
      <c r="K821" s="1" t="s">
        <v>2008</v>
      </c>
      <c r="L821" s="1" t="s">
        <v>2008</v>
      </c>
      <c r="M821"/>
      <c r="N821" s="35" t="s">
        <v>1651</v>
      </c>
      <c r="O821" s="35"/>
      <c r="P821" s="22" t="s">
        <v>1995</v>
      </c>
      <c r="Q821" s="22">
        <v>141</v>
      </c>
      <c r="R821" s="37">
        <f t="shared" si="36"/>
        <v>260</v>
      </c>
      <c r="S821" s="168">
        <v>325</v>
      </c>
      <c r="T821" s="206" t="s">
        <v>3835</v>
      </c>
      <c r="U821" s="260"/>
      <c r="V821" s="99">
        <v>0.27</v>
      </c>
      <c r="W821" s="99">
        <v>5.0000000000000001E-3</v>
      </c>
      <c r="X821" s="99">
        <f t="shared" ref="X821:X852" si="38">V821+W821</f>
        <v>0.27500000000000002</v>
      </c>
      <c r="Y821" s="8">
        <v>280</v>
      </c>
      <c r="Z821" s="8">
        <v>5</v>
      </c>
      <c r="AA821" s="8"/>
      <c r="AB821"/>
      <c r="AC821"/>
      <c r="AD821"/>
      <c r="AE821"/>
      <c r="AF821"/>
      <c r="AG821"/>
      <c r="AH821"/>
      <c r="AI821"/>
      <c r="AJ821"/>
      <c r="AK821"/>
      <c r="AL821"/>
      <c r="AM821"/>
      <c r="AN821"/>
      <c r="AO821"/>
      <c r="AP821"/>
      <c r="AQ821"/>
      <c r="AR821"/>
      <c r="AS821"/>
      <c r="AT821"/>
      <c r="AU821"/>
      <c r="AV821"/>
      <c r="AW821"/>
      <c r="AX821"/>
      <c r="AY821" s="320" t="s">
        <v>1774</v>
      </c>
      <c r="AZ821" s="157"/>
      <c r="BA821" t="s">
        <v>5211</v>
      </c>
      <c r="BB821" s="302" t="s">
        <v>5197</v>
      </c>
      <c r="BC821" s="309" t="s">
        <v>5198</v>
      </c>
    </row>
    <row r="822" spans="1:55" s="27" customFormat="1" ht="15.75" x14ac:dyDescent="0.25">
      <c r="A822" s="3" t="s">
        <v>448</v>
      </c>
      <c r="B822" s="3" t="s">
        <v>899</v>
      </c>
      <c r="C822" s="3"/>
      <c r="D822" s="3" t="s">
        <v>2199</v>
      </c>
      <c r="E822" s="3" t="s">
        <v>3836</v>
      </c>
      <c r="F822" s="3" t="s">
        <v>2775</v>
      </c>
      <c r="G822" s="24"/>
      <c r="H822" t="s">
        <v>1610</v>
      </c>
      <c r="I822" s="33">
        <v>42010000</v>
      </c>
      <c r="J822" s="143"/>
      <c r="K822" s="1" t="s">
        <v>2008</v>
      </c>
      <c r="L822" s="1" t="s">
        <v>2008</v>
      </c>
      <c r="M822"/>
      <c r="N822" s="35" t="s">
        <v>1651</v>
      </c>
      <c r="O822" s="35"/>
      <c r="P822" s="22" t="s">
        <v>1995</v>
      </c>
      <c r="Q822" s="22">
        <v>141</v>
      </c>
      <c r="R822" s="37">
        <f t="shared" si="36"/>
        <v>260</v>
      </c>
      <c r="S822" s="168">
        <v>325</v>
      </c>
      <c r="T822" s="206" t="s">
        <v>3837</v>
      </c>
      <c r="U822" s="260"/>
      <c r="V822" s="99">
        <v>0.27</v>
      </c>
      <c r="W822" s="99">
        <v>5.0000000000000001E-3</v>
      </c>
      <c r="X822" s="99">
        <f t="shared" si="38"/>
        <v>0.27500000000000002</v>
      </c>
      <c r="Y822" s="8">
        <v>280</v>
      </c>
      <c r="Z822" s="8">
        <v>5</v>
      </c>
      <c r="AA822" s="8"/>
      <c r="AB822"/>
      <c r="AC822"/>
      <c r="AD822"/>
      <c r="AE822"/>
      <c r="AF822"/>
      <c r="AG822"/>
      <c r="AH822"/>
      <c r="AI822"/>
      <c r="AJ822"/>
      <c r="AK822"/>
      <c r="AL822"/>
      <c r="AM822"/>
      <c r="AN822"/>
      <c r="AO822"/>
      <c r="AP822"/>
      <c r="AQ822"/>
      <c r="AR822"/>
      <c r="AS822"/>
      <c r="AT822"/>
      <c r="AU822"/>
      <c r="AV822"/>
      <c r="AW822"/>
      <c r="AX822"/>
      <c r="AY822" s="320" t="s">
        <v>1774</v>
      </c>
      <c r="AZ822" s="157"/>
      <c r="BA822" t="s">
        <v>5211</v>
      </c>
      <c r="BB822" s="302" t="s">
        <v>5197</v>
      </c>
      <c r="BC822" s="309" t="s">
        <v>5198</v>
      </c>
    </row>
    <row r="823" spans="1:55" s="27" customFormat="1" ht="15.75" x14ac:dyDescent="0.25">
      <c r="A823" s="3" t="s">
        <v>448</v>
      </c>
      <c r="B823" s="3" t="s">
        <v>899</v>
      </c>
      <c r="C823" s="3"/>
      <c r="D823" s="3" t="s">
        <v>2199</v>
      </c>
      <c r="E823" s="3" t="s">
        <v>3838</v>
      </c>
      <c r="F823" s="3" t="s">
        <v>2775</v>
      </c>
      <c r="G823" s="24"/>
      <c r="H823" t="s">
        <v>896</v>
      </c>
      <c r="I823" s="33">
        <v>42010000</v>
      </c>
      <c r="J823" s="143"/>
      <c r="K823" s="1" t="s">
        <v>2008</v>
      </c>
      <c r="L823" s="1" t="s">
        <v>2008</v>
      </c>
      <c r="M823"/>
      <c r="N823" s="35" t="s">
        <v>1651</v>
      </c>
      <c r="O823" s="35"/>
      <c r="P823" s="22" t="s">
        <v>1995</v>
      </c>
      <c r="Q823" s="22">
        <v>141</v>
      </c>
      <c r="R823" s="37">
        <f t="shared" si="36"/>
        <v>260</v>
      </c>
      <c r="S823" s="168">
        <v>325</v>
      </c>
      <c r="T823" s="206" t="s">
        <v>3839</v>
      </c>
      <c r="U823" s="260"/>
      <c r="V823" s="99">
        <v>0.27</v>
      </c>
      <c r="W823" s="99">
        <v>5.0000000000000001E-3</v>
      </c>
      <c r="X823" s="99">
        <f t="shared" si="38"/>
        <v>0.27500000000000002</v>
      </c>
      <c r="Y823" s="8">
        <v>280</v>
      </c>
      <c r="Z823" s="8">
        <v>5</v>
      </c>
      <c r="AA823" s="8"/>
      <c r="AB823"/>
      <c r="AC823"/>
      <c r="AD823"/>
      <c r="AE823"/>
      <c r="AF823"/>
      <c r="AG823"/>
      <c r="AH823"/>
      <c r="AI823"/>
      <c r="AJ823"/>
      <c r="AK823"/>
      <c r="AL823"/>
      <c r="AM823"/>
      <c r="AN823"/>
      <c r="AO823"/>
      <c r="AP823"/>
      <c r="AQ823"/>
      <c r="AR823"/>
      <c r="AS823"/>
      <c r="AT823"/>
      <c r="AU823"/>
      <c r="AV823"/>
      <c r="AW823"/>
      <c r="AX823"/>
      <c r="AY823" s="320" t="s">
        <v>1774</v>
      </c>
      <c r="AZ823" s="157"/>
      <c r="BA823" t="s">
        <v>5211</v>
      </c>
      <c r="BB823" s="302" t="s">
        <v>5197</v>
      </c>
      <c r="BC823" s="309" t="s">
        <v>5198</v>
      </c>
    </row>
    <row r="824" spans="1:55" s="27" customFormat="1" ht="15.75" x14ac:dyDescent="0.25">
      <c r="A824" s="3" t="s">
        <v>448</v>
      </c>
      <c r="B824" s="3" t="s">
        <v>899</v>
      </c>
      <c r="C824" s="3"/>
      <c r="D824" s="3" t="s">
        <v>2199</v>
      </c>
      <c r="E824" s="3" t="s">
        <v>2777</v>
      </c>
      <c r="F824" s="3" t="s">
        <v>2775</v>
      </c>
      <c r="G824" s="24"/>
      <c r="H824" t="s">
        <v>2776</v>
      </c>
      <c r="I824" s="33">
        <v>42010000</v>
      </c>
      <c r="J824" s="143"/>
      <c r="K824" s="1" t="s">
        <v>2008</v>
      </c>
      <c r="L824" s="1" t="s">
        <v>2008</v>
      </c>
      <c r="M824"/>
      <c r="N824" s="35" t="s">
        <v>1651</v>
      </c>
      <c r="O824" s="35"/>
      <c r="P824" s="22" t="s">
        <v>1995</v>
      </c>
      <c r="Q824" s="22">
        <v>141</v>
      </c>
      <c r="R824" s="37">
        <f t="shared" si="36"/>
        <v>260</v>
      </c>
      <c r="S824" s="168">
        <v>325</v>
      </c>
      <c r="T824" s="33">
        <v>5051771800486</v>
      </c>
      <c r="U824" s="33"/>
      <c r="V824" s="99">
        <v>0.27</v>
      </c>
      <c r="W824" s="99">
        <v>5.0000000000000001E-3</v>
      </c>
      <c r="X824" s="99">
        <f t="shared" si="38"/>
        <v>0.27500000000000002</v>
      </c>
      <c r="Y824" s="8">
        <v>280</v>
      </c>
      <c r="Z824" s="8">
        <v>5</v>
      </c>
      <c r="AA824" s="8"/>
      <c r="AB824"/>
      <c r="AC824"/>
      <c r="AD824"/>
      <c r="AE824"/>
      <c r="AF824"/>
      <c r="AG824"/>
      <c r="AH824"/>
      <c r="AI824"/>
      <c r="AJ824"/>
      <c r="AK824"/>
      <c r="AL824"/>
      <c r="AM824"/>
      <c r="AN824"/>
      <c r="AO824"/>
      <c r="AP824"/>
      <c r="AQ824"/>
      <c r="AR824"/>
      <c r="AS824"/>
      <c r="AT824"/>
      <c r="AU824"/>
      <c r="AV824"/>
      <c r="AW824"/>
      <c r="AX824"/>
      <c r="AY824" s="320" t="s">
        <v>1774</v>
      </c>
      <c r="AZ824" s="157"/>
      <c r="BA824" t="s">
        <v>5211</v>
      </c>
      <c r="BB824" s="302" t="s">
        <v>5197</v>
      </c>
      <c r="BC824" s="309" t="s">
        <v>5198</v>
      </c>
    </row>
    <row r="825" spans="1:55" s="27" customFormat="1" ht="15.75" x14ac:dyDescent="0.25">
      <c r="A825" s="3" t="s">
        <v>448</v>
      </c>
      <c r="B825" s="3" t="s">
        <v>899</v>
      </c>
      <c r="C825" s="3"/>
      <c r="D825" s="3" t="s">
        <v>2199</v>
      </c>
      <c r="E825" s="3" t="s">
        <v>2778</v>
      </c>
      <c r="F825" s="3" t="s">
        <v>2775</v>
      </c>
      <c r="G825" s="24"/>
      <c r="H825" t="s">
        <v>1660</v>
      </c>
      <c r="I825" s="33">
        <v>42010000</v>
      </c>
      <c r="J825" s="143"/>
      <c r="K825" s="1" t="s">
        <v>2008</v>
      </c>
      <c r="L825" s="1" t="s">
        <v>2008</v>
      </c>
      <c r="M825"/>
      <c r="N825" s="35" t="s">
        <v>1651</v>
      </c>
      <c r="O825" s="35"/>
      <c r="P825" s="22" t="s">
        <v>1995</v>
      </c>
      <c r="Q825" s="22">
        <v>141</v>
      </c>
      <c r="R825" s="37">
        <f t="shared" si="36"/>
        <v>260</v>
      </c>
      <c r="S825" s="168">
        <v>325</v>
      </c>
      <c r="T825" s="33">
        <v>5051771779775</v>
      </c>
      <c r="U825" s="33"/>
      <c r="V825" s="99">
        <v>0.27</v>
      </c>
      <c r="W825" s="99">
        <v>5.0000000000000001E-3</v>
      </c>
      <c r="X825" s="99">
        <f t="shared" si="38"/>
        <v>0.27500000000000002</v>
      </c>
      <c r="Y825" s="8">
        <v>280</v>
      </c>
      <c r="Z825" s="8">
        <v>5</v>
      </c>
      <c r="AA825" s="8"/>
      <c r="AB825"/>
      <c r="AC825"/>
      <c r="AD825"/>
      <c r="AE825"/>
      <c r="AF825"/>
      <c r="AG825"/>
      <c r="AH825"/>
      <c r="AI825"/>
      <c r="AJ825"/>
      <c r="AK825"/>
      <c r="AL825"/>
      <c r="AM825"/>
      <c r="AN825"/>
      <c r="AO825"/>
      <c r="AP825"/>
      <c r="AQ825"/>
      <c r="AR825"/>
      <c r="AS825"/>
      <c r="AT825"/>
      <c r="AU825"/>
      <c r="AV825"/>
      <c r="AW825"/>
      <c r="AX825"/>
      <c r="AY825" s="320" t="s">
        <v>1774</v>
      </c>
      <c r="AZ825" s="157"/>
      <c r="BA825" t="s">
        <v>5211</v>
      </c>
      <c r="BB825" s="302" t="s">
        <v>5197</v>
      </c>
      <c r="BC825" s="309" t="s">
        <v>5198</v>
      </c>
    </row>
    <row r="826" spans="1:55" s="27" customFormat="1" ht="15.75" x14ac:dyDescent="0.25">
      <c r="A826" s="3" t="s">
        <v>448</v>
      </c>
      <c r="B826" s="3" t="s">
        <v>899</v>
      </c>
      <c r="C826" s="3"/>
      <c r="D826" s="3" t="s">
        <v>2199</v>
      </c>
      <c r="E826" s="3" t="s">
        <v>2779</v>
      </c>
      <c r="F826" s="3" t="s">
        <v>2775</v>
      </c>
      <c r="G826" s="24"/>
      <c r="H826" t="s">
        <v>1659</v>
      </c>
      <c r="I826" s="33">
        <v>42010000</v>
      </c>
      <c r="J826" s="143"/>
      <c r="K826" s="1" t="s">
        <v>2008</v>
      </c>
      <c r="L826" s="1" t="s">
        <v>2008</v>
      </c>
      <c r="M826"/>
      <c r="N826" s="35" t="s">
        <v>1651</v>
      </c>
      <c r="O826" s="35"/>
      <c r="P826" s="22" t="s">
        <v>1995</v>
      </c>
      <c r="Q826" s="22">
        <v>141</v>
      </c>
      <c r="R826" s="37">
        <f t="shared" si="36"/>
        <v>260</v>
      </c>
      <c r="S826" s="168">
        <v>325</v>
      </c>
      <c r="T826" s="33">
        <v>5051771779782</v>
      </c>
      <c r="U826" s="33"/>
      <c r="V826" s="99">
        <v>0.27</v>
      </c>
      <c r="W826" s="99">
        <v>5.0000000000000001E-3</v>
      </c>
      <c r="X826" s="99">
        <f t="shared" si="38"/>
        <v>0.27500000000000002</v>
      </c>
      <c r="Y826" s="8">
        <v>280</v>
      </c>
      <c r="Z826" s="8">
        <v>5</v>
      </c>
      <c r="AA826" s="8"/>
      <c r="AB826"/>
      <c r="AC826"/>
      <c r="AD826"/>
      <c r="AE826"/>
      <c r="AF826"/>
      <c r="AG826"/>
      <c r="AH826"/>
      <c r="AI826"/>
      <c r="AJ826"/>
      <c r="AK826"/>
      <c r="AL826"/>
      <c r="AM826"/>
      <c r="AN826"/>
      <c r="AO826"/>
      <c r="AP826"/>
      <c r="AQ826"/>
      <c r="AR826"/>
      <c r="AS826"/>
      <c r="AT826"/>
      <c r="AU826"/>
      <c r="AV826"/>
      <c r="AW826"/>
      <c r="AX826"/>
      <c r="AY826" s="320" t="s">
        <v>1774</v>
      </c>
      <c r="AZ826" s="157"/>
      <c r="BA826" t="s">
        <v>5211</v>
      </c>
      <c r="BB826" s="302" t="s">
        <v>5197</v>
      </c>
      <c r="BC826" s="309" t="s">
        <v>5198</v>
      </c>
    </row>
    <row r="827" spans="1:55" ht="15.75" x14ac:dyDescent="0.25">
      <c r="A827" s="3" t="s">
        <v>448</v>
      </c>
      <c r="B827" s="24" t="s">
        <v>899</v>
      </c>
      <c r="C827" s="24"/>
      <c r="D827" s="3" t="s">
        <v>2200</v>
      </c>
      <c r="E827" s="24" t="s">
        <v>1165</v>
      </c>
      <c r="F827" s="24" t="s">
        <v>4326</v>
      </c>
      <c r="G827" s="24"/>
      <c r="H827" s="24" t="s">
        <v>290</v>
      </c>
      <c r="I827" s="33">
        <v>82032000</v>
      </c>
      <c r="K827" s="1" t="s">
        <v>2008</v>
      </c>
      <c r="L827" s="1" t="s">
        <v>2008</v>
      </c>
      <c r="N827" s="23" t="s">
        <v>330</v>
      </c>
      <c r="O827" s="23"/>
      <c r="P827" s="22" t="s">
        <v>1995</v>
      </c>
      <c r="Q827" s="22">
        <v>86</v>
      </c>
      <c r="R827" s="37">
        <f t="shared" si="36"/>
        <v>159.20000000000002</v>
      </c>
      <c r="S827" s="168">
        <v>199</v>
      </c>
      <c r="T827" s="33" t="s">
        <v>1167</v>
      </c>
      <c r="U827" s="33"/>
      <c r="V827" s="99">
        <v>0.45</v>
      </c>
      <c r="W827" s="99">
        <v>0.05</v>
      </c>
      <c r="X827" s="99">
        <f t="shared" si="38"/>
        <v>0.5</v>
      </c>
      <c r="Y827" s="8">
        <v>250</v>
      </c>
      <c r="Z827" s="8">
        <v>20</v>
      </c>
      <c r="AA827" s="8">
        <v>70</v>
      </c>
      <c r="AY827" s="322" t="s">
        <v>1166</v>
      </c>
      <c r="AZ827" s="32"/>
      <c r="BA827" t="s">
        <v>5211</v>
      </c>
      <c r="BB827" s="302" t="s">
        <v>5197</v>
      </c>
      <c r="BC827" s="309" t="s">
        <v>5198</v>
      </c>
    </row>
    <row r="828" spans="1:55" s="32" customFormat="1" ht="15.75" x14ac:dyDescent="0.25">
      <c r="A828" s="3" t="s">
        <v>448</v>
      </c>
      <c r="B828" s="3" t="s">
        <v>1652</v>
      </c>
      <c r="C828" s="3"/>
      <c r="D828" s="3" t="s">
        <v>1668</v>
      </c>
      <c r="E828" s="3" t="s">
        <v>1668</v>
      </c>
      <c r="F828" s="3" t="s">
        <v>2381</v>
      </c>
      <c r="G828" s="24"/>
      <c r="H828" s="3" t="s">
        <v>1669</v>
      </c>
      <c r="I828" s="33">
        <v>96151100</v>
      </c>
      <c r="J828" s="143"/>
      <c r="K828" s="1" t="s">
        <v>2008</v>
      </c>
      <c r="L828" s="1" t="s">
        <v>2008</v>
      </c>
      <c r="M828"/>
      <c r="N828" s="35" t="s">
        <v>1670</v>
      </c>
      <c r="O828" s="35"/>
      <c r="P828" s="22" t="s">
        <v>1995</v>
      </c>
      <c r="Q828" s="22">
        <v>7.5</v>
      </c>
      <c r="R828" s="37">
        <f t="shared" si="36"/>
        <v>13.600000000000001</v>
      </c>
      <c r="S828" s="168">
        <v>17</v>
      </c>
      <c r="T828" s="33" t="s">
        <v>1748</v>
      </c>
      <c r="U828" s="33"/>
      <c r="V828" s="99">
        <v>0.02</v>
      </c>
      <c r="W828" s="99">
        <v>5.0000000000000001E-3</v>
      </c>
      <c r="X828" s="99">
        <f t="shared" si="38"/>
        <v>2.5000000000000001E-2</v>
      </c>
      <c r="Y828" s="8">
        <v>90</v>
      </c>
      <c r="Z828" s="8">
        <v>5</v>
      </c>
      <c r="AA828" s="8">
        <v>25</v>
      </c>
      <c r="AB828"/>
      <c r="AC828"/>
      <c r="AD828"/>
      <c r="AE828"/>
      <c r="AF828"/>
      <c r="AG828"/>
      <c r="AH828"/>
      <c r="AI828"/>
      <c r="AJ828"/>
      <c r="AK828"/>
      <c r="AL828"/>
      <c r="AM828"/>
      <c r="AN828"/>
      <c r="AO828"/>
      <c r="AP828"/>
      <c r="AQ828"/>
      <c r="AR828"/>
      <c r="AS828"/>
      <c r="AT828"/>
      <c r="AU828"/>
      <c r="AV828"/>
      <c r="AW828"/>
      <c r="AX828"/>
      <c r="AY828" s="320" t="s">
        <v>1773</v>
      </c>
      <c r="AZ828" s="158"/>
      <c r="BA828" t="s">
        <v>5211</v>
      </c>
      <c r="BB828" s="302" t="s">
        <v>5197</v>
      </c>
      <c r="BC828" s="309" t="s">
        <v>5198</v>
      </c>
    </row>
    <row r="829" spans="1:55" ht="15.75" x14ac:dyDescent="0.25">
      <c r="A829" s="3" t="s">
        <v>448</v>
      </c>
      <c r="B829" s="24" t="s">
        <v>1143</v>
      </c>
      <c r="C829" s="24"/>
      <c r="D829" s="3" t="s">
        <v>1790</v>
      </c>
      <c r="E829" s="24" t="s">
        <v>1790</v>
      </c>
      <c r="F829" s="24" t="s">
        <v>4327</v>
      </c>
      <c r="G829" s="24"/>
      <c r="H829" s="24" t="s">
        <v>2408</v>
      </c>
      <c r="I829" s="33">
        <v>96151100</v>
      </c>
      <c r="K829" s="1" t="s">
        <v>2008</v>
      </c>
      <c r="L829" s="1" t="s">
        <v>2008</v>
      </c>
      <c r="N829" s="23" t="s">
        <v>1792</v>
      </c>
      <c r="O829" s="23"/>
      <c r="P829" s="22" t="s">
        <v>1995</v>
      </c>
      <c r="Q829" s="22">
        <v>15</v>
      </c>
      <c r="R829" s="37">
        <f t="shared" si="36"/>
        <v>28</v>
      </c>
      <c r="S829" s="168">
        <v>35</v>
      </c>
      <c r="T829" s="33">
        <v>5038083050532</v>
      </c>
      <c r="U829" s="33"/>
      <c r="V829" s="99">
        <v>4.4999999999999998E-2</v>
      </c>
      <c r="W829" s="99">
        <v>0</v>
      </c>
      <c r="X829" s="99">
        <f t="shared" si="38"/>
        <v>4.4999999999999998E-2</v>
      </c>
      <c r="Y829" s="8">
        <v>100</v>
      </c>
      <c r="Z829" s="8">
        <v>5</v>
      </c>
      <c r="AA829" s="8">
        <v>55</v>
      </c>
      <c r="AY829" s="322" t="s">
        <v>1791</v>
      </c>
      <c r="AZ829" s="32"/>
      <c r="BA829" t="s">
        <v>5211</v>
      </c>
      <c r="BB829" s="302" t="s">
        <v>5197</v>
      </c>
      <c r="BC829" s="309" t="s">
        <v>5198</v>
      </c>
    </row>
    <row r="830" spans="1:55" ht="15.75" x14ac:dyDescent="0.25">
      <c r="A830" s="3" t="s">
        <v>448</v>
      </c>
      <c r="B830" s="24" t="s">
        <v>1143</v>
      </c>
      <c r="C830" s="24"/>
      <c r="D830" s="3" t="s">
        <v>2201</v>
      </c>
      <c r="E830" s="24" t="s">
        <v>1168</v>
      </c>
      <c r="F830" s="24" t="s">
        <v>2382</v>
      </c>
      <c r="G830" s="24"/>
      <c r="H830" s="24" t="s">
        <v>290</v>
      </c>
      <c r="I830" s="33">
        <v>82055980</v>
      </c>
      <c r="K830" s="1" t="s">
        <v>2008</v>
      </c>
      <c r="L830" s="1" t="s">
        <v>2008</v>
      </c>
      <c r="N830" s="23" t="s">
        <v>330</v>
      </c>
      <c r="O830" s="23"/>
      <c r="P830" s="22" t="s">
        <v>1995</v>
      </c>
      <c r="Q830" s="22">
        <v>10</v>
      </c>
      <c r="R830" s="37">
        <f t="shared" si="36"/>
        <v>18.400000000000002</v>
      </c>
      <c r="S830" s="168">
        <v>23</v>
      </c>
      <c r="T830" s="33" t="s">
        <v>1170</v>
      </c>
      <c r="U830" s="33"/>
      <c r="V830" s="99">
        <v>7.0000000000000007E-2</v>
      </c>
      <c r="W830" s="99">
        <v>0</v>
      </c>
      <c r="X830" s="99">
        <f t="shared" si="38"/>
        <v>7.0000000000000007E-2</v>
      </c>
      <c r="Y830" s="8">
        <v>170</v>
      </c>
      <c r="Z830" s="8">
        <v>10</v>
      </c>
      <c r="AA830" s="8">
        <v>85</v>
      </c>
      <c r="AY830" s="322" t="s">
        <v>1169</v>
      </c>
      <c r="AZ830" s="158"/>
      <c r="BA830" t="s">
        <v>5211</v>
      </c>
      <c r="BB830" s="302" t="s">
        <v>5197</v>
      </c>
      <c r="BC830" s="309" t="s">
        <v>5198</v>
      </c>
    </row>
    <row r="831" spans="1:55" ht="15.75" x14ac:dyDescent="0.25">
      <c r="A831" s="3" t="s">
        <v>448</v>
      </c>
      <c r="B831" s="24" t="s">
        <v>1143</v>
      </c>
      <c r="C831" s="24"/>
      <c r="D831" s="3" t="s">
        <v>2201</v>
      </c>
      <c r="E831" s="24" t="s">
        <v>1171</v>
      </c>
      <c r="F831" s="24" t="s">
        <v>2382</v>
      </c>
      <c r="G831" s="24"/>
      <c r="H831" s="24" t="s">
        <v>302</v>
      </c>
      <c r="I831" s="33">
        <v>82055980</v>
      </c>
      <c r="K831" s="1" t="s">
        <v>2008</v>
      </c>
      <c r="L831" s="1" t="s">
        <v>2008</v>
      </c>
      <c r="N831" s="23" t="s">
        <v>330</v>
      </c>
      <c r="O831" s="23"/>
      <c r="P831" s="22" t="s">
        <v>1995</v>
      </c>
      <c r="Q831" s="22">
        <v>10</v>
      </c>
      <c r="R831" s="37">
        <f t="shared" si="36"/>
        <v>18.400000000000002</v>
      </c>
      <c r="S831" s="168">
        <v>23</v>
      </c>
      <c r="T831" s="33" t="s">
        <v>1172</v>
      </c>
      <c r="U831" s="33"/>
      <c r="V831" s="99">
        <v>7.0000000000000007E-2</v>
      </c>
      <c r="W831" s="99">
        <v>0</v>
      </c>
      <c r="X831" s="99">
        <f t="shared" si="38"/>
        <v>7.0000000000000007E-2</v>
      </c>
      <c r="Y831" s="8">
        <v>170</v>
      </c>
      <c r="Z831" s="8">
        <v>10</v>
      </c>
      <c r="AA831" s="8">
        <v>85</v>
      </c>
      <c r="AY831" s="322" t="s">
        <v>1169</v>
      </c>
      <c r="AZ831" s="158"/>
      <c r="BA831" t="s">
        <v>5211</v>
      </c>
      <c r="BB831" s="302" t="s">
        <v>5197</v>
      </c>
      <c r="BC831" s="309" t="s">
        <v>5198</v>
      </c>
    </row>
    <row r="832" spans="1:55" ht="15.75" x14ac:dyDescent="0.25">
      <c r="A832" s="23" t="s">
        <v>508</v>
      </c>
      <c r="B832" s="24" t="s">
        <v>1143</v>
      </c>
      <c r="C832" s="24"/>
      <c r="D832" s="3" t="s">
        <v>2201</v>
      </c>
      <c r="E832" s="24" t="s">
        <v>1173</v>
      </c>
      <c r="F832" s="24" t="s">
        <v>2382</v>
      </c>
      <c r="G832" s="24"/>
      <c r="H832" s="24" t="s">
        <v>1174</v>
      </c>
      <c r="I832" s="33">
        <v>82055980</v>
      </c>
      <c r="K832" s="1" t="s">
        <v>2008</v>
      </c>
      <c r="L832" s="1" t="s">
        <v>2008</v>
      </c>
      <c r="N832" s="23" t="s">
        <v>330</v>
      </c>
      <c r="O832" s="23"/>
      <c r="P832" s="22" t="s">
        <v>1995</v>
      </c>
      <c r="Q832" s="22">
        <v>10</v>
      </c>
      <c r="R832" s="37">
        <f t="shared" si="36"/>
        <v>18.400000000000002</v>
      </c>
      <c r="S832" s="168">
        <v>23</v>
      </c>
      <c r="T832" s="33" t="s">
        <v>1175</v>
      </c>
      <c r="U832" s="33"/>
      <c r="V832" s="99">
        <v>7.0000000000000007E-2</v>
      </c>
      <c r="W832" s="99">
        <v>0</v>
      </c>
      <c r="X832" s="99">
        <f t="shared" si="38"/>
        <v>7.0000000000000007E-2</v>
      </c>
      <c r="Y832" s="8">
        <v>170</v>
      </c>
      <c r="Z832" s="8">
        <v>10</v>
      </c>
      <c r="AA832" s="8">
        <v>85</v>
      </c>
      <c r="AY832" s="322" t="s">
        <v>1169</v>
      </c>
      <c r="AZ832" s="158"/>
      <c r="BA832" t="s">
        <v>5211</v>
      </c>
      <c r="BB832" s="302" t="s">
        <v>5197</v>
      </c>
      <c r="BC832" s="309" t="s">
        <v>5198</v>
      </c>
    </row>
    <row r="833" spans="1:55" ht="15.75" x14ac:dyDescent="0.25">
      <c r="A833" s="23" t="s">
        <v>508</v>
      </c>
      <c r="B833" s="24" t="s">
        <v>1143</v>
      </c>
      <c r="C833" s="24"/>
      <c r="D833" s="3" t="s">
        <v>2201</v>
      </c>
      <c r="E833" s="24" t="s">
        <v>1176</v>
      </c>
      <c r="F833" s="24" t="s">
        <v>2382</v>
      </c>
      <c r="G833" s="24"/>
      <c r="H833" s="24" t="s">
        <v>417</v>
      </c>
      <c r="I833" s="33">
        <v>82055980</v>
      </c>
      <c r="K833" s="1" t="s">
        <v>2008</v>
      </c>
      <c r="L833" s="1" t="s">
        <v>2008</v>
      </c>
      <c r="N833" s="23" t="s">
        <v>330</v>
      </c>
      <c r="O833" s="23"/>
      <c r="P833" s="22" t="s">
        <v>1995</v>
      </c>
      <c r="Q833" s="22">
        <v>10</v>
      </c>
      <c r="R833" s="37">
        <f t="shared" si="36"/>
        <v>18.400000000000002</v>
      </c>
      <c r="S833" s="168">
        <v>23</v>
      </c>
      <c r="T833" s="33" t="s">
        <v>1177</v>
      </c>
      <c r="U833" s="33"/>
      <c r="V833" s="99">
        <v>7.0000000000000007E-2</v>
      </c>
      <c r="W833" s="99">
        <v>0</v>
      </c>
      <c r="X833" s="99">
        <f t="shared" si="38"/>
        <v>7.0000000000000007E-2</v>
      </c>
      <c r="Y833" s="8">
        <v>170</v>
      </c>
      <c r="Z833" s="8">
        <v>10</v>
      </c>
      <c r="AA833" s="8">
        <v>85</v>
      </c>
      <c r="AY833" s="322" t="s">
        <v>1169</v>
      </c>
      <c r="AZ833" s="158"/>
      <c r="BA833" t="s">
        <v>5211</v>
      </c>
      <c r="BB833" s="302" t="s">
        <v>5197</v>
      </c>
      <c r="BC833" s="309" t="s">
        <v>5198</v>
      </c>
    </row>
    <row r="834" spans="1:55" ht="15.75" x14ac:dyDescent="0.25">
      <c r="A834" s="23" t="s">
        <v>508</v>
      </c>
      <c r="B834" s="24" t="s">
        <v>1143</v>
      </c>
      <c r="C834" s="24"/>
      <c r="D834" s="3" t="s">
        <v>2201</v>
      </c>
      <c r="E834" s="24" t="s">
        <v>1178</v>
      </c>
      <c r="F834" s="24" t="s">
        <v>2382</v>
      </c>
      <c r="G834" s="24"/>
      <c r="H834" s="24" t="s">
        <v>313</v>
      </c>
      <c r="I834" s="33">
        <v>82055980</v>
      </c>
      <c r="K834" s="1" t="s">
        <v>2008</v>
      </c>
      <c r="L834" s="1" t="s">
        <v>2008</v>
      </c>
      <c r="N834" s="23" t="s">
        <v>330</v>
      </c>
      <c r="O834" s="23"/>
      <c r="P834" s="22" t="s">
        <v>1995</v>
      </c>
      <c r="Q834" s="22">
        <v>10</v>
      </c>
      <c r="R834" s="37">
        <f t="shared" si="36"/>
        <v>18.400000000000002</v>
      </c>
      <c r="S834" s="168">
        <v>23</v>
      </c>
      <c r="T834" s="33" t="s">
        <v>1179</v>
      </c>
      <c r="U834" s="33"/>
      <c r="V834" s="99">
        <v>7.0000000000000007E-2</v>
      </c>
      <c r="W834" s="99">
        <v>0</v>
      </c>
      <c r="X834" s="99">
        <f t="shared" si="38"/>
        <v>7.0000000000000007E-2</v>
      </c>
      <c r="Y834" s="8">
        <v>170</v>
      </c>
      <c r="Z834" s="8">
        <v>10</v>
      </c>
      <c r="AA834" s="8">
        <v>85</v>
      </c>
      <c r="AY834" s="322" t="s">
        <v>1169</v>
      </c>
      <c r="AZ834" s="158"/>
      <c r="BA834" t="s">
        <v>5211</v>
      </c>
      <c r="BB834" s="302" t="s">
        <v>5197</v>
      </c>
      <c r="BC834" s="309" t="s">
        <v>5198</v>
      </c>
    </row>
    <row r="835" spans="1:55" ht="15.75" x14ac:dyDescent="0.25">
      <c r="A835" s="23" t="s">
        <v>508</v>
      </c>
      <c r="B835" s="24" t="s">
        <v>1143</v>
      </c>
      <c r="C835" s="24"/>
      <c r="D835" s="3" t="s">
        <v>2201</v>
      </c>
      <c r="E835" s="24" t="s">
        <v>1180</v>
      </c>
      <c r="F835" s="24" t="s">
        <v>2382</v>
      </c>
      <c r="G835" s="24"/>
      <c r="H835" s="24" t="s">
        <v>406</v>
      </c>
      <c r="I835" s="33">
        <v>82055980</v>
      </c>
      <c r="K835" s="1" t="s">
        <v>2008</v>
      </c>
      <c r="L835" s="1" t="s">
        <v>2008</v>
      </c>
      <c r="N835" s="23" t="s">
        <v>330</v>
      </c>
      <c r="O835" s="23"/>
      <c r="P835" s="22" t="s">
        <v>1995</v>
      </c>
      <c r="Q835" s="22">
        <v>10</v>
      </c>
      <c r="R835" s="37">
        <f t="shared" si="36"/>
        <v>18.400000000000002</v>
      </c>
      <c r="S835" s="168">
        <v>23</v>
      </c>
      <c r="T835" s="33" t="s">
        <v>1181</v>
      </c>
      <c r="U835" s="33"/>
      <c r="V835" s="99">
        <v>7.0000000000000007E-2</v>
      </c>
      <c r="W835" s="99">
        <v>0</v>
      </c>
      <c r="X835" s="99">
        <f t="shared" si="38"/>
        <v>7.0000000000000007E-2</v>
      </c>
      <c r="Y835" s="8">
        <v>170</v>
      </c>
      <c r="Z835" s="8">
        <v>10</v>
      </c>
      <c r="AA835" s="8">
        <v>85</v>
      </c>
      <c r="AY835" s="322" t="s">
        <v>1169</v>
      </c>
      <c r="AZ835" s="158"/>
      <c r="BA835" t="s">
        <v>5211</v>
      </c>
      <c r="BB835" s="302" t="s">
        <v>5197</v>
      </c>
      <c r="BC835" s="309" t="s">
        <v>5198</v>
      </c>
    </row>
    <row r="836" spans="1:55" ht="15.75" x14ac:dyDescent="0.25">
      <c r="A836" s="23" t="s">
        <v>508</v>
      </c>
      <c r="B836" s="24" t="s">
        <v>1143</v>
      </c>
      <c r="C836" s="24"/>
      <c r="D836" s="3" t="s">
        <v>2201</v>
      </c>
      <c r="E836" s="24" t="s">
        <v>1182</v>
      </c>
      <c r="F836" s="24" t="s">
        <v>2382</v>
      </c>
      <c r="G836" s="24"/>
      <c r="H836" s="24" t="s">
        <v>308</v>
      </c>
      <c r="I836" s="33">
        <v>82055980</v>
      </c>
      <c r="K836" s="1" t="s">
        <v>2008</v>
      </c>
      <c r="L836" s="1" t="s">
        <v>2008</v>
      </c>
      <c r="N836" s="23" t="s">
        <v>330</v>
      </c>
      <c r="O836" s="23"/>
      <c r="P836" s="22" t="s">
        <v>1995</v>
      </c>
      <c r="Q836" s="22">
        <v>10</v>
      </c>
      <c r="R836" s="37">
        <f t="shared" si="36"/>
        <v>18.400000000000002</v>
      </c>
      <c r="S836" s="168">
        <v>23</v>
      </c>
      <c r="T836" s="33" t="s">
        <v>1183</v>
      </c>
      <c r="U836" s="33"/>
      <c r="V836" s="99">
        <v>7.0000000000000007E-2</v>
      </c>
      <c r="W836" s="99">
        <v>0</v>
      </c>
      <c r="X836" s="99">
        <f t="shared" si="38"/>
        <v>7.0000000000000007E-2</v>
      </c>
      <c r="Y836" s="8">
        <v>170</v>
      </c>
      <c r="Z836" s="8">
        <v>10</v>
      </c>
      <c r="AA836" s="8">
        <v>85</v>
      </c>
      <c r="AY836" s="322" t="s">
        <v>1169</v>
      </c>
      <c r="AZ836" s="158"/>
      <c r="BA836" t="s">
        <v>5211</v>
      </c>
      <c r="BB836" s="302" t="s">
        <v>5197</v>
      </c>
      <c r="BC836" s="309" t="s">
        <v>5198</v>
      </c>
    </row>
    <row r="837" spans="1:55" ht="15.75" x14ac:dyDescent="0.25">
      <c r="A837" s="23" t="s">
        <v>508</v>
      </c>
      <c r="B837" s="24" t="s">
        <v>1143</v>
      </c>
      <c r="C837" s="24"/>
      <c r="D837" s="3" t="s">
        <v>2229</v>
      </c>
      <c r="E837" s="24" t="s">
        <v>1184</v>
      </c>
      <c r="F837" s="24" t="s">
        <v>2478</v>
      </c>
      <c r="G837" s="24"/>
      <c r="H837" s="24" t="s">
        <v>290</v>
      </c>
      <c r="I837" s="33">
        <v>39269097</v>
      </c>
      <c r="K837" s="1" t="s">
        <v>2008</v>
      </c>
      <c r="L837" s="1" t="s">
        <v>2008</v>
      </c>
      <c r="N837" s="23" t="s">
        <v>330</v>
      </c>
      <c r="O837" s="23"/>
      <c r="P837" s="22" t="s">
        <v>1995</v>
      </c>
      <c r="Q837" s="22">
        <v>14</v>
      </c>
      <c r="R837" s="37">
        <f t="shared" si="36"/>
        <v>25.6</v>
      </c>
      <c r="S837" s="168">
        <v>32</v>
      </c>
      <c r="T837" s="33" t="s">
        <v>1186</v>
      </c>
      <c r="U837" s="33"/>
      <c r="V837" s="99">
        <v>0.03</v>
      </c>
      <c r="W837" s="99">
        <v>0</v>
      </c>
      <c r="X837" s="99">
        <f t="shared" si="38"/>
        <v>0.03</v>
      </c>
      <c r="Y837" s="8">
        <v>220</v>
      </c>
      <c r="Z837" s="8">
        <v>35</v>
      </c>
      <c r="AA837" s="8">
        <v>35</v>
      </c>
      <c r="AY837" s="322" t="s">
        <v>1185</v>
      </c>
      <c r="AZ837" s="158"/>
      <c r="BA837" t="s">
        <v>5211</v>
      </c>
      <c r="BB837" s="302" t="s">
        <v>5197</v>
      </c>
      <c r="BC837" s="309" t="s">
        <v>5198</v>
      </c>
    </row>
    <row r="838" spans="1:55" ht="15.75" x14ac:dyDescent="0.25">
      <c r="A838" s="23" t="s">
        <v>508</v>
      </c>
      <c r="B838" s="24" t="s">
        <v>1143</v>
      </c>
      <c r="C838" s="24"/>
      <c r="D838" s="3" t="s">
        <v>2229</v>
      </c>
      <c r="E838" s="24" t="s">
        <v>1187</v>
      </c>
      <c r="F838" s="24" t="s">
        <v>2478</v>
      </c>
      <c r="G838" s="24"/>
      <c r="H838" s="24" t="s">
        <v>302</v>
      </c>
      <c r="I838" s="33">
        <v>39269097</v>
      </c>
      <c r="K838" s="1" t="s">
        <v>2008</v>
      </c>
      <c r="L838" s="1" t="s">
        <v>2008</v>
      </c>
      <c r="N838" s="23" t="s">
        <v>330</v>
      </c>
      <c r="O838" s="23"/>
      <c r="P838" s="22" t="s">
        <v>1995</v>
      </c>
      <c r="Q838" s="22">
        <v>14</v>
      </c>
      <c r="R838" s="37">
        <f t="shared" si="36"/>
        <v>25.6</v>
      </c>
      <c r="S838" s="168">
        <v>32</v>
      </c>
      <c r="T838" s="33" t="s">
        <v>1188</v>
      </c>
      <c r="U838" s="33"/>
      <c r="V838" s="99">
        <v>0.03</v>
      </c>
      <c r="W838" s="99">
        <v>0</v>
      </c>
      <c r="X838" s="99">
        <f t="shared" si="38"/>
        <v>0.03</v>
      </c>
      <c r="Y838" s="8">
        <v>220</v>
      </c>
      <c r="Z838" s="8">
        <v>35</v>
      </c>
      <c r="AA838" s="8">
        <v>35</v>
      </c>
      <c r="AY838" s="322" t="s">
        <v>1185</v>
      </c>
      <c r="AZ838" s="158"/>
      <c r="BA838" t="s">
        <v>5211</v>
      </c>
      <c r="BB838" s="302" t="s">
        <v>5197</v>
      </c>
      <c r="BC838" s="309" t="s">
        <v>5198</v>
      </c>
    </row>
    <row r="839" spans="1:55" ht="15.75" x14ac:dyDescent="0.25">
      <c r="A839" s="23" t="s">
        <v>508</v>
      </c>
      <c r="B839" s="24" t="s">
        <v>1143</v>
      </c>
      <c r="C839" s="24"/>
      <c r="D839" s="3" t="s">
        <v>2229</v>
      </c>
      <c r="E839" s="24" t="s">
        <v>1189</v>
      </c>
      <c r="F839" s="24" t="s">
        <v>2478</v>
      </c>
      <c r="G839" s="24"/>
      <c r="H839" s="24" t="s">
        <v>1174</v>
      </c>
      <c r="I839" s="33">
        <v>39269097</v>
      </c>
      <c r="K839" s="1" t="s">
        <v>2008</v>
      </c>
      <c r="L839" s="1" t="s">
        <v>2008</v>
      </c>
      <c r="N839" s="23" t="s">
        <v>330</v>
      </c>
      <c r="O839" s="23"/>
      <c r="P839" s="22" t="s">
        <v>1995</v>
      </c>
      <c r="Q839" s="22">
        <v>14</v>
      </c>
      <c r="R839" s="37">
        <f t="shared" si="36"/>
        <v>25.6</v>
      </c>
      <c r="S839" s="168">
        <v>32</v>
      </c>
      <c r="T839" s="33" t="s">
        <v>1190</v>
      </c>
      <c r="U839" s="33"/>
      <c r="V839" s="99">
        <v>0.03</v>
      </c>
      <c r="W839" s="99">
        <v>0</v>
      </c>
      <c r="X839" s="99">
        <f t="shared" si="38"/>
        <v>0.03</v>
      </c>
      <c r="Y839" s="8">
        <v>220</v>
      </c>
      <c r="Z839" s="8">
        <v>35</v>
      </c>
      <c r="AA839" s="8">
        <v>35</v>
      </c>
      <c r="AY839" s="322" t="s">
        <v>1185</v>
      </c>
      <c r="AZ839" s="158"/>
      <c r="BA839" t="s">
        <v>5211</v>
      </c>
      <c r="BB839" s="302" t="s">
        <v>5197</v>
      </c>
      <c r="BC839" s="309" t="s">
        <v>5198</v>
      </c>
    </row>
    <row r="840" spans="1:55" ht="15.75" x14ac:dyDescent="0.25">
      <c r="A840" s="23" t="s">
        <v>508</v>
      </c>
      <c r="B840" s="24" t="s">
        <v>1143</v>
      </c>
      <c r="C840" s="24"/>
      <c r="D840" s="3" t="s">
        <v>2229</v>
      </c>
      <c r="E840" s="24" t="s">
        <v>1191</v>
      </c>
      <c r="F840" s="24" t="s">
        <v>2478</v>
      </c>
      <c r="G840" s="24"/>
      <c r="H840" s="24" t="s">
        <v>417</v>
      </c>
      <c r="I840" s="33">
        <v>39269097</v>
      </c>
      <c r="K840" s="1" t="s">
        <v>2008</v>
      </c>
      <c r="L840" s="1" t="s">
        <v>2008</v>
      </c>
      <c r="N840" s="23" t="s">
        <v>330</v>
      </c>
      <c r="O840" s="23"/>
      <c r="P840" s="22" t="s">
        <v>1995</v>
      </c>
      <c r="Q840" s="22">
        <v>14</v>
      </c>
      <c r="R840" s="37">
        <f t="shared" si="36"/>
        <v>25.6</v>
      </c>
      <c r="S840" s="168">
        <v>32</v>
      </c>
      <c r="T840" s="33" t="s">
        <v>1192</v>
      </c>
      <c r="U840" s="33"/>
      <c r="V840" s="99">
        <v>0.03</v>
      </c>
      <c r="W840" s="99">
        <v>0</v>
      </c>
      <c r="X840" s="99">
        <f t="shared" si="38"/>
        <v>0.03</v>
      </c>
      <c r="Y840" s="8">
        <v>220</v>
      </c>
      <c r="Z840" s="8">
        <v>35</v>
      </c>
      <c r="AA840" s="8">
        <v>35</v>
      </c>
      <c r="AY840" s="322" t="s">
        <v>1185</v>
      </c>
      <c r="AZ840" s="158"/>
      <c r="BA840" t="s">
        <v>5211</v>
      </c>
      <c r="BB840" s="302" t="s">
        <v>5197</v>
      </c>
      <c r="BC840" s="309" t="s">
        <v>5198</v>
      </c>
    </row>
    <row r="841" spans="1:55" ht="15.75" x14ac:dyDescent="0.25">
      <c r="A841" s="23" t="s">
        <v>508</v>
      </c>
      <c r="B841" s="24" t="s">
        <v>1143</v>
      </c>
      <c r="C841" s="24"/>
      <c r="D841" s="3" t="s">
        <v>2229</v>
      </c>
      <c r="E841" s="24" t="s">
        <v>1193</v>
      </c>
      <c r="F841" s="24" t="s">
        <v>2478</v>
      </c>
      <c r="G841" s="24"/>
      <c r="H841" s="24" t="s">
        <v>313</v>
      </c>
      <c r="I841" s="33">
        <v>39269097</v>
      </c>
      <c r="K841" s="1" t="s">
        <v>2008</v>
      </c>
      <c r="L841" s="1" t="s">
        <v>2008</v>
      </c>
      <c r="N841" s="23" t="s">
        <v>330</v>
      </c>
      <c r="O841" s="23"/>
      <c r="P841" s="22" t="s">
        <v>1995</v>
      </c>
      <c r="Q841" s="22">
        <v>14</v>
      </c>
      <c r="R841" s="37">
        <f t="shared" si="36"/>
        <v>25.6</v>
      </c>
      <c r="S841" s="168">
        <v>32</v>
      </c>
      <c r="T841" s="33" t="s">
        <v>1194</v>
      </c>
      <c r="U841" s="33"/>
      <c r="V841" s="99">
        <v>0.03</v>
      </c>
      <c r="W841" s="99">
        <v>0</v>
      </c>
      <c r="X841" s="99">
        <f t="shared" si="38"/>
        <v>0.03</v>
      </c>
      <c r="Y841" s="8">
        <v>220</v>
      </c>
      <c r="Z841" s="8">
        <v>35</v>
      </c>
      <c r="AA841" s="8">
        <v>35</v>
      </c>
      <c r="AY841" s="322" t="s">
        <v>1185</v>
      </c>
      <c r="AZ841" s="158"/>
      <c r="BA841" t="s">
        <v>5211</v>
      </c>
      <c r="BB841" s="302" t="s">
        <v>5197</v>
      </c>
      <c r="BC841" s="309" t="s">
        <v>5198</v>
      </c>
    </row>
    <row r="842" spans="1:55" ht="15.75" x14ac:dyDescent="0.25">
      <c r="A842" s="23" t="s">
        <v>508</v>
      </c>
      <c r="B842" s="24" t="s">
        <v>1143</v>
      </c>
      <c r="C842" s="24"/>
      <c r="D842" s="3" t="s">
        <v>2229</v>
      </c>
      <c r="E842" s="24" t="s">
        <v>1195</v>
      </c>
      <c r="F842" s="24" t="s">
        <v>2478</v>
      </c>
      <c r="G842" s="24"/>
      <c r="H842" s="24" t="s">
        <v>406</v>
      </c>
      <c r="I842" s="33">
        <v>39269097</v>
      </c>
      <c r="K842" s="1" t="s">
        <v>2008</v>
      </c>
      <c r="L842" s="1" t="s">
        <v>2008</v>
      </c>
      <c r="N842" s="23" t="s">
        <v>330</v>
      </c>
      <c r="O842" s="23"/>
      <c r="P842" s="22" t="s">
        <v>1995</v>
      </c>
      <c r="Q842" s="22">
        <v>14</v>
      </c>
      <c r="R842" s="37">
        <f t="shared" ref="R842:R905" si="39">S842*0.8</f>
        <v>25.6</v>
      </c>
      <c r="S842" s="168">
        <v>32</v>
      </c>
      <c r="T842" s="33" t="s">
        <v>1196</v>
      </c>
      <c r="U842" s="33"/>
      <c r="V842" s="99">
        <v>0.03</v>
      </c>
      <c r="W842" s="99">
        <v>0</v>
      </c>
      <c r="X842" s="99">
        <f t="shared" si="38"/>
        <v>0.03</v>
      </c>
      <c r="Y842" s="8">
        <v>220</v>
      </c>
      <c r="Z842" s="8">
        <v>35</v>
      </c>
      <c r="AA842" s="8">
        <v>35</v>
      </c>
      <c r="AY842" s="322" t="s">
        <v>1185</v>
      </c>
      <c r="AZ842" s="158"/>
      <c r="BA842" t="s">
        <v>5211</v>
      </c>
      <c r="BB842" s="302" t="s">
        <v>5197</v>
      </c>
      <c r="BC842" s="309" t="s">
        <v>5198</v>
      </c>
    </row>
    <row r="843" spans="1:55" ht="15.75" x14ac:dyDescent="0.25">
      <c r="A843" s="23" t="s">
        <v>508</v>
      </c>
      <c r="B843" s="24" t="s">
        <v>1143</v>
      </c>
      <c r="C843" s="24"/>
      <c r="D843" s="3" t="s">
        <v>2229</v>
      </c>
      <c r="E843" s="24" t="s">
        <v>1197</v>
      </c>
      <c r="F843" s="24" t="s">
        <v>2478</v>
      </c>
      <c r="G843" s="24"/>
      <c r="H843" s="24" t="s">
        <v>308</v>
      </c>
      <c r="I843" s="33">
        <v>39269097</v>
      </c>
      <c r="K843" s="1" t="s">
        <v>2008</v>
      </c>
      <c r="L843" s="1" t="s">
        <v>2008</v>
      </c>
      <c r="N843" s="23" t="s">
        <v>330</v>
      </c>
      <c r="O843" s="23"/>
      <c r="P843" s="22" t="s">
        <v>1995</v>
      </c>
      <c r="Q843" s="22">
        <v>14</v>
      </c>
      <c r="R843" s="37">
        <f t="shared" si="39"/>
        <v>25.6</v>
      </c>
      <c r="S843" s="168">
        <v>32</v>
      </c>
      <c r="T843" s="33" t="s">
        <v>1198</v>
      </c>
      <c r="U843" s="33"/>
      <c r="V843" s="99">
        <v>0.03</v>
      </c>
      <c r="W843" s="99">
        <v>0</v>
      </c>
      <c r="X843" s="99">
        <f t="shared" si="38"/>
        <v>0.03</v>
      </c>
      <c r="Y843" s="8">
        <v>220</v>
      </c>
      <c r="Z843" s="8">
        <v>35</v>
      </c>
      <c r="AA843" s="8">
        <v>35</v>
      </c>
      <c r="AY843" s="322" t="s">
        <v>1185</v>
      </c>
      <c r="AZ843" s="158"/>
      <c r="BA843" t="s">
        <v>5211</v>
      </c>
      <c r="BB843" s="302" t="s">
        <v>5197</v>
      </c>
      <c r="BC843" s="309" t="s">
        <v>5198</v>
      </c>
    </row>
    <row r="844" spans="1:55" ht="15.75" x14ac:dyDescent="0.25">
      <c r="A844" s="23" t="s">
        <v>508</v>
      </c>
      <c r="B844" s="24" t="s">
        <v>1143</v>
      </c>
      <c r="C844" s="24"/>
      <c r="D844" s="3" t="s">
        <v>2202</v>
      </c>
      <c r="E844" s="24" t="s">
        <v>1199</v>
      </c>
      <c r="F844" s="24" t="s">
        <v>2383</v>
      </c>
      <c r="G844" s="24"/>
      <c r="H844" s="24" t="s">
        <v>290</v>
      </c>
      <c r="I844" s="33">
        <v>82055980</v>
      </c>
      <c r="K844" s="1" t="s">
        <v>2008</v>
      </c>
      <c r="L844" s="1" t="s">
        <v>2008</v>
      </c>
      <c r="N844" s="23" t="s">
        <v>330</v>
      </c>
      <c r="O844" s="23"/>
      <c r="P844" s="22" t="s">
        <v>1995</v>
      </c>
      <c r="Q844" s="22">
        <v>13</v>
      </c>
      <c r="R844" s="37">
        <f t="shared" si="39"/>
        <v>24</v>
      </c>
      <c r="S844" s="168">
        <v>30</v>
      </c>
      <c r="T844" s="33" t="s">
        <v>1201</v>
      </c>
      <c r="U844" s="33"/>
      <c r="V844" s="99">
        <v>6.3E-2</v>
      </c>
      <c r="W844" s="99">
        <v>0</v>
      </c>
      <c r="X844" s="99">
        <f t="shared" si="38"/>
        <v>6.3E-2</v>
      </c>
      <c r="Y844" s="8">
        <v>140</v>
      </c>
      <c r="Z844" s="8">
        <v>5</v>
      </c>
      <c r="AA844" s="8">
        <v>50</v>
      </c>
      <c r="AY844" s="322" t="s">
        <v>1200</v>
      </c>
      <c r="AZ844" s="158"/>
      <c r="BA844" t="s">
        <v>5211</v>
      </c>
      <c r="BB844" s="302" t="s">
        <v>5197</v>
      </c>
      <c r="BC844" s="309" t="s">
        <v>5198</v>
      </c>
    </row>
    <row r="845" spans="1:55" ht="15.75" x14ac:dyDescent="0.25">
      <c r="A845" s="23" t="s">
        <v>508</v>
      </c>
      <c r="B845" s="24" t="s">
        <v>1143</v>
      </c>
      <c r="C845" s="24"/>
      <c r="D845" s="3" t="s">
        <v>2202</v>
      </c>
      <c r="E845" s="24" t="s">
        <v>1202</v>
      </c>
      <c r="F845" s="24" t="s">
        <v>2383</v>
      </c>
      <c r="G845" s="24"/>
      <c r="H845" s="24" t="s">
        <v>302</v>
      </c>
      <c r="I845" s="33">
        <v>82055980</v>
      </c>
      <c r="K845" s="1" t="s">
        <v>2008</v>
      </c>
      <c r="L845" s="1" t="s">
        <v>2008</v>
      </c>
      <c r="N845" s="23" t="s">
        <v>330</v>
      </c>
      <c r="O845" s="23"/>
      <c r="P845" s="22" t="s">
        <v>1995</v>
      </c>
      <c r="Q845" s="22">
        <v>13</v>
      </c>
      <c r="R845" s="37">
        <f t="shared" si="39"/>
        <v>24</v>
      </c>
      <c r="S845" s="168">
        <v>30</v>
      </c>
      <c r="T845" s="33" t="s">
        <v>1203</v>
      </c>
      <c r="U845" s="33"/>
      <c r="V845" s="99">
        <v>6.3E-2</v>
      </c>
      <c r="W845" s="99">
        <v>0</v>
      </c>
      <c r="X845" s="99">
        <f t="shared" si="38"/>
        <v>6.3E-2</v>
      </c>
      <c r="Y845" s="8">
        <v>140</v>
      </c>
      <c r="Z845" s="8">
        <v>5</v>
      </c>
      <c r="AA845" s="8">
        <v>50</v>
      </c>
      <c r="AY845" s="322" t="s">
        <v>1200</v>
      </c>
      <c r="AZ845" s="158"/>
      <c r="BA845" t="s">
        <v>5211</v>
      </c>
      <c r="BB845" s="302" t="s">
        <v>5197</v>
      </c>
      <c r="BC845" s="309" t="s">
        <v>5198</v>
      </c>
    </row>
    <row r="846" spans="1:55" ht="15.75" x14ac:dyDescent="0.25">
      <c r="A846" s="23" t="s">
        <v>508</v>
      </c>
      <c r="B846" s="24" t="s">
        <v>1143</v>
      </c>
      <c r="C846" s="24"/>
      <c r="D846" s="3" t="s">
        <v>2202</v>
      </c>
      <c r="E846" s="24" t="s">
        <v>1204</v>
      </c>
      <c r="F846" s="24" t="s">
        <v>2383</v>
      </c>
      <c r="G846" s="24"/>
      <c r="H846" s="24" t="s">
        <v>1174</v>
      </c>
      <c r="I846" s="33">
        <v>82055980</v>
      </c>
      <c r="K846" s="1" t="s">
        <v>2008</v>
      </c>
      <c r="L846" s="1" t="s">
        <v>2008</v>
      </c>
      <c r="N846" s="23" t="s">
        <v>330</v>
      </c>
      <c r="O846" s="23"/>
      <c r="P846" s="22" t="s">
        <v>1995</v>
      </c>
      <c r="Q846" s="22">
        <v>13</v>
      </c>
      <c r="R846" s="37">
        <f t="shared" si="39"/>
        <v>24</v>
      </c>
      <c r="S846" s="168">
        <v>30</v>
      </c>
      <c r="T846" s="33" t="s">
        <v>1205</v>
      </c>
      <c r="U846" s="33"/>
      <c r="V846" s="99">
        <v>6.3E-2</v>
      </c>
      <c r="W846" s="99">
        <v>0</v>
      </c>
      <c r="X846" s="99">
        <f t="shared" si="38"/>
        <v>6.3E-2</v>
      </c>
      <c r="Y846" s="8">
        <v>140</v>
      </c>
      <c r="Z846" s="8">
        <v>5</v>
      </c>
      <c r="AA846" s="8">
        <v>50</v>
      </c>
      <c r="AY846" s="322" t="s">
        <v>1200</v>
      </c>
      <c r="AZ846" s="158"/>
      <c r="BA846" t="s">
        <v>5211</v>
      </c>
      <c r="BB846" s="302" t="s">
        <v>5197</v>
      </c>
      <c r="BC846" s="309" t="s">
        <v>5198</v>
      </c>
    </row>
    <row r="847" spans="1:55" ht="15.75" x14ac:dyDescent="0.25">
      <c r="A847" s="23" t="s">
        <v>508</v>
      </c>
      <c r="B847" s="24" t="s">
        <v>1143</v>
      </c>
      <c r="C847" s="24"/>
      <c r="D847" s="3" t="s">
        <v>2202</v>
      </c>
      <c r="E847" s="24" t="s">
        <v>1206</v>
      </c>
      <c r="F847" s="24" t="s">
        <v>2383</v>
      </c>
      <c r="G847" s="24"/>
      <c r="H847" s="24" t="s">
        <v>417</v>
      </c>
      <c r="I847" s="33">
        <v>82055980</v>
      </c>
      <c r="K847" s="1" t="s">
        <v>2008</v>
      </c>
      <c r="L847" s="1" t="s">
        <v>2008</v>
      </c>
      <c r="N847" s="23" t="s">
        <v>330</v>
      </c>
      <c r="O847" s="23"/>
      <c r="P847" s="22" t="s">
        <v>1995</v>
      </c>
      <c r="Q847" s="22">
        <v>13</v>
      </c>
      <c r="R847" s="37">
        <f t="shared" si="39"/>
        <v>24</v>
      </c>
      <c r="S847" s="168">
        <v>30</v>
      </c>
      <c r="T847" s="33" t="s">
        <v>1207</v>
      </c>
      <c r="U847" s="33"/>
      <c r="V847" s="99">
        <v>6.3E-2</v>
      </c>
      <c r="W847" s="99">
        <v>0</v>
      </c>
      <c r="X847" s="99">
        <f t="shared" si="38"/>
        <v>6.3E-2</v>
      </c>
      <c r="Y847" s="8">
        <v>140</v>
      </c>
      <c r="Z847" s="8">
        <v>5</v>
      </c>
      <c r="AA847" s="8">
        <v>50</v>
      </c>
      <c r="AY847" s="322" t="s">
        <v>1200</v>
      </c>
      <c r="AZ847" s="158"/>
      <c r="BA847" t="s">
        <v>5211</v>
      </c>
      <c r="BB847" s="302" t="s">
        <v>5197</v>
      </c>
      <c r="BC847" s="309" t="s">
        <v>5198</v>
      </c>
    </row>
    <row r="848" spans="1:55" ht="15.75" x14ac:dyDescent="0.25">
      <c r="A848" s="23" t="s">
        <v>508</v>
      </c>
      <c r="B848" s="24" t="s">
        <v>1143</v>
      </c>
      <c r="C848" s="24"/>
      <c r="D848" s="3" t="s">
        <v>2202</v>
      </c>
      <c r="E848" s="24" t="s">
        <v>1208</v>
      </c>
      <c r="F848" s="24" t="s">
        <v>2383</v>
      </c>
      <c r="G848" s="24"/>
      <c r="H848" s="24" t="s">
        <v>313</v>
      </c>
      <c r="I848" s="33">
        <v>82055980</v>
      </c>
      <c r="K848" s="1" t="s">
        <v>2008</v>
      </c>
      <c r="L848" s="1" t="s">
        <v>2008</v>
      </c>
      <c r="N848" s="23" t="s">
        <v>330</v>
      </c>
      <c r="O848" s="23"/>
      <c r="P848" s="22" t="s">
        <v>1995</v>
      </c>
      <c r="Q848" s="22">
        <v>13</v>
      </c>
      <c r="R848" s="37">
        <f t="shared" si="39"/>
        <v>24</v>
      </c>
      <c r="S848" s="168">
        <v>30</v>
      </c>
      <c r="T848" s="33" t="s">
        <v>1209</v>
      </c>
      <c r="U848" s="33"/>
      <c r="V848" s="99">
        <v>6.3E-2</v>
      </c>
      <c r="W848" s="99">
        <v>0</v>
      </c>
      <c r="X848" s="99">
        <f t="shared" si="38"/>
        <v>6.3E-2</v>
      </c>
      <c r="Y848" s="8">
        <v>140</v>
      </c>
      <c r="Z848" s="8">
        <v>5</v>
      </c>
      <c r="AA848" s="8">
        <v>50</v>
      </c>
      <c r="AY848" s="322" t="s">
        <v>1200</v>
      </c>
      <c r="AZ848" s="158"/>
      <c r="BA848" t="s">
        <v>5211</v>
      </c>
      <c r="BB848" s="302" t="s">
        <v>5197</v>
      </c>
      <c r="BC848" s="309" t="s">
        <v>5198</v>
      </c>
    </row>
    <row r="849" spans="1:55" ht="15.75" x14ac:dyDescent="0.25">
      <c r="A849" s="23" t="s">
        <v>508</v>
      </c>
      <c r="B849" s="24" t="s">
        <v>1143</v>
      </c>
      <c r="C849" s="24"/>
      <c r="D849" s="3" t="s">
        <v>2202</v>
      </c>
      <c r="E849" s="24" t="s">
        <v>1210</v>
      </c>
      <c r="F849" s="24" t="s">
        <v>2383</v>
      </c>
      <c r="G849" s="24"/>
      <c r="H849" s="24" t="s">
        <v>406</v>
      </c>
      <c r="I849" s="33">
        <v>82055980</v>
      </c>
      <c r="K849" s="1" t="s">
        <v>2008</v>
      </c>
      <c r="L849" s="1" t="s">
        <v>2008</v>
      </c>
      <c r="N849" s="23" t="s">
        <v>330</v>
      </c>
      <c r="O849" s="23"/>
      <c r="P849" s="22" t="s">
        <v>1995</v>
      </c>
      <c r="Q849" s="22">
        <v>13</v>
      </c>
      <c r="R849" s="37">
        <f t="shared" si="39"/>
        <v>24</v>
      </c>
      <c r="S849" s="168">
        <v>30</v>
      </c>
      <c r="T849" s="33" t="s">
        <v>1211</v>
      </c>
      <c r="U849" s="33"/>
      <c r="V849" s="99">
        <v>6.3E-2</v>
      </c>
      <c r="W849" s="99">
        <v>0</v>
      </c>
      <c r="X849" s="99">
        <f t="shared" si="38"/>
        <v>6.3E-2</v>
      </c>
      <c r="Y849" s="8">
        <v>140</v>
      </c>
      <c r="Z849" s="8">
        <v>5</v>
      </c>
      <c r="AA849" s="8">
        <v>50</v>
      </c>
      <c r="AY849" s="322" t="s">
        <v>1200</v>
      </c>
      <c r="AZ849" s="158"/>
      <c r="BA849" t="s">
        <v>5211</v>
      </c>
      <c r="BB849" s="302" t="s">
        <v>5197</v>
      </c>
      <c r="BC849" s="309" t="s">
        <v>5198</v>
      </c>
    </row>
    <row r="850" spans="1:55" ht="15.75" x14ac:dyDescent="0.25">
      <c r="A850" s="23" t="s">
        <v>508</v>
      </c>
      <c r="B850" s="24" t="s">
        <v>1143</v>
      </c>
      <c r="C850" s="24"/>
      <c r="D850" s="3" t="s">
        <v>2202</v>
      </c>
      <c r="E850" s="24" t="s">
        <v>1212</v>
      </c>
      <c r="F850" s="24" t="s">
        <v>2383</v>
      </c>
      <c r="G850" s="24"/>
      <c r="H850" s="24" t="s">
        <v>308</v>
      </c>
      <c r="I850" s="33">
        <v>82055980</v>
      </c>
      <c r="K850" s="1" t="s">
        <v>2008</v>
      </c>
      <c r="L850" s="1" t="s">
        <v>2008</v>
      </c>
      <c r="N850" s="23" t="s">
        <v>330</v>
      </c>
      <c r="O850" s="23"/>
      <c r="P850" s="22" t="s">
        <v>1995</v>
      </c>
      <c r="Q850" s="22">
        <v>13</v>
      </c>
      <c r="R850" s="37">
        <f t="shared" si="39"/>
        <v>24</v>
      </c>
      <c r="S850" s="168">
        <v>30</v>
      </c>
      <c r="T850" s="33" t="s">
        <v>1213</v>
      </c>
      <c r="U850" s="33"/>
      <c r="V850" s="99">
        <v>6.3E-2</v>
      </c>
      <c r="W850" s="99">
        <v>0</v>
      </c>
      <c r="X850" s="99">
        <f t="shared" si="38"/>
        <v>6.3E-2</v>
      </c>
      <c r="Y850" s="8">
        <v>140</v>
      </c>
      <c r="Z850" s="8">
        <v>5</v>
      </c>
      <c r="AA850" s="8">
        <v>50</v>
      </c>
      <c r="AY850" s="322" t="s">
        <v>1200</v>
      </c>
      <c r="AZ850" s="158"/>
      <c r="BA850" t="s">
        <v>5211</v>
      </c>
      <c r="BB850" s="302" t="s">
        <v>5197</v>
      </c>
      <c r="BC850" s="309" t="s">
        <v>5198</v>
      </c>
    </row>
    <row r="851" spans="1:55" ht="15.75" x14ac:dyDescent="0.25">
      <c r="A851" s="23" t="s">
        <v>508</v>
      </c>
      <c r="B851" s="24" t="s">
        <v>1143</v>
      </c>
      <c r="C851" s="24"/>
      <c r="D851" s="3" t="s">
        <v>1214</v>
      </c>
      <c r="E851" s="24" t="s">
        <v>1214</v>
      </c>
      <c r="F851" s="24" t="s">
        <v>2384</v>
      </c>
      <c r="G851" s="24"/>
      <c r="H851" s="24" t="s">
        <v>527</v>
      </c>
      <c r="I851" s="33">
        <v>96151900</v>
      </c>
      <c r="K851" s="1" t="s">
        <v>2008</v>
      </c>
      <c r="L851" s="1" t="s">
        <v>2008</v>
      </c>
      <c r="N851" s="23" t="s">
        <v>330</v>
      </c>
      <c r="O851" s="23"/>
      <c r="P851" s="22" t="s">
        <v>1995</v>
      </c>
      <c r="Q851" s="22">
        <v>13</v>
      </c>
      <c r="R851" s="37">
        <f t="shared" si="39"/>
        <v>24</v>
      </c>
      <c r="S851" s="168">
        <v>30</v>
      </c>
      <c r="T851" s="33" t="s">
        <v>1216</v>
      </c>
      <c r="U851" s="33"/>
      <c r="V851" s="99">
        <v>4.4999999999999998E-2</v>
      </c>
      <c r="W851" s="99">
        <v>0</v>
      </c>
      <c r="X851" s="99">
        <f t="shared" si="38"/>
        <v>4.4999999999999998E-2</v>
      </c>
      <c r="Y851" s="8">
        <v>190</v>
      </c>
      <c r="Z851" s="8">
        <v>5</v>
      </c>
      <c r="AA851" s="8">
        <v>25</v>
      </c>
      <c r="AY851" s="322" t="s">
        <v>1215</v>
      </c>
      <c r="AZ851" s="158"/>
      <c r="BA851" t="s">
        <v>5211</v>
      </c>
      <c r="BB851" s="302" t="s">
        <v>5197</v>
      </c>
      <c r="BC851" s="309" t="s">
        <v>5198</v>
      </c>
    </row>
    <row r="852" spans="1:55" ht="15.75" x14ac:dyDescent="0.25">
      <c r="A852" s="23" t="s">
        <v>508</v>
      </c>
      <c r="B852" s="24" t="s">
        <v>1143</v>
      </c>
      <c r="C852" s="24"/>
      <c r="D852" s="3" t="s">
        <v>2203</v>
      </c>
      <c r="E852" s="24" t="s">
        <v>1217</v>
      </c>
      <c r="F852" s="24" t="s">
        <v>2385</v>
      </c>
      <c r="G852" s="24"/>
      <c r="H852" s="24" t="s">
        <v>400</v>
      </c>
      <c r="I852" s="33">
        <v>82055980</v>
      </c>
      <c r="K852" s="1" t="s">
        <v>2008</v>
      </c>
      <c r="L852" s="1" t="s">
        <v>2008</v>
      </c>
      <c r="N852" s="23" t="s">
        <v>330</v>
      </c>
      <c r="O852" s="23"/>
      <c r="P852" s="22" t="s">
        <v>1995</v>
      </c>
      <c r="Q852" s="22">
        <v>19.5</v>
      </c>
      <c r="R852" s="37">
        <f t="shared" si="39"/>
        <v>36</v>
      </c>
      <c r="S852" s="168">
        <v>45</v>
      </c>
      <c r="T852" s="33" t="s">
        <v>1219</v>
      </c>
      <c r="U852" s="33"/>
      <c r="V852" s="99">
        <v>5.5E-2</v>
      </c>
      <c r="W852" s="99">
        <v>0</v>
      </c>
      <c r="X852" s="99">
        <f t="shared" si="38"/>
        <v>5.5E-2</v>
      </c>
      <c r="Y852" s="8">
        <v>175</v>
      </c>
      <c r="Z852" s="8">
        <v>30</v>
      </c>
      <c r="AA852" s="8">
        <v>30</v>
      </c>
      <c r="AY852" s="322" t="s">
        <v>1218</v>
      </c>
      <c r="AZ852" s="157"/>
      <c r="BA852" t="s">
        <v>5211</v>
      </c>
      <c r="BB852" s="302" t="s">
        <v>5197</v>
      </c>
      <c r="BC852" s="309" t="s">
        <v>5198</v>
      </c>
    </row>
    <row r="853" spans="1:55" ht="15.75" x14ac:dyDescent="0.25">
      <c r="A853" s="23" t="s">
        <v>508</v>
      </c>
      <c r="B853" s="24" t="s">
        <v>1143</v>
      </c>
      <c r="C853" s="24"/>
      <c r="D853" s="3" t="s">
        <v>2203</v>
      </c>
      <c r="E853" s="24" t="s">
        <v>1220</v>
      </c>
      <c r="F853" s="24" t="s">
        <v>2385</v>
      </c>
      <c r="G853" s="24"/>
      <c r="H853" s="24" t="s">
        <v>1221</v>
      </c>
      <c r="I853" s="33">
        <v>82055980</v>
      </c>
      <c r="K853" s="1" t="s">
        <v>2008</v>
      </c>
      <c r="L853" s="1" t="s">
        <v>2008</v>
      </c>
      <c r="N853" s="23" t="s">
        <v>330</v>
      </c>
      <c r="O853" s="23"/>
      <c r="P853" s="22" t="s">
        <v>1995</v>
      </c>
      <c r="Q853" s="22">
        <v>19.5</v>
      </c>
      <c r="R853" s="37">
        <f t="shared" si="39"/>
        <v>36</v>
      </c>
      <c r="S853" s="168">
        <v>45</v>
      </c>
      <c r="T853" s="33" t="s">
        <v>1222</v>
      </c>
      <c r="U853" s="33"/>
      <c r="V853" s="99">
        <v>5.5E-2</v>
      </c>
      <c r="W853" s="99">
        <v>0</v>
      </c>
      <c r="X853" s="99">
        <f t="shared" ref="X853:X884" si="40">V853+W853</f>
        <v>5.5E-2</v>
      </c>
      <c r="Y853" s="8">
        <v>175</v>
      </c>
      <c r="Z853" s="8">
        <v>30</v>
      </c>
      <c r="AA853" s="8">
        <v>30</v>
      </c>
      <c r="AY853" s="322" t="s">
        <v>1218</v>
      </c>
      <c r="AZ853" s="157"/>
      <c r="BA853" t="s">
        <v>5211</v>
      </c>
      <c r="BB853" s="302" t="s">
        <v>5197</v>
      </c>
      <c r="BC853" s="309" t="s">
        <v>5198</v>
      </c>
    </row>
    <row r="854" spans="1:55" ht="15.75" x14ac:dyDescent="0.25">
      <c r="A854" s="23" t="s">
        <v>508</v>
      </c>
      <c r="B854" s="24" t="s">
        <v>1143</v>
      </c>
      <c r="C854" s="24"/>
      <c r="D854" s="3" t="s">
        <v>2203</v>
      </c>
      <c r="E854" s="24" t="s">
        <v>1223</v>
      </c>
      <c r="F854" s="24" t="s">
        <v>2385</v>
      </c>
      <c r="G854" s="24"/>
      <c r="H854" s="24" t="s">
        <v>1174</v>
      </c>
      <c r="I854" s="33">
        <v>82055980</v>
      </c>
      <c r="K854" s="1" t="s">
        <v>2008</v>
      </c>
      <c r="L854" s="1" t="s">
        <v>2008</v>
      </c>
      <c r="N854" s="23" t="s">
        <v>330</v>
      </c>
      <c r="O854" s="23"/>
      <c r="P854" s="22" t="s">
        <v>1995</v>
      </c>
      <c r="Q854" s="22">
        <v>19.5</v>
      </c>
      <c r="R854" s="37">
        <f t="shared" si="39"/>
        <v>36</v>
      </c>
      <c r="S854" s="168">
        <v>45</v>
      </c>
      <c r="T854" s="33" t="s">
        <v>1224</v>
      </c>
      <c r="U854" s="33"/>
      <c r="V854" s="99">
        <v>5.5E-2</v>
      </c>
      <c r="W854" s="99">
        <v>0</v>
      </c>
      <c r="X854" s="99">
        <f t="shared" si="40"/>
        <v>5.5E-2</v>
      </c>
      <c r="Y854" s="8">
        <v>175</v>
      </c>
      <c r="Z854" s="8">
        <v>30</v>
      </c>
      <c r="AA854" s="8">
        <v>30</v>
      </c>
      <c r="AY854" s="322" t="s">
        <v>1218</v>
      </c>
      <c r="AZ854" s="157"/>
      <c r="BA854" t="s">
        <v>5211</v>
      </c>
      <c r="BB854" s="302" t="s">
        <v>5197</v>
      </c>
      <c r="BC854" s="309" t="s">
        <v>5198</v>
      </c>
    </row>
    <row r="855" spans="1:55" ht="15.75" x14ac:dyDescent="0.25">
      <c r="A855" s="23" t="s">
        <v>508</v>
      </c>
      <c r="B855" s="24" t="s">
        <v>1143</v>
      </c>
      <c r="C855" s="24"/>
      <c r="D855" s="3" t="s">
        <v>2203</v>
      </c>
      <c r="E855" s="24" t="s">
        <v>1225</v>
      </c>
      <c r="F855" s="24" t="s">
        <v>2385</v>
      </c>
      <c r="G855" s="24"/>
      <c r="H855" s="24" t="s">
        <v>417</v>
      </c>
      <c r="I855" s="33">
        <v>82055980</v>
      </c>
      <c r="K855" s="1" t="s">
        <v>2008</v>
      </c>
      <c r="L855" s="1" t="s">
        <v>2008</v>
      </c>
      <c r="N855" s="23" t="s">
        <v>330</v>
      </c>
      <c r="O855" s="23"/>
      <c r="P855" s="22" t="s">
        <v>1995</v>
      </c>
      <c r="Q855" s="22">
        <v>19.5</v>
      </c>
      <c r="R855" s="37">
        <f t="shared" si="39"/>
        <v>36</v>
      </c>
      <c r="S855" s="168">
        <v>45</v>
      </c>
      <c r="T855" s="33" t="s">
        <v>1226</v>
      </c>
      <c r="U855" s="33"/>
      <c r="V855" s="99">
        <v>5.5E-2</v>
      </c>
      <c r="W855" s="99">
        <v>0</v>
      </c>
      <c r="X855" s="99">
        <f t="shared" si="40"/>
        <v>5.5E-2</v>
      </c>
      <c r="Y855" s="8">
        <v>175</v>
      </c>
      <c r="Z855" s="8">
        <v>30</v>
      </c>
      <c r="AA855" s="8">
        <v>30</v>
      </c>
      <c r="AY855" s="322" t="s">
        <v>1218</v>
      </c>
      <c r="AZ855" s="157"/>
      <c r="BA855" t="s">
        <v>5211</v>
      </c>
      <c r="BB855" s="302" t="s">
        <v>5197</v>
      </c>
      <c r="BC855" s="309" t="s">
        <v>5198</v>
      </c>
    </row>
    <row r="856" spans="1:55" ht="15.75" x14ac:dyDescent="0.25">
      <c r="A856" s="23" t="s">
        <v>508</v>
      </c>
      <c r="B856" s="24" t="s">
        <v>1143</v>
      </c>
      <c r="C856" s="24"/>
      <c r="D856" s="3" t="s">
        <v>2203</v>
      </c>
      <c r="E856" s="24" t="s">
        <v>2399</v>
      </c>
      <c r="F856" s="24" t="s">
        <v>2385</v>
      </c>
      <c r="G856" s="24"/>
      <c r="H856" s="24" t="s">
        <v>2079</v>
      </c>
      <c r="I856" s="33">
        <v>82055980</v>
      </c>
      <c r="K856" s="1" t="s">
        <v>2008</v>
      </c>
      <c r="L856" s="1" t="s">
        <v>2008</v>
      </c>
      <c r="N856" s="23" t="s">
        <v>330</v>
      </c>
      <c r="O856" s="23"/>
      <c r="P856" s="22" t="s">
        <v>1995</v>
      </c>
      <c r="Q856" s="22">
        <v>19.5</v>
      </c>
      <c r="R856" s="37">
        <f t="shared" si="39"/>
        <v>36</v>
      </c>
      <c r="S856" s="168">
        <v>45</v>
      </c>
      <c r="T856" s="33">
        <v>5051771692456</v>
      </c>
      <c r="U856" s="33"/>
      <c r="V856" s="99">
        <v>5.5E-2</v>
      </c>
      <c r="W856" s="99">
        <v>0</v>
      </c>
      <c r="X856" s="99">
        <f t="shared" si="40"/>
        <v>5.5E-2</v>
      </c>
      <c r="Y856" s="8">
        <v>175</v>
      </c>
      <c r="Z856" s="8">
        <v>30</v>
      </c>
      <c r="AA856" s="8">
        <v>30</v>
      </c>
      <c r="AY856" s="322" t="s">
        <v>1218</v>
      </c>
      <c r="AZ856" s="157"/>
      <c r="BA856" t="s">
        <v>5211</v>
      </c>
      <c r="BB856" s="302" t="s">
        <v>5197</v>
      </c>
      <c r="BC856" s="309" t="s">
        <v>5198</v>
      </c>
    </row>
    <row r="857" spans="1:55" ht="15.75" x14ac:dyDescent="0.25">
      <c r="A857" s="23" t="s">
        <v>508</v>
      </c>
      <c r="B857" s="24" t="s">
        <v>1143</v>
      </c>
      <c r="C857" s="24"/>
      <c r="D857" s="3" t="s">
        <v>2203</v>
      </c>
      <c r="E857" s="24" t="s">
        <v>2989</v>
      </c>
      <c r="F857" s="24" t="s">
        <v>2385</v>
      </c>
      <c r="G857" s="24"/>
      <c r="H857" s="24" t="s">
        <v>2798</v>
      </c>
      <c r="I857" s="33">
        <v>82055980</v>
      </c>
      <c r="K857" s="1" t="s">
        <v>2008</v>
      </c>
      <c r="L857" s="1" t="s">
        <v>2008</v>
      </c>
      <c r="N857" s="23" t="s">
        <v>330</v>
      </c>
      <c r="O857" s="23"/>
      <c r="P857" s="22" t="s">
        <v>1995</v>
      </c>
      <c r="Q857" s="22">
        <v>19.5</v>
      </c>
      <c r="R857" s="37">
        <f t="shared" si="39"/>
        <v>36</v>
      </c>
      <c r="S857" s="168">
        <v>45</v>
      </c>
      <c r="T857" s="33">
        <v>5051771761756</v>
      </c>
      <c r="U857" s="33"/>
      <c r="V857" s="99">
        <v>5.5E-2</v>
      </c>
      <c r="W857" s="99">
        <v>0</v>
      </c>
      <c r="X857" s="99">
        <f t="shared" si="40"/>
        <v>5.5E-2</v>
      </c>
      <c r="Y857" s="8">
        <v>175</v>
      </c>
      <c r="Z857" s="8">
        <v>30</v>
      </c>
      <c r="AA857" s="8">
        <v>30</v>
      </c>
      <c r="AY857" s="322" t="s">
        <v>1218</v>
      </c>
      <c r="AZ857" s="157"/>
      <c r="BA857" t="s">
        <v>5211</v>
      </c>
      <c r="BB857" s="302" t="s">
        <v>5197</v>
      </c>
      <c r="BC857" s="309" t="s">
        <v>5198</v>
      </c>
    </row>
    <row r="858" spans="1:55" ht="15.75" x14ac:dyDescent="0.25">
      <c r="A858" s="23" t="s">
        <v>508</v>
      </c>
      <c r="B858" s="24" t="s">
        <v>1143</v>
      </c>
      <c r="C858" s="24"/>
      <c r="D858" s="3" t="s">
        <v>2203</v>
      </c>
      <c r="E858" s="24" t="s">
        <v>4040</v>
      </c>
      <c r="F858" s="24" t="s">
        <v>2385</v>
      </c>
      <c r="G858" s="24"/>
      <c r="H858" s="24" t="s">
        <v>1610</v>
      </c>
      <c r="I858" s="33">
        <v>82055980</v>
      </c>
      <c r="K858" s="1" t="s">
        <v>2008</v>
      </c>
      <c r="L858" s="1" t="s">
        <v>2008</v>
      </c>
      <c r="N858" s="23" t="s">
        <v>330</v>
      </c>
      <c r="O858" s="23"/>
      <c r="P858" s="22" t="s">
        <v>1995</v>
      </c>
      <c r="Q858" s="22">
        <v>19.5</v>
      </c>
      <c r="R858" s="37">
        <f t="shared" si="39"/>
        <v>36</v>
      </c>
      <c r="S858" s="168">
        <v>45</v>
      </c>
      <c r="T858" s="33">
        <v>5051771761763</v>
      </c>
      <c r="U858" s="33"/>
      <c r="V858" s="99">
        <v>5.5E-2</v>
      </c>
      <c r="W858" s="99">
        <v>0</v>
      </c>
      <c r="X858" s="99">
        <f t="shared" si="40"/>
        <v>5.5E-2</v>
      </c>
      <c r="Y858" s="8">
        <v>175</v>
      </c>
      <c r="Z858" s="8">
        <v>30</v>
      </c>
      <c r="AA858" s="8">
        <v>30</v>
      </c>
      <c r="AY858" s="322" t="s">
        <v>1218</v>
      </c>
      <c r="AZ858" s="157"/>
      <c r="BA858" t="s">
        <v>5211</v>
      </c>
      <c r="BB858" s="302" t="s">
        <v>5197</v>
      </c>
      <c r="BC858" s="309" t="s">
        <v>5198</v>
      </c>
    </row>
    <row r="859" spans="1:55" ht="15.75" x14ac:dyDescent="0.25">
      <c r="A859" s="23" t="s">
        <v>508</v>
      </c>
      <c r="B859" s="24" t="s">
        <v>1143</v>
      </c>
      <c r="C859" s="24"/>
      <c r="D859" s="3" t="s">
        <v>2204</v>
      </c>
      <c r="E859" s="24" t="s">
        <v>1227</v>
      </c>
      <c r="F859" s="24" t="s">
        <v>2386</v>
      </c>
      <c r="G859" s="24"/>
      <c r="H859" s="24" t="s">
        <v>400</v>
      </c>
      <c r="I859" s="33">
        <v>96039091</v>
      </c>
      <c r="K859" s="1" t="s">
        <v>2008</v>
      </c>
      <c r="L859" s="1" t="s">
        <v>2008</v>
      </c>
      <c r="N859" s="23" t="s">
        <v>297</v>
      </c>
      <c r="O859" s="23"/>
      <c r="P859" s="22" t="s">
        <v>1995</v>
      </c>
      <c r="Q859" s="22">
        <v>41.5</v>
      </c>
      <c r="R859" s="37">
        <f t="shared" si="39"/>
        <v>76</v>
      </c>
      <c r="S859" s="168">
        <v>95</v>
      </c>
      <c r="T859" s="33" t="s">
        <v>1229</v>
      </c>
      <c r="U859" s="33"/>
      <c r="V859" s="99">
        <v>5.5E-2</v>
      </c>
      <c r="W859" s="99">
        <v>0</v>
      </c>
      <c r="X859" s="99">
        <f t="shared" si="40"/>
        <v>5.5E-2</v>
      </c>
      <c r="Y859" s="8">
        <v>200</v>
      </c>
      <c r="Z859" s="8">
        <v>60</v>
      </c>
      <c r="AA859" s="8">
        <v>60</v>
      </c>
      <c r="AY859" s="322" t="s">
        <v>1228</v>
      </c>
      <c r="AZ859" s="32"/>
      <c r="BA859" t="s">
        <v>5211</v>
      </c>
      <c r="BB859" s="302" t="s">
        <v>5197</v>
      </c>
      <c r="BC859" s="309" t="s">
        <v>5198</v>
      </c>
    </row>
    <row r="860" spans="1:55" ht="15.75" x14ac:dyDescent="0.25">
      <c r="A860" s="23" t="s">
        <v>508</v>
      </c>
      <c r="B860" s="24" t="s">
        <v>1143</v>
      </c>
      <c r="C860" s="24"/>
      <c r="D860" s="3" t="s">
        <v>2204</v>
      </c>
      <c r="E860" s="24" t="s">
        <v>1230</v>
      </c>
      <c r="F860" s="24" t="s">
        <v>2386</v>
      </c>
      <c r="G860" s="24"/>
      <c r="H860" s="24" t="s">
        <v>1221</v>
      </c>
      <c r="I860" s="33">
        <v>96039091</v>
      </c>
      <c r="K860" s="1" t="s">
        <v>2008</v>
      </c>
      <c r="L860" s="1" t="s">
        <v>2008</v>
      </c>
      <c r="N860" s="23" t="s">
        <v>297</v>
      </c>
      <c r="O860" s="23"/>
      <c r="P860" s="22" t="s">
        <v>1995</v>
      </c>
      <c r="Q860" s="22">
        <v>41.5</v>
      </c>
      <c r="R860" s="37">
        <f t="shared" si="39"/>
        <v>76</v>
      </c>
      <c r="S860" s="168">
        <v>95</v>
      </c>
      <c r="T860" s="33" t="s">
        <v>1231</v>
      </c>
      <c r="U860" s="33"/>
      <c r="V860" s="99">
        <v>0.245</v>
      </c>
      <c r="W860" s="99">
        <v>0</v>
      </c>
      <c r="X860" s="99">
        <f t="shared" si="40"/>
        <v>0.245</v>
      </c>
      <c r="Y860" s="8">
        <v>200</v>
      </c>
      <c r="Z860" s="8">
        <v>60</v>
      </c>
      <c r="AA860" s="8">
        <v>60</v>
      </c>
      <c r="AY860" s="322" t="s">
        <v>1228</v>
      </c>
      <c r="AZ860" s="32"/>
      <c r="BA860" t="s">
        <v>5211</v>
      </c>
      <c r="BB860" s="302" t="s">
        <v>5197</v>
      </c>
      <c r="BC860" s="309" t="s">
        <v>5198</v>
      </c>
    </row>
    <row r="861" spans="1:55" ht="15.75" x14ac:dyDescent="0.25">
      <c r="A861" s="23" t="s">
        <v>508</v>
      </c>
      <c r="B861" s="24" t="s">
        <v>1143</v>
      </c>
      <c r="C861" s="24"/>
      <c r="D861" s="3" t="s">
        <v>2204</v>
      </c>
      <c r="E861" s="24" t="s">
        <v>1232</v>
      </c>
      <c r="F861" s="24" t="s">
        <v>2386</v>
      </c>
      <c r="G861" s="24"/>
      <c r="H861" s="24" t="s">
        <v>1174</v>
      </c>
      <c r="I861" s="33">
        <v>96039091</v>
      </c>
      <c r="K861" s="1" t="s">
        <v>2008</v>
      </c>
      <c r="L861" s="1" t="s">
        <v>2008</v>
      </c>
      <c r="N861" s="23" t="s">
        <v>297</v>
      </c>
      <c r="O861" s="23"/>
      <c r="P861" s="22" t="s">
        <v>1995</v>
      </c>
      <c r="Q861" s="22">
        <v>41.5</v>
      </c>
      <c r="R861" s="37">
        <f t="shared" si="39"/>
        <v>76</v>
      </c>
      <c r="S861" s="168">
        <v>95</v>
      </c>
      <c r="T861" s="33" t="s">
        <v>1233</v>
      </c>
      <c r="U861" s="33"/>
      <c r="V861" s="99">
        <v>0.245</v>
      </c>
      <c r="W861" s="99">
        <v>0</v>
      </c>
      <c r="X861" s="99">
        <f t="shared" si="40"/>
        <v>0.245</v>
      </c>
      <c r="Y861" s="8">
        <v>200</v>
      </c>
      <c r="Z861" s="8">
        <v>60</v>
      </c>
      <c r="AA861" s="8">
        <v>60</v>
      </c>
      <c r="AY861" s="322" t="s">
        <v>1228</v>
      </c>
      <c r="AZ861" s="32"/>
      <c r="BA861" t="s">
        <v>5211</v>
      </c>
      <c r="BB861" s="302" t="s">
        <v>5197</v>
      </c>
      <c r="BC861" s="309" t="s">
        <v>5198</v>
      </c>
    </row>
    <row r="862" spans="1:55" ht="15.75" x14ac:dyDescent="0.25">
      <c r="A862" s="23" t="s">
        <v>508</v>
      </c>
      <c r="B862" s="24" t="s">
        <v>1143</v>
      </c>
      <c r="C862" s="24"/>
      <c r="D862" s="3" t="s">
        <v>2204</v>
      </c>
      <c r="E862" s="24" t="s">
        <v>1234</v>
      </c>
      <c r="F862" s="24" t="s">
        <v>2386</v>
      </c>
      <c r="G862" s="24"/>
      <c r="H862" s="24" t="s">
        <v>417</v>
      </c>
      <c r="I862" s="33">
        <v>96039091</v>
      </c>
      <c r="K862" s="1" t="s">
        <v>2008</v>
      </c>
      <c r="L862" s="1" t="s">
        <v>2008</v>
      </c>
      <c r="N862" s="23" t="s">
        <v>297</v>
      </c>
      <c r="O862" s="23"/>
      <c r="P862" s="22" t="s">
        <v>1995</v>
      </c>
      <c r="Q862" s="22">
        <v>41.5</v>
      </c>
      <c r="R862" s="37">
        <f t="shared" si="39"/>
        <v>76</v>
      </c>
      <c r="S862" s="168">
        <v>95</v>
      </c>
      <c r="T862" s="33" t="s">
        <v>1235</v>
      </c>
      <c r="U862" s="33"/>
      <c r="V862" s="99">
        <v>0.245</v>
      </c>
      <c r="W862" s="99">
        <v>0</v>
      </c>
      <c r="X862" s="99">
        <f t="shared" si="40"/>
        <v>0.245</v>
      </c>
      <c r="Y862" s="8">
        <v>200</v>
      </c>
      <c r="Z862" s="8">
        <v>60</v>
      </c>
      <c r="AA862" s="8">
        <v>60</v>
      </c>
      <c r="AY862" s="322" t="s">
        <v>1228</v>
      </c>
      <c r="AZ862" s="32"/>
      <c r="BA862" t="s">
        <v>5211</v>
      </c>
      <c r="BB862" s="302" t="s">
        <v>5197</v>
      </c>
      <c r="BC862" s="309" t="s">
        <v>5198</v>
      </c>
    </row>
    <row r="863" spans="1:55" ht="15.75" x14ac:dyDescent="0.25">
      <c r="A863" s="23" t="s">
        <v>508</v>
      </c>
      <c r="B863" s="24" t="s">
        <v>1143</v>
      </c>
      <c r="C863" s="24"/>
      <c r="D863" s="3" t="s">
        <v>2204</v>
      </c>
      <c r="E863" s="24" t="s">
        <v>2400</v>
      </c>
      <c r="F863" s="24" t="s">
        <v>2386</v>
      </c>
      <c r="G863" s="24"/>
      <c r="H863" s="24" t="s">
        <v>2079</v>
      </c>
      <c r="I863" s="33">
        <v>96039091</v>
      </c>
      <c r="K863" s="1" t="s">
        <v>2008</v>
      </c>
      <c r="L863" s="1" t="s">
        <v>2008</v>
      </c>
      <c r="N863" s="23" t="s">
        <v>297</v>
      </c>
      <c r="O863" s="23"/>
      <c r="P863" s="22" t="s">
        <v>1995</v>
      </c>
      <c r="Q863" s="22">
        <v>41.5</v>
      </c>
      <c r="R863" s="37">
        <f t="shared" si="39"/>
        <v>76</v>
      </c>
      <c r="S863" s="168">
        <v>95</v>
      </c>
      <c r="T863" s="33">
        <v>5051771692371</v>
      </c>
      <c r="U863" s="33"/>
      <c r="V863" s="99">
        <v>0.245</v>
      </c>
      <c r="W863" s="99">
        <v>0</v>
      </c>
      <c r="X863" s="99">
        <f t="shared" si="40"/>
        <v>0.245</v>
      </c>
      <c r="Y863" s="8">
        <v>200</v>
      </c>
      <c r="Z863" s="8">
        <v>60</v>
      </c>
      <c r="AA863" s="8">
        <v>60</v>
      </c>
      <c r="AY863" s="322" t="s">
        <v>1228</v>
      </c>
      <c r="AZ863" s="32"/>
      <c r="BA863" t="s">
        <v>5211</v>
      </c>
      <c r="BB863" s="302" t="s">
        <v>5197</v>
      </c>
      <c r="BC863" s="309" t="s">
        <v>5198</v>
      </c>
    </row>
    <row r="864" spans="1:55" ht="15.75" x14ac:dyDescent="0.25">
      <c r="A864" s="23" t="s">
        <v>508</v>
      </c>
      <c r="B864" s="24" t="s">
        <v>1143</v>
      </c>
      <c r="C864" s="24"/>
      <c r="D864" s="3" t="s">
        <v>2204</v>
      </c>
      <c r="E864" s="24" t="s">
        <v>2990</v>
      </c>
      <c r="F864" s="24" t="s">
        <v>2386</v>
      </c>
      <c r="G864" s="24"/>
      <c r="H864" s="24" t="s">
        <v>2798</v>
      </c>
      <c r="I864" s="33">
        <v>96039091</v>
      </c>
      <c r="K864" s="1" t="s">
        <v>2008</v>
      </c>
      <c r="L864" s="1" t="s">
        <v>2008</v>
      </c>
      <c r="N864" s="23" t="s">
        <v>297</v>
      </c>
      <c r="O864" s="23"/>
      <c r="P864" s="22" t="s">
        <v>1995</v>
      </c>
      <c r="Q864" s="22">
        <v>41.5</v>
      </c>
      <c r="R864" s="37">
        <f t="shared" si="39"/>
        <v>76</v>
      </c>
      <c r="S864" s="168">
        <v>95</v>
      </c>
      <c r="T864" s="33">
        <v>5051771761633</v>
      </c>
      <c r="U864" s="33"/>
      <c r="V864" s="99">
        <v>0.245</v>
      </c>
      <c r="W864" s="99">
        <v>0</v>
      </c>
      <c r="X864" s="99">
        <f t="shared" si="40"/>
        <v>0.245</v>
      </c>
      <c r="Y864" s="8">
        <v>200</v>
      </c>
      <c r="Z864" s="8">
        <v>60</v>
      </c>
      <c r="AA864" s="8">
        <v>60</v>
      </c>
      <c r="AY864" s="322" t="s">
        <v>1228</v>
      </c>
      <c r="AZ864" s="32"/>
      <c r="BA864" t="s">
        <v>5211</v>
      </c>
      <c r="BB864" s="302" t="s">
        <v>5197</v>
      </c>
      <c r="BC864" s="309" t="s">
        <v>5198</v>
      </c>
    </row>
    <row r="865" spans="1:55" ht="15.75" x14ac:dyDescent="0.25">
      <c r="A865" s="23" t="s">
        <v>508</v>
      </c>
      <c r="B865" s="24" t="s">
        <v>1143</v>
      </c>
      <c r="C865" s="24"/>
      <c r="D865" s="3" t="s">
        <v>2204</v>
      </c>
      <c r="E865" s="24" t="s">
        <v>4042</v>
      </c>
      <c r="F865" s="24" t="s">
        <v>2386</v>
      </c>
      <c r="G865" s="24"/>
      <c r="H865" s="24" t="s">
        <v>1610</v>
      </c>
      <c r="I865" s="33">
        <v>96039091</v>
      </c>
      <c r="K865" s="1" t="s">
        <v>2008</v>
      </c>
      <c r="L865" s="1" t="s">
        <v>2008</v>
      </c>
      <c r="N865" s="23" t="s">
        <v>297</v>
      </c>
      <c r="O865" s="23"/>
      <c r="P865" s="22" t="s">
        <v>1995</v>
      </c>
      <c r="Q865" s="22">
        <v>41.5</v>
      </c>
      <c r="R865" s="37">
        <f t="shared" si="39"/>
        <v>76</v>
      </c>
      <c r="S865" s="168">
        <v>95</v>
      </c>
      <c r="T865" s="33">
        <v>5051771761640</v>
      </c>
      <c r="U865" s="33"/>
      <c r="V865" s="99">
        <v>0.245</v>
      </c>
      <c r="W865" s="99">
        <v>0</v>
      </c>
      <c r="X865" s="99">
        <f t="shared" si="40"/>
        <v>0.245</v>
      </c>
      <c r="Y865" s="8">
        <v>200</v>
      </c>
      <c r="Z865" s="8">
        <v>60</v>
      </c>
      <c r="AA865" s="8">
        <v>60</v>
      </c>
      <c r="AY865" s="322" t="s">
        <v>1228</v>
      </c>
      <c r="AZ865" s="32"/>
      <c r="BA865" t="s">
        <v>5211</v>
      </c>
      <c r="BB865" s="302" t="s">
        <v>5197</v>
      </c>
      <c r="BC865" s="309" t="s">
        <v>5198</v>
      </c>
    </row>
    <row r="866" spans="1:55" ht="15.75" x14ac:dyDescent="0.25">
      <c r="A866" s="23" t="s">
        <v>508</v>
      </c>
      <c r="B866" s="24" t="s">
        <v>1143</v>
      </c>
      <c r="C866" s="24"/>
      <c r="D866" s="3" t="s">
        <v>2205</v>
      </c>
      <c r="E866" s="24" t="s">
        <v>1236</v>
      </c>
      <c r="F866" s="24" t="s">
        <v>2387</v>
      </c>
      <c r="G866" s="24"/>
      <c r="H866" s="24" t="s">
        <v>400</v>
      </c>
      <c r="I866" s="33">
        <v>96039091</v>
      </c>
      <c r="K866" s="1" t="s">
        <v>2008</v>
      </c>
      <c r="L866" s="1" t="s">
        <v>2008</v>
      </c>
      <c r="N866" s="23" t="s">
        <v>330</v>
      </c>
      <c r="O866" s="23"/>
      <c r="P866" s="22" t="s">
        <v>1995</v>
      </c>
      <c r="Q866" s="22">
        <v>43</v>
      </c>
      <c r="R866" s="37">
        <f t="shared" si="39"/>
        <v>79.2</v>
      </c>
      <c r="S866" s="168">
        <v>99</v>
      </c>
      <c r="T866" s="33" t="s">
        <v>1238</v>
      </c>
      <c r="U866" s="33"/>
      <c r="V866" s="99">
        <v>0.245</v>
      </c>
      <c r="W866" s="99">
        <v>0</v>
      </c>
      <c r="X866" s="99">
        <f t="shared" si="40"/>
        <v>0.245</v>
      </c>
      <c r="Y866" s="8">
        <v>210</v>
      </c>
      <c r="Z866" s="8">
        <v>30</v>
      </c>
      <c r="AA866" s="8">
        <v>100</v>
      </c>
      <c r="AY866" s="322" t="s">
        <v>1237</v>
      </c>
      <c r="AZ866" s="32"/>
      <c r="BA866" t="s">
        <v>5211</v>
      </c>
      <c r="BB866" s="302" t="s">
        <v>5197</v>
      </c>
      <c r="BC866" s="309" t="s">
        <v>5198</v>
      </c>
    </row>
    <row r="867" spans="1:55" ht="15.75" x14ac:dyDescent="0.25">
      <c r="A867" s="23" t="s">
        <v>508</v>
      </c>
      <c r="B867" s="24" t="s">
        <v>1143</v>
      </c>
      <c r="C867" s="24"/>
      <c r="D867" s="3" t="s">
        <v>2205</v>
      </c>
      <c r="E867" s="24" t="s">
        <v>1239</v>
      </c>
      <c r="F867" s="24" t="s">
        <v>2387</v>
      </c>
      <c r="G867" s="24"/>
      <c r="H867" s="24" t="s">
        <v>1221</v>
      </c>
      <c r="I867" s="33">
        <v>96039091</v>
      </c>
      <c r="K867" s="1" t="s">
        <v>2008</v>
      </c>
      <c r="L867" s="1" t="s">
        <v>2008</v>
      </c>
      <c r="N867" s="23" t="s">
        <v>330</v>
      </c>
      <c r="O867" s="23"/>
      <c r="P867" s="22" t="s">
        <v>1995</v>
      </c>
      <c r="Q867" s="22">
        <v>43</v>
      </c>
      <c r="R867" s="37">
        <f t="shared" si="39"/>
        <v>79.2</v>
      </c>
      <c r="S867" s="168">
        <v>99</v>
      </c>
      <c r="T867" s="33" t="s">
        <v>1240</v>
      </c>
      <c r="U867" s="33"/>
      <c r="V867" s="99">
        <v>0.18</v>
      </c>
      <c r="W867" s="99">
        <v>0</v>
      </c>
      <c r="X867" s="99">
        <f t="shared" si="40"/>
        <v>0.18</v>
      </c>
      <c r="Y867" s="8">
        <v>210</v>
      </c>
      <c r="Z867" s="8">
        <v>30</v>
      </c>
      <c r="AA867" s="8">
        <v>100</v>
      </c>
      <c r="AY867" s="322" t="s">
        <v>1237</v>
      </c>
      <c r="AZ867" s="32"/>
      <c r="BA867" t="s">
        <v>5211</v>
      </c>
      <c r="BB867" s="302" t="s">
        <v>5197</v>
      </c>
      <c r="BC867" s="309" t="s">
        <v>5198</v>
      </c>
    </row>
    <row r="868" spans="1:55" ht="15.75" x14ac:dyDescent="0.25">
      <c r="A868" s="23" t="s">
        <v>508</v>
      </c>
      <c r="B868" s="24" t="s">
        <v>1143</v>
      </c>
      <c r="C868" s="24"/>
      <c r="D868" s="3" t="s">
        <v>2205</v>
      </c>
      <c r="E868" s="24" t="s">
        <v>1241</v>
      </c>
      <c r="F868" s="24" t="s">
        <v>2387</v>
      </c>
      <c r="G868" s="24"/>
      <c r="H868" s="24" t="s">
        <v>1174</v>
      </c>
      <c r="I868" s="33">
        <v>96039091</v>
      </c>
      <c r="K868" s="1" t="s">
        <v>2008</v>
      </c>
      <c r="L868" s="1" t="s">
        <v>2008</v>
      </c>
      <c r="N868" s="23" t="s">
        <v>330</v>
      </c>
      <c r="O868" s="23"/>
      <c r="P868" s="22" t="s">
        <v>1995</v>
      </c>
      <c r="Q868" s="22">
        <v>43</v>
      </c>
      <c r="R868" s="37">
        <f t="shared" si="39"/>
        <v>79.2</v>
      </c>
      <c r="S868" s="168">
        <v>99</v>
      </c>
      <c r="T868" s="33" t="s">
        <v>1242</v>
      </c>
      <c r="U868" s="33"/>
      <c r="V868" s="99">
        <v>0.18</v>
      </c>
      <c r="W868" s="99">
        <v>0</v>
      </c>
      <c r="X868" s="99">
        <f t="shared" si="40"/>
        <v>0.18</v>
      </c>
      <c r="Y868" s="8">
        <v>210</v>
      </c>
      <c r="Z868" s="8">
        <v>30</v>
      </c>
      <c r="AA868" s="8">
        <v>100</v>
      </c>
      <c r="AY868" s="322" t="s">
        <v>1237</v>
      </c>
      <c r="AZ868" s="32"/>
      <c r="BA868" t="s">
        <v>5211</v>
      </c>
      <c r="BB868" s="302" t="s">
        <v>5197</v>
      </c>
      <c r="BC868" s="309" t="s">
        <v>5198</v>
      </c>
    </row>
    <row r="869" spans="1:55" ht="15.75" x14ac:dyDescent="0.25">
      <c r="A869" s="23" t="s">
        <v>508</v>
      </c>
      <c r="B869" s="24" t="s">
        <v>1143</v>
      </c>
      <c r="C869" s="24"/>
      <c r="D869" s="3" t="s">
        <v>2205</v>
      </c>
      <c r="E869" s="24" t="s">
        <v>1243</v>
      </c>
      <c r="F869" s="24" t="s">
        <v>2387</v>
      </c>
      <c r="G869" s="24"/>
      <c r="H869" s="24" t="s">
        <v>417</v>
      </c>
      <c r="I869" s="33">
        <v>96039091</v>
      </c>
      <c r="K869" s="1" t="s">
        <v>2008</v>
      </c>
      <c r="L869" s="1" t="s">
        <v>2008</v>
      </c>
      <c r="N869" s="23" t="s">
        <v>330</v>
      </c>
      <c r="O869" s="23"/>
      <c r="P869" s="22" t="s">
        <v>1995</v>
      </c>
      <c r="Q869" s="22">
        <v>43</v>
      </c>
      <c r="R869" s="37">
        <f t="shared" si="39"/>
        <v>79.2</v>
      </c>
      <c r="S869" s="168">
        <v>99</v>
      </c>
      <c r="T869" s="33" t="s">
        <v>1244</v>
      </c>
      <c r="U869" s="33"/>
      <c r="V869" s="99">
        <v>0.18</v>
      </c>
      <c r="W869" s="99">
        <v>0</v>
      </c>
      <c r="X869" s="99">
        <f t="shared" si="40"/>
        <v>0.18</v>
      </c>
      <c r="Y869" s="8">
        <v>210</v>
      </c>
      <c r="Z869" s="8">
        <v>30</v>
      </c>
      <c r="AA869" s="8">
        <v>100</v>
      </c>
      <c r="AY869" s="322" t="s">
        <v>1237</v>
      </c>
      <c r="AZ869" s="32"/>
      <c r="BA869" t="s">
        <v>5211</v>
      </c>
      <c r="BB869" s="302" t="s">
        <v>5197</v>
      </c>
      <c r="BC869" s="309" t="s">
        <v>5198</v>
      </c>
    </row>
    <row r="870" spans="1:55" ht="15.75" x14ac:dyDescent="0.25">
      <c r="A870" s="23" t="s">
        <v>508</v>
      </c>
      <c r="B870" s="24" t="s">
        <v>1143</v>
      </c>
      <c r="C870" s="24"/>
      <c r="D870" s="3" t="s">
        <v>2205</v>
      </c>
      <c r="E870" s="24" t="s">
        <v>2401</v>
      </c>
      <c r="F870" s="24" t="s">
        <v>2387</v>
      </c>
      <c r="G870" s="24"/>
      <c r="H870" s="24" t="s">
        <v>2079</v>
      </c>
      <c r="I870" s="33">
        <v>96039091</v>
      </c>
      <c r="K870" s="1" t="s">
        <v>2008</v>
      </c>
      <c r="L870" s="1" t="s">
        <v>2008</v>
      </c>
      <c r="N870" s="23" t="s">
        <v>330</v>
      </c>
      <c r="O870" s="23"/>
      <c r="P870" s="22" t="s">
        <v>1995</v>
      </c>
      <c r="Q870" s="22">
        <v>43</v>
      </c>
      <c r="R870" s="37">
        <f t="shared" si="39"/>
        <v>79.2</v>
      </c>
      <c r="S870" s="168">
        <v>99</v>
      </c>
      <c r="T870" s="33">
        <v>5051771692203</v>
      </c>
      <c r="U870" s="33"/>
      <c r="V870" s="99">
        <v>0.18</v>
      </c>
      <c r="W870" s="99">
        <v>0</v>
      </c>
      <c r="X870" s="99">
        <f t="shared" si="40"/>
        <v>0.18</v>
      </c>
      <c r="Y870" s="8">
        <v>210</v>
      </c>
      <c r="Z870" s="8">
        <v>30</v>
      </c>
      <c r="AA870" s="8">
        <v>100</v>
      </c>
      <c r="AY870" s="322" t="s">
        <v>1237</v>
      </c>
      <c r="AZ870" s="32"/>
      <c r="BA870" t="s">
        <v>5211</v>
      </c>
      <c r="BB870" s="302" t="s">
        <v>5197</v>
      </c>
      <c r="BC870" s="309" t="s">
        <v>5198</v>
      </c>
    </row>
    <row r="871" spans="1:55" ht="15.75" x14ac:dyDescent="0.25">
      <c r="A871" s="23" t="s">
        <v>508</v>
      </c>
      <c r="B871" s="24" t="s">
        <v>1143</v>
      </c>
      <c r="C871" s="24"/>
      <c r="D871" s="3" t="s">
        <v>2205</v>
      </c>
      <c r="E871" s="24" t="s">
        <v>2991</v>
      </c>
      <c r="F871" s="24" t="s">
        <v>2387</v>
      </c>
      <c r="G871" s="24"/>
      <c r="H871" s="24" t="s">
        <v>2798</v>
      </c>
      <c r="I871" s="33">
        <v>96039091</v>
      </c>
      <c r="K871" s="1" t="s">
        <v>2008</v>
      </c>
      <c r="L871" s="1" t="s">
        <v>2008</v>
      </c>
      <c r="N871" s="23" t="s">
        <v>330</v>
      </c>
      <c r="O871" s="23"/>
      <c r="P871" s="22" t="s">
        <v>1995</v>
      </c>
      <c r="Q871" s="22">
        <v>43</v>
      </c>
      <c r="R871" s="37">
        <f t="shared" si="39"/>
        <v>79.2</v>
      </c>
      <c r="S871" s="168">
        <v>99</v>
      </c>
      <c r="T871" s="33">
        <v>5051771761473</v>
      </c>
      <c r="U871" s="33"/>
      <c r="V871" s="99">
        <v>0.18</v>
      </c>
      <c r="W871" s="99">
        <v>0</v>
      </c>
      <c r="X871" s="99">
        <f t="shared" si="40"/>
        <v>0.18</v>
      </c>
      <c r="Y871" s="8">
        <v>210</v>
      </c>
      <c r="Z871" s="8">
        <v>30</v>
      </c>
      <c r="AA871" s="8">
        <v>100</v>
      </c>
      <c r="AY871" s="322" t="s">
        <v>1237</v>
      </c>
      <c r="AZ871" s="32"/>
      <c r="BA871" t="s">
        <v>5211</v>
      </c>
      <c r="BB871" s="302" t="s">
        <v>5197</v>
      </c>
      <c r="BC871" s="309" t="s">
        <v>5198</v>
      </c>
    </row>
    <row r="872" spans="1:55" ht="15.75" x14ac:dyDescent="0.25">
      <c r="A872" s="23" t="s">
        <v>508</v>
      </c>
      <c r="B872" s="24" t="s">
        <v>1143</v>
      </c>
      <c r="C872" s="24"/>
      <c r="D872" s="3" t="s">
        <v>2205</v>
      </c>
      <c r="E872" s="24" t="s">
        <v>4041</v>
      </c>
      <c r="F872" s="24" t="s">
        <v>2387</v>
      </c>
      <c r="G872" s="24"/>
      <c r="H872" s="24" t="s">
        <v>1610</v>
      </c>
      <c r="I872" s="33">
        <v>96039091</v>
      </c>
      <c r="K872" s="1" t="s">
        <v>2008</v>
      </c>
      <c r="L872" s="1" t="s">
        <v>2008</v>
      </c>
      <c r="N872" s="23" t="s">
        <v>330</v>
      </c>
      <c r="O872" s="23"/>
      <c r="P872" s="22" t="s">
        <v>1995</v>
      </c>
      <c r="Q872" s="22">
        <v>43</v>
      </c>
      <c r="R872" s="37">
        <f t="shared" si="39"/>
        <v>79.2</v>
      </c>
      <c r="S872" s="168">
        <v>99</v>
      </c>
      <c r="T872" s="33">
        <v>5051771290263</v>
      </c>
      <c r="U872" s="33"/>
      <c r="V872" s="99">
        <v>0.18</v>
      </c>
      <c r="W872" s="99">
        <v>0</v>
      </c>
      <c r="X872" s="99">
        <f t="shared" si="40"/>
        <v>0.18</v>
      </c>
      <c r="Y872" s="8">
        <v>210</v>
      </c>
      <c r="Z872" s="8">
        <v>30</v>
      </c>
      <c r="AA872" s="8">
        <v>100</v>
      </c>
      <c r="AY872" s="322" t="s">
        <v>1237</v>
      </c>
      <c r="AZ872" s="32"/>
      <c r="BA872" t="s">
        <v>5211</v>
      </c>
      <c r="BB872" s="302" t="s">
        <v>5197</v>
      </c>
      <c r="BC872" s="309" t="s">
        <v>5198</v>
      </c>
    </row>
    <row r="873" spans="1:55" ht="15.75" x14ac:dyDescent="0.25">
      <c r="A873" s="23" t="s">
        <v>508</v>
      </c>
      <c r="B873" s="24" t="s">
        <v>1143</v>
      </c>
      <c r="C873" s="24"/>
      <c r="D873" s="3" t="s">
        <v>2206</v>
      </c>
      <c r="E873" s="24" t="s">
        <v>1245</v>
      </c>
      <c r="F873" s="24" t="s">
        <v>2388</v>
      </c>
      <c r="G873" s="24"/>
      <c r="H873" s="24" t="s">
        <v>400</v>
      </c>
      <c r="I873" s="33">
        <v>96039091</v>
      </c>
      <c r="K873" s="1" t="s">
        <v>2008</v>
      </c>
      <c r="L873" s="1" t="s">
        <v>2008</v>
      </c>
      <c r="N873" s="23" t="s">
        <v>330</v>
      </c>
      <c r="O873" s="23"/>
      <c r="P873" s="22" t="s">
        <v>1995</v>
      </c>
      <c r="Q873" s="22">
        <v>19.5</v>
      </c>
      <c r="R873" s="37">
        <f t="shared" si="39"/>
        <v>36</v>
      </c>
      <c r="S873" s="168">
        <v>45</v>
      </c>
      <c r="T873" s="33" t="s">
        <v>1246</v>
      </c>
      <c r="U873" s="33"/>
      <c r="V873" s="99">
        <v>7.0000000000000007E-2</v>
      </c>
      <c r="W873" s="99">
        <v>0</v>
      </c>
      <c r="X873" s="99">
        <f t="shared" si="40"/>
        <v>7.0000000000000007E-2</v>
      </c>
      <c r="Y873" s="8">
        <v>120</v>
      </c>
      <c r="Z873" s="8">
        <v>40</v>
      </c>
      <c r="AA873" s="8">
        <v>40</v>
      </c>
      <c r="AY873" s="322" t="s">
        <v>3924</v>
      </c>
      <c r="AZ873" s="32"/>
      <c r="BA873" t="s">
        <v>5211</v>
      </c>
      <c r="BB873" s="302" t="s">
        <v>5197</v>
      </c>
      <c r="BC873" s="309" t="s">
        <v>5198</v>
      </c>
    </row>
    <row r="874" spans="1:55" ht="15.75" x14ac:dyDescent="0.25">
      <c r="A874" s="23" t="s">
        <v>508</v>
      </c>
      <c r="B874" s="24" t="s">
        <v>1143</v>
      </c>
      <c r="C874" s="24"/>
      <c r="D874" s="3" t="s">
        <v>2206</v>
      </c>
      <c r="E874" s="24" t="s">
        <v>1247</v>
      </c>
      <c r="F874" s="24" t="s">
        <v>2388</v>
      </c>
      <c r="G874" s="24"/>
      <c r="H874" s="24" t="s">
        <v>1221</v>
      </c>
      <c r="I874" s="33">
        <v>96039091</v>
      </c>
      <c r="K874" s="1" t="s">
        <v>2008</v>
      </c>
      <c r="L874" s="1" t="s">
        <v>2008</v>
      </c>
      <c r="N874" s="23" t="s">
        <v>301</v>
      </c>
      <c r="O874" s="23"/>
      <c r="P874" s="22" t="s">
        <v>1995</v>
      </c>
      <c r="Q874" s="22">
        <v>19.5</v>
      </c>
      <c r="R874" s="37">
        <f t="shared" si="39"/>
        <v>36</v>
      </c>
      <c r="S874" s="168">
        <v>45</v>
      </c>
      <c r="T874" s="33" t="s">
        <v>1248</v>
      </c>
      <c r="U874" s="33"/>
      <c r="V874" s="99">
        <v>7.0000000000000007E-2</v>
      </c>
      <c r="W874" s="99">
        <v>0</v>
      </c>
      <c r="X874" s="99">
        <f t="shared" si="40"/>
        <v>7.0000000000000007E-2</v>
      </c>
      <c r="Y874" s="8">
        <v>120</v>
      </c>
      <c r="Z874" s="8">
        <v>40</v>
      </c>
      <c r="AA874" s="8">
        <v>40</v>
      </c>
      <c r="AY874" s="322" t="s">
        <v>3924</v>
      </c>
      <c r="AZ874" s="32"/>
      <c r="BA874" t="s">
        <v>5211</v>
      </c>
      <c r="BB874" s="302" t="s">
        <v>5197</v>
      </c>
      <c r="BC874" s="309" t="s">
        <v>5198</v>
      </c>
    </row>
    <row r="875" spans="1:55" ht="15.75" x14ac:dyDescent="0.25">
      <c r="A875" s="23" t="s">
        <v>508</v>
      </c>
      <c r="B875" s="24" t="s">
        <v>1143</v>
      </c>
      <c r="C875" s="24"/>
      <c r="D875" s="3" t="s">
        <v>2206</v>
      </c>
      <c r="E875" s="24" t="s">
        <v>1249</v>
      </c>
      <c r="F875" s="24" t="s">
        <v>2388</v>
      </c>
      <c r="G875" s="24"/>
      <c r="H875" s="24" t="s">
        <v>1174</v>
      </c>
      <c r="I875" s="33">
        <v>96039091</v>
      </c>
      <c r="K875" s="1" t="s">
        <v>2008</v>
      </c>
      <c r="L875" s="1" t="s">
        <v>2008</v>
      </c>
      <c r="N875" s="23" t="s">
        <v>301</v>
      </c>
      <c r="O875" s="23"/>
      <c r="P875" s="22" t="s">
        <v>1995</v>
      </c>
      <c r="Q875" s="22">
        <v>19.5</v>
      </c>
      <c r="R875" s="37">
        <f t="shared" si="39"/>
        <v>36</v>
      </c>
      <c r="S875" s="168">
        <v>45</v>
      </c>
      <c r="T875" s="33" t="s">
        <v>1250</v>
      </c>
      <c r="U875" s="33"/>
      <c r="V875" s="99">
        <v>7.0000000000000007E-2</v>
      </c>
      <c r="W875" s="99">
        <v>0</v>
      </c>
      <c r="X875" s="99">
        <f t="shared" si="40"/>
        <v>7.0000000000000007E-2</v>
      </c>
      <c r="Y875" s="8">
        <v>120</v>
      </c>
      <c r="Z875" s="8">
        <v>40</v>
      </c>
      <c r="AA875" s="8">
        <v>40</v>
      </c>
      <c r="AY875" s="322" t="s">
        <v>3924</v>
      </c>
      <c r="AZ875" s="32"/>
      <c r="BA875" t="s">
        <v>5211</v>
      </c>
      <c r="BB875" s="302" t="s">
        <v>5197</v>
      </c>
      <c r="BC875" s="309" t="s">
        <v>5198</v>
      </c>
    </row>
    <row r="876" spans="1:55" ht="15.75" x14ac:dyDescent="0.25">
      <c r="A876" s="23" t="s">
        <v>508</v>
      </c>
      <c r="B876" s="24" t="s">
        <v>1143</v>
      </c>
      <c r="C876" s="24"/>
      <c r="D876" s="3" t="s">
        <v>2206</v>
      </c>
      <c r="E876" s="24" t="s">
        <v>1251</v>
      </c>
      <c r="F876" s="24" t="s">
        <v>2388</v>
      </c>
      <c r="G876" s="24"/>
      <c r="H876" s="24" t="s">
        <v>417</v>
      </c>
      <c r="I876" s="33">
        <v>96039091</v>
      </c>
      <c r="K876" s="1" t="s">
        <v>2008</v>
      </c>
      <c r="L876" s="1" t="s">
        <v>2008</v>
      </c>
      <c r="N876" s="23" t="s">
        <v>301</v>
      </c>
      <c r="O876" s="23"/>
      <c r="P876" s="22" t="s">
        <v>1995</v>
      </c>
      <c r="Q876" s="22">
        <v>19.5</v>
      </c>
      <c r="R876" s="37">
        <f t="shared" si="39"/>
        <v>36</v>
      </c>
      <c r="S876" s="168">
        <v>45</v>
      </c>
      <c r="T876" s="33" t="s">
        <v>1252</v>
      </c>
      <c r="U876" s="33"/>
      <c r="V876" s="99">
        <v>7.0000000000000007E-2</v>
      </c>
      <c r="W876" s="99">
        <v>0</v>
      </c>
      <c r="X876" s="99">
        <f t="shared" si="40"/>
        <v>7.0000000000000007E-2</v>
      </c>
      <c r="Y876" s="8">
        <v>120</v>
      </c>
      <c r="Z876" s="8">
        <v>40</v>
      </c>
      <c r="AA876" s="8">
        <v>40</v>
      </c>
      <c r="AY876" s="322" t="s">
        <v>3924</v>
      </c>
      <c r="AZ876" s="32"/>
      <c r="BA876" t="s">
        <v>5211</v>
      </c>
      <c r="BB876" s="302" t="s">
        <v>5197</v>
      </c>
      <c r="BC876" s="309" t="s">
        <v>5198</v>
      </c>
    </row>
    <row r="877" spans="1:55" ht="15.75" x14ac:dyDescent="0.25">
      <c r="A877" s="23" t="s">
        <v>508</v>
      </c>
      <c r="B877" s="24" t="s">
        <v>1143</v>
      </c>
      <c r="C877" s="24"/>
      <c r="D877" s="3" t="s">
        <v>2206</v>
      </c>
      <c r="E877" s="24" t="s">
        <v>2402</v>
      </c>
      <c r="F877" s="24" t="s">
        <v>2388</v>
      </c>
      <c r="G877" s="24"/>
      <c r="H877" s="24" t="s">
        <v>2079</v>
      </c>
      <c r="I877" s="33">
        <v>96039091</v>
      </c>
      <c r="K877" s="1" t="s">
        <v>2008</v>
      </c>
      <c r="L877" s="1" t="s">
        <v>2008</v>
      </c>
      <c r="N877" s="23" t="s">
        <v>301</v>
      </c>
      <c r="O877" s="23"/>
      <c r="P877" s="22" t="s">
        <v>1995</v>
      </c>
      <c r="Q877" s="22">
        <v>19.5</v>
      </c>
      <c r="R877" s="37">
        <f t="shared" si="39"/>
        <v>36</v>
      </c>
      <c r="S877" s="168">
        <v>45</v>
      </c>
      <c r="T877" s="33">
        <v>5051771692418</v>
      </c>
      <c r="U877" s="33"/>
      <c r="V877" s="99">
        <v>7.0000000000000007E-2</v>
      </c>
      <c r="W877" s="99">
        <v>0</v>
      </c>
      <c r="X877" s="99">
        <f t="shared" si="40"/>
        <v>7.0000000000000007E-2</v>
      </c>
      <c r="Y877" s="8">
        <v>120</v>
      </c>
      <c r="Z877" s="8">
        <v>40</v>
      </c>
      <c r="AA877" s="8">
        <v>40</v>
      </c>
      <c r="AY877" s="322" t="s">
        <v>3924</v>
      </c>
      <c r="AZ877" s="32"/>
      <c r="BA877" t="s">
        <v>5211</v>
      </c>
      <c r="BB877" s="302" t="s">
        <v>5197</v>
      </c>
      <c r="BC877" s="309" t="s">
        <v>5198</v>
      </c>
    </row>
    <row r="878" spans="1:55" ht="15.75" x14ac:dyDescent="0.25">
      <c r="A878" s="23" t="s">
        <v>508</v>
      </c>
      <c r="B878" s="24" t="s">
        <v>1143</v>
      </c>
      <c r="C878" s="24"/>
      <c r="D878" s="3" t="s">
        <v>2206</v>
      </c>
      <c r="E878" s="24" t="s">
        <v>2992</v>
      </c>
      <c r="F878" s="24" t="s">
        <v>2388</v>
      </c>
      <c r="G878" s="24"/>
      <c r="H878" s="24" t="s">
        <v>2798</v>
      </c>
      <c r="I878" s="33">
        <v>96039091</v>
      </c>
      <c r="K878" s="1" t="s">
        <v>2008</v>
      </c>
      <c r="L878" s="1" t="s">
        <v>2008</v>
      </c>
      <c r="N878" s="23" t="s">
        <v>301</v>
      </c>
      <c r="O878" s="23"/>
      <c r="P878" s="22" t="s">
        <v>1995</v>
      </c>
      <c r="Q878" s="22">
        <v>19.5</v>
      </c>
      <c r="R878" s="37">
        <f t="shared" si="39"/>
        <v>36</v>
      </c>
      <c r="S878" s="168">
        <v>45</v>
      </c>
      <c r="T878" s="33">
        <v>5051771761695</v>
      </c>
      <c r="U878" s="33"/>
      <c r="V878" s="99">
        <v>7.0000000000000007E-2</v>
      </c>
      <c r="W878" s="99">
        <v>0</v>
      </c>
      <c r="X878" s="99">
        <f t="shared" si="40"/>
        <v>7.0000000000000007E-2</v>
      </c>
      <c r="Y878" s="8">
        <v>120</v>
      </c>
      <c r="Z878" s="8">
        <v>40</v>
      </c>
      <c r="AA878" s="8">
        <v>40</v>
      </c>
      <c r="AY878" s="322" t="s">
        <v>3924</v>
      </c>
      <c r="AZ878" s="32"/>
      <c r="BA878" t="s">
        <v>5211</v>
      </c>
      <c r="BB878" s="302" t="s">
        <v>5197</v>
      </c>
      <c r="BC878" s="309" t="s">
        <v>5198</v>
      </c>
    </row>
    <row r="879" spans="1:55" ht="15.75" x14ac:dyDescent="0.25">
      <c r="A879" s="23" t="s">
        <v>508</v>
      </c>
      <c r="B879" s="24" t="s">
        <v>1143</v>
      </c>
      <c r="C879" s="24"/>
      <c r="D879" s="3" t="s">
        <v>2206</v>
      </c>
      <c r="E879" s="24" t="s">
        <v>4799</v>
      </c>
      <c r="F879" s="24" t="s">
        <v>2388</v>
      </c>
      <c r="G879" s="24"/>
      <c r="H879" s="24" t="s">
        <v>1610</v>
      </c>
      <c r="I879" s="33">
        <v>96039091</v>
      </c>
      <c r="K879" s="1" t="s">
        <v>2008</v>
      </c>
      <c r="L879" s="1" t="s">
        <v>2008</v>
      </c>
      <c r="N879" s="23" t="s">
        <v>301</v>
      </c>
      <c r="O879" s="23"/>
      <c r="P879" s="22" t="s">
        <v>1995</v>
      </c>
      <c r="Q879" s="22">
        <v>19.5</v>
      </c>
      <c r="R879" s="37">
        <f t="shared" si="39"/>
        <v>36</v>
      </c>
      <c r="S879" s="168">
        <v>45</v>
      </c>
      <c r="T879" s="33">
        <v>5051771761701</v>
      </c>
      <c r="U879" s="33"/>
      <c r="V879" s="99">
        <v>7.0000000000000007E-2</v>
      </c>
      <c r="W879" s="99">
        <v>0</v>
      </c>
      <c r="X879" s="99">
        <f t="shared" si="40"/>
        <v>7.0000000000000007E-2</v>
      </c>
      <c r="Y879" s="8">
        <v>120</v>
      </c>
      <c r="Z879" s="8">
        <v>40</v>
      </c>
      <c r="AA879" s="8">
        <v>40</v>
      </c>
      <c r="AY879" s="322" t="s">
        <v>3924</v>
      </c>
      <c r="AZ879" s="32"/>
      <c r="BA879" t="s">
        <v>5211</v>
      </c>
      <c r="BB879" s="302" t="s">
        <v>5197</v>
      </c>
      <c r="BC879" s="309" t="s">
        <v>5198</v>
      </c>
    </row>
    <row r="880" spans="1:55" ht="15.75" x14ac:dyDescent="0.25">
      <c r="A880" s="23" t="s">
        <v>508</v>
      </c>
      <c r="B880" s="24" t="s">
        <v>1143</v>
      </c>
      <c r="C880" s="24"/>
      <c r="D880" s="3" t="s">
        <v>2207</v>
      </c>
      <c r="E880" s="24" t="s">
        <v>1253</v>
      </c>
      <c r="F880" s="24" t="s">
        <v>2389</v>
      </c>
      <c r="G880" s="24"/>
      <c r="H880" s="24" t="s">
        <v>400</v>
      </c>
      <c r="I880" s="33">
        <v>96039091</v>
      </c>
      <c r="K880" s="1" t="s">
        <v>2008</v>
      </c>
      <c r="L880" s="1" t="s">
        <v>2008</v>
      </c>
      <c r="N880" s="23" t="s">
        <v>297</v>
      </c>
      <c r="O880" s="23"/>
      <c r="P880" s="22" t="s">
        <v>1995</v>
      </c>
      <c r="Q880" s="22">
        <v>50</v>
      </c>
      <c r="R880" s="37">
        <f t="shared" si="39"/>
        <v>92</v>
      </c>
      <c r="S880" s="168">
        <v>115</v>
      </c>
      <c r="T880" s="33" t="s">
        <v>1254</v>
      </c>
      <c r="U880" s="33"/>
      <c r="V880" s="99">
        <v>0.28000000000000003</v>
      </c>
      <c r="W880" s="99">
        <v>0</v>
      </c>
      <c r="X880" s="99">
        <f t="shared" si="40"/>
        <v>0.28000000000000003</v>
      </c>
      <c r="Y880" s="8">
        <v>200</v>
      </c>
      <c r="Z880" s="8">
        <v>90</v>
      </c>
      <c r="AA880" s="8">
        <v>60</v>
      </c>
      <c r="AY880" s="322" t="s">
        <v>3925</v>
      </c>
      <c r="AZ880" s="158"/>
      <c r="BA880" t="s">
        <v>5211</v>
      </c>
      <c r="BB880" s="302" t="s">
        <v>5197</v>
      </c>
      <c r="BC880" s="309" t="s">
        <v>5198</v>
      </c>
    </row>
    <row r="881" spans="1:55" ht="15.75" x14ac:dyDescent="0.25">
      <c r="A881" s="23" t="s">
        <v>508</v>
      </c>
      <c r="B881" s="24" t="s">
        <v>1143</v>
      </c>
      <c r="C881" s="24"/>
      <c r="D881" s="3" t="s">
        <v>2207</v>
      </c>
      <c r="E881" s="24" t="s">
        <v>1255</v>
      </c>
      <c r="F881" s="24" t="s">
        <v>2389</v>
      </c>
      <c r="G881" s="24"/>
      <c r="H881" s="24" t="s">
        <v>1221</v>
      </c>
      <c r="I881" s="33">
        <v>96039091</v>
      </c>
      <c r="K881" s="1" t="s">
        <v>2008</v>
      </c>
      <c r="L881" s="1" t="s">
        <v>2008</v>
      </c>
      <c r="N881" s="23" t="s">
        <v>297</v>
      </c>
      <c r="O881" s="23"/>
      <c r="P881" s="22" t="s">
        <v>1995</v>
      </c>
      <c r="Q881" s="22">
        <v>50</v>
      </c>
      <c r="R881" s="37">
        <f t="shared" si="39"/>
        <v>92</v>
      </c>
      <c r="S881" s="168">
        <v>115</v>
      </c>
      <c r="T881" s="33" t="s">
        <v>1256</v>
      </c>
      <c r="U881" s="33"/>
      <c r="V881" s="99">
        <v>0.28000000000000003</v>
      </c>
      <c r="W881" s="99">
        <v>0</v>
      </c>
      <c r="X881" s="99">
        <f t="shared" si="40"/>
        <v>0.28000000000000003</v>
      </c>
      <c r="Y881" s="8">
        <v>200</v>
      </c>
      <c r="Z881" s="8">
        <v>90</v>
      </c>
      <c r="AA881" s="8">
        <v>60</v>
      </c>
      <c r="AY881" s="322" t="s">
        <v>3925</v>
      </c>
      <c r="AZ881" s="158"/>
      <c r="BA881" t="s">
        <v>5211</v>
      </c>
      <c r="BB881" s="302" t="s">
        <v>5197</v>
      </c>
      <c r="BC881" s="309" t="s">
        <v>5198</v>
      </c>
    </row>
    <row r="882" spans="1:55" ht="15.75" x14ac:dyDescent="0.25">
      <c r="A882" s="23" t="s">
        <v>508</v>
      </c>
      <c r="B882" s="24" t="s">
        <v>1143</v>
      </c>
      <c r="C882" s="24"/>
      <c r="D882" s="3" t="s">
        <v>2207</v>
      </c>
      <c r="E882" s="24" t="s">
        <v>1257</v>
      </c>
      <c r="F882" s="24" t="s">
        <v>2389</v>
      </c>
      <c r="G882" s="24"/>
      <c r="H882" s="24" t="s">
        <v>1174</v>
      </c>
      <c r="I882" s="33">
        <v>96039091</v>
      </c>
      <c r="K882" s="1" t="s">
        <v>2008</v>
      </c>
      <c r="L882" s="1" t="s">
        <v>2008</v>
      </c>
      <c r="N882" s="23" t="s">
        <v>297</v>
      </c>
      <c r="O882" s="23"/>
      <c r="P882" s="22" t="s">
        <v>1995</v>
      </c>
      <c r="Q882" s="22">
        <v>50</v>
      </c>
      <c r="R882" s="37">
        <f t="shared" si="39"/>
        <v>92</v>
      </c>
      <c r="S882" s="168">
        <v>115</v>
      </c>
      <c r="T882" s="33" t="s">
        <v>1258</v>
      </c>
      <c r="U882" s="33"/>
      <c r="V882" s="99">
        <v>0.28000000000000003</v>
      </c>
      <c r="W882" s="99">
        <v>0</v>
      </c>
      <c r="X882" s="99">
        <f t="shared" si="40"/>
        <v>0.28000000000000003</v>
      </c>
      <c r="Y882" s="8">
        <v>200</v>
      </c>
      <c r="Z882" s="8">
        <v>90</v>
      </c>
      <c r="AA882" s="8">
        <v>60</v>
      </c>
      <c r="AY882" s="322" t="s">
        <v>3925</v>
      </c>
      <c r="AZ882" s="158"/>
      <c r="BA882" t="s">
        <v>5211</v>
      </c>
      <c r="BB882" s="302" t="s">
        <v>5197</v>
      </c>
      <c r="BC882" s="309" t="s">
        <v>5198</v>
      </c>
    </row>
    <row r="883" spans="1:55" ht="15.75" x14ac:dyDescent="0.25">
      <c r="A883" s="23" t="s">
        <v>508</v>
      </c>
      <c r="B883" s="24" t="s">
        <v>1143</v>
      </c>
      <c r="C883" s="24"/>
      <c r="D883" s="3" t="s">
        <v>2207</v>
      </c>
      <c r="E883" s="24" t="s">
        <v>1259</v>
      </c>
      <c r="F883" s="24" t="s">
        <v>2389</v>
      </c>
      <c r="G883" s="24"/>
      <c r="H883" s="24" t="s">
        <v>417</v>
      </c>
      <c r="I883" s="33">
        <v>96039091</v>
      </c>
      <c r="K883" s="1" t="s">
        <v>2008</v>
      </c>
      <c r="L883" s="1" t="s">
        <v>2008</v>
      </c>
      <c r="N883" s="23" t="s">
        <v>297</v>
      </c>
      <c r="O883" s="23"/>
      <c r="P883" s="22" t="s">
        <v>1995</v>
      </c>
      <c r="Q883" s="22">
        <v>50</v>
      </c>
      <c r="R883" s="37">
        <f t="shared" si="39"/>
        <v>92</v>
      </c>
      <c r="S883" s="168">
        <v>115</v>
      </c>
      <c r="T883" s="33" t="s">
        <v>1260</v>
      </c>
      <c r="U883" s="33"/>
      <c r="V883" s="99">
        <v>0.28000000000000003</v>
      </c>
      <c r="W883" s="99">
        <v>0</v>
      </c>
      <c r="X883" s="99">
        <f t="shared" si="40"/>
        <v>0.28000000000000003</v>
      </c>
      <c r="Y883" s="8">
        <v>200</v>
      </c>
      <c r="Z883" s="8">
        <v>90</v>
      </c>
      <c r="AA883" s="8">
        <v>60</v>
      </c>
      <c r="AY883" s="322" t="s">
        <v>3925</v>
      </c>
      <c r="AZ883" s="158"/>
      <c r="BA883" t="s">
        <v>5211</v>
      </c>
      <c r="BB883" s="302" t="s">
        <v>5197</v>
      </c>
      <c r="BC883" s="309" t="s">
        <v>5198</v>
      </c>
    </row>
    <row r="884" spans="1:55" ht="15.75" x14ac:dyDescent="0.25">
      <c r="A884" s="23" t="s">
        <v>508</v>
      </c>
      <c r="B884" s="24" t="s">
        <v>1143</v>
      </c>
      <c r="C884" s="24"/>
      <c r="D884" s="3" t="s">
        <v>2207</v>
      </c>
      <c r="E884" s="24" t="s">
        <v>2403</v>
      </c>
      <c r="F884" s="24" t="s">
        <v>2389</v>
      </c>
      <c r="G884" s="24"/>
      <c r="H884" s="24" t="s">
        <v>2079</v>
      </c>
      <c r="I884" s="33">
        <v>96039091</v>
      </c>
      <c r="K884" s="1" t="s">
        <v>2008</v>
      </c>
      <c r="L884" s="1" t="s">
        <v>2008</v>
      </c>
      <c r="N884" s="23" t="s">
        <v>297</v>
      </c>
      <c r="O884" s="23"/>
      <c r="P884" s="22" t="s">
        <v>1995</v>
      </c>
      <c r="Q884" s="22">
        <v>50</v>
      </c>
      <c r="R884" s="37">
        <f t="shared" si="39"/>
        <v>92</v>
      </c>
      <c r="S884" s="168">
        <v>115</v>
      </c>
      <c r="T884" s="33">
        <v>5051771692470</v>
      </c>
      <c r="U884" s="33"/>
      <c r="V884" s="99">
        <v>0.28000000000000003</v>
      </c>
      <c r="W884" s="99">
        <v>0</v>
      </c>
      <c r="X884" s="99">
        <f t="shared" si="40"/>
        <v>0.28000000000000003</v>
      </c>
      <c r="Y884" s="8">
        <v>200</v>
      </c>
      <c r="Z884" s="8">
        <v>90</v>
      </c>
      <c r="AA884" s="8">
        <v>60</v>
      </c>
      <c r="AY884" s="322" t="s">
        <v>3925</v>
      </c>
      <c r="AZ884" s="158"/>
      <c r="BA884" t="s">
        <v>5211</v>
      </c>
      <c r="BB884" s="302" t="s">
        <v>5197</v>
      </c>
      <c r="BC884" s="309" t="s">
        <v>5198</v>
      </c>
    </row>
    <row r="885" spans="1:55" ht="15.75" x14ac:dyDescent="0.25">
      <c r="A885" s="23" t="s">
        <v>508</v>
      </c>
      <c r="B885" s="24" t="s">
        <v>1143</v>
      </c>
      <c r="C885" s="24"/>
      <c r="D885" s="3" t="s">
        <v>2207</v>
      </c>
      <c r="E885" s="24" t="s">
        <v>2993</v>
      </c>
      <c r="F885" s="24" t="s">
        <v>2389</v>
      </c>
      <c r="G885" s="24"/>
      <c r="H885" s="24" t="s">
        <v>2798</v>
      </c>
      <c r="I885" s="33">
        <v>96039091</v>
      </c>
      <c r="K885" s="1" t="s">
        <v>2008</v>
      </c>
      <c r="L885" s="1" t="s">
        <v>2008</v>
      </c>
      <c r="N885" s="23" t="s">
        <v>297</v>
      </c>
      <c r="O885" s="23"/>
      <c r="P885" s="22" t="s">
        <v>1995</v>
      </c>
      <c r="Q885" s="22">
        <v>50</v>
      </c>
      <c r="R885" s="37">
        <f t="shared" si="39"/>
        <v>92</v>
      </c>
      <c r="S885" s="168">
        <v>115</v>
      </c>
      <c r="T885" s="33">
        <v>5051771761787</v>
      </c>
      <c r="U885" s="33"/>
      <c r="V885" s="99">
        <v>0.28000000000000003</v>
      </c>
      <c r="W885" s="99">
        <v>0</v>
      </c>
      <c r="X885" s="99">
        <f t="shared" ref="X885:X914" si="41">V885+W885</f>
        <v>0.28000000000000003</v>
      </c>
      <c r="Y885" s="8">
        <v>200</v>
      </c>
      <c r="Z885" s="8">
        <v>90</v>
      </c>
      <c r="AA885" s="8">
        <v>60</v>
      </c>
      <c r="AY885" s="322" t="s">
        <v>3925</v>
      </c>
      <c r="AZ885" s="158"/>
      <c r="BA885" t="s">
        <v>5211</v>
      </c>
      <c r="BB885" s="302" t="s">
        <v>5197</v>
      </c>
      <c r="BC885" s="309" t="s">
        <v>5198</v>
      </c>
    </row>
    <row r="886" spans="1:55" ht="15.75" x14ac:dyDescent="0.25">
      <c r="A886" s="23" t="s">
        <v>508</v>
      </c>
      <c r="B886" s="24" t="s">
        <v>1143</v>
      </c>
      <c r="C886" s="24"/>
      <c r="D886" s="3" t="s">
        <v>2207</v>
      </c>
      <c r="E886" s="24" t="s">
        <v>4043</v>
      </c>
      <c r="F886" s="24" t="s">
        <v>2389</v>
      </c>
      <c r="G886" s="24"/>
      <c r="H886" s="24" t="s">
        <v>1610</v>
      </c>
      <c r="I886" s="33">
        <v>96039091</v>
      </c>
      <c r="K886" s="1" t="s">
        <v>2008</v>
      </c>
      <c r="L886" s="1" t="s">
        <v>2008</v>
      </c>
      <c r="N886" s="23" t="s">
        <v>297</v>
      </c>
      <c r="O886" s="23"/>
      <c r="P886" s="22" t="s">
        <v>1995</v>
      </c>
      <c r="Q886" s="22">
        <v>50</v>
      </c>
      <c r="R886" s="37">
        <f t="shared" si="39"/>
        <v>92</v>
      </c>
      <c r="S886" s="168">
        <v>115</v>
      </c>
      <c r="T886" s="33">
        <v>5051171761794</v>
      </c>
      <c r="U886" s="33"/>
      <c r="V886" s="99">
        <v>0.28000000000000003</v>
      </c>
      <c r="W886" s="99">
        <v>0</v>
      </c>
      <c r="X886" s="99">
        <f t="shared" si="41"/>
        <v>0.28000000000000003</v>
      </c>
      <c r="Y886" s="8">
        <v>200</v>
      </c>
      <c r="Z886" s="8">
        <v>90</v>
      </c>
      <c r="AA886" s="8">
        <v>60</v>
      </c>
      <c r="AY886" s="322" t="s">
        <v>3925</v>
      </c>
      <c r="AZ886" s="158"/>
      <c r="BA886" t="s">
        <v>5211</v>
      </c>
      <c r="BB886" s="302" t="s">
        <v>5197</v>
      </c>
      <c r="BC886" s="309" t="s">
        <v>5198</v>
      </c>
    </row>
    <row r="887" spans="1:55" ht="15.75" x14ac:dyDescent="0.25">
      <c r="A887" s="23" t="s">
        <v>508</v>
      </c>
      <c r="B887" s="24" t="s">
        <v>1143</v>
      </c>
      <c r="C887" s="24"/>
      <c r="D887" s="3" t="s">
        <v>2208</v>
      </c>
      <c r="E887" s="24" t="s">
        <v>1261</v>
      </c>
      <c r="F887" s="24" t="s">
        <v>2390</v>
      </c>
      <c r="G887" s="24"/>
      <c r="H887" s="24" t="s">
        <v>400</v>
      </c>
      <c r="I887" s="33">
        <v>96039091</v>
      </c>
      <c r="K887" s="1" t="s">
        <v>2008</v>
      </c>
      <c r="L887" s="1" t="s">
        <v>2008</v>
      </c>
      <c r="N887" s="23" t="s">
        <v>301</v>
      </c>
      <c r="O887" s="23"/>
      <c r="P887" s="22" t="s">
        <v>1995</v>
      </c>
      <c r="Q887" s="22">
        <v>19.5</v>
      </c>
      <c r="R887" s="37">
        <f t="shared" si="39"/>
        <v>36</v>
      </c>
      <c r="S887" s="168">
        <v>45</v>
      </c>
      <c r="T887" s="33" t="s">
        <v>1262</v>
      </c>
      <c r="U887" s="33"/>
      <c r="V887" s="99">
        <v>0.28000000000000003</v>
      </c>
      <c r="W887" s="99">
        <v>0</v>
      </c>
      <c r="X887" s="99">
        <f t="shared" si="41"/>
        <v>0.28000000000000003</v>
      </c>
      <c r="Y887" s="8">
        <v>120</v>
      </c>
      <c r="Z887" s="8">
        <v>40</v>
      </c>
      <c r="AA887" s="8">
        <v>40</v>
      </c>
      <c r="AY887" s="322" t="s">
        <v>3927</v>
      </c>
      <c r="AZ887" s="157"/>
      <c r="BA887" t="s">
        <v>5211</v>
      </c>
      <c r="BB887" s="302" t="s">
        <v>5197</v>
      </c>
      <c r="BC887" s="309" t="s">
        <v>5198</v>
      </c>
    </row>
    <row r="888" spans="1:55" ht="15.75" x14ac:dyDescent="0.25">
      <c r="A888" s="23" t="s">
        <v>508</v>
      </c>
      <c r="B888" s="24" t="s">
        <v>1143</v>
      </c>
      <c r="C888" s="24"/>
      <c r="D888" s="3" t="s">
        <v>2208</v>
      </c>
      <c r="E888" s="24" t="s">
        <v>1263</v>
      </c>
      <c r="F888" s="24" t="s">
        <v>2390</v>
      </c>
      <c r="G888" s="24"/>
      <c r="H888" s="24" t="s">
        <v>1221</v>
      </c>
      <c r="I888" s="33">
        <v>96039091</v>
      </c>
      <c r="K888" s="1" t="s">
        <v>2008</v>
      </c>
      <c r="L888" s="1" t="s">
        <v>2008</v>
      </c>
      <c r="N888" s="23" t="s">
        <v>301</v>
      </c>
      <c r="O888" s="23"/>
      <c r="P888" s="22" t="s">
        <v>1995</v>
      </c>
      <c r="Q888" s="22">
        <v>19.5</v>
      </c>
      <c r="R888" s="37">
        <f t="shared" si="39"/>
        <v>36</v>
      </c>
      <c r="S888" s="168">
        <v>45</v>
      </c>
      <c r="T888" s="33" t="s">
        <v>1264</v>
      </c>
      <c r="U888" s="33"/>
      <c r="V888" s="99">
        <v>6.5000000000000002E-2</v>
      </c>
      <c r="W888" s="99">
        <v>0</v>
      </c>
      <c r="X888" s="99">
        <f t="shared" si="41"/>
        <v>6.5000000000000002E-2</v>
      </c>
      <c r="Y888" s="8">
        <v>120</v>
      </c>
      <c r="Z888" s="8">
        <v>40</v>
      </c>
      <c r="AA888" s="8">
        <v>40</v>
      </c>
      <c r="AY888" s="322" t="s">
        <v>3927</v>
      </c>
      <c r="AZ888" s="157"/>
      <c r="BA888" t="s">
        <v>5211</v>
      </c>
      <c r="BB888" s="302" t="s">
        <v>5197</v>
      </c>
      <c r="BC888" s="309" t="s">
        <v>5198</v>
      </c>
    </row>
    <row r="889" spans="1:55" ht="15.75" x14ac:dyDescent="0.25">
      <c r="A889" s="23" t="s">
        <v>508</v>
      </c>
      <c r="B889" s="24" t="s">
        <v>1143</v>
      </c>
      <c r="C889" s="24"/>
      <c r="D889" s="3" t="s">
        <v>2208</v>
      </c>
      <c r="E889" s="24" t="s">
        <v>1265</v>
      </c>
      <c r="F889" s="24" t="s">
        <v>2390</v>
      </c>
      <c r="G889" s="24"/>
      <c r="H889" s="24" t="s">
        <v>1174</v>
      </c>
      <c r="I889" s="33">
        <v>96039091</v>
      </c>
      <c r="K889" s="1" t="s">
        <v>2008</v>
      </c>
      <c r="L889" s="1" t="s">
        <v>2008</v>
      </c>
      <c r="N889" s="23" t="s">
        <v>301</v>
      </c>
      <c r="O889" s="23"/>
      <c r="P889" s="22" t="s">
        <v>1995</v>
      </c>
      <c r="Q889" s="22">
        <v>19.5</v>
      </c>
      <c r="R889" s="37">
        <f t="shared" si="39"/>
        <v>36</v>
      </c>
      <c r="S889" s="168">
        <v>45</v>
      </c>
      <c r="T889" s="33" t="s">
        <v>1266</v>
      </c>
      <c r="U889" s="33"/>
      <c r="V889" s="99">
        <v>6.5000000000000002E-2</v>
      </c>
      <c r="W889" s="99">
        <v>0</v>
      </c>
      <c r="X889" s="99">
        <f t="shared" si="41"/>
        <v>6.5000000000000002E-2</v>
      </c>
      <c r="Y889" s="8">
        <v>120</v>
      </c>
      <c r="Z889" s="8">
        <v>40</v>
      </c>
      <c r="AA889" s="8">
        <v>40</v>
      </c>
      <c r="AY889" s="322" t="s">
        <v>3927</v>
      </c>
      <c r="AZ889" s="157"/>
      <c r="BA889" t="s">
        <v>5211</v>
      </c>
      <c r="BB889" s="302" t="s">
        <v>5197</v>
      </c>
      <c r="BC889" s="309" t="s">
        <v>5198</v>
      </c>
    </row>
    <row r="890" spans="1:55" ht="15.75" x14ac:dyDescent="0.25">
      <c r="A890" s="23" t="s">
        <v>508</v>
      </c>
      <c r="B890" s="24" t="s">
        <v>1143</v>
      </c>
      <c r="C890" s="24"/>
      <c r="D890" s="3" t="s">
        <v>2208</v>
      </c>
      <c r="E890" s="24" t="s">
        <v>1267</v>
      </c>
      <c r="F890" s="24" t="s">
        <v>2390</v>
      </c>
      <c r="G890" s="24"/>
      <c r="H890" s="24" t="s">
        <v>417</v>
      </c>
      <c r="I890" s="33">
        <v>96039091</v>
      </c>
      <c r="K890" s="1" t="s">
        <v>2008</v>
      </c>
      <c r="L890" s="1" t="s">
        <v>2008</v>
      </c>
      <c r="N890" s="23" t="s">
        <v>301</v>
      </c>
      <c r="O890" s="23"/>
      <c r="P890" s="22" t="s">
        <v>1995</v>
      </c>
      <c r="Q890" s="22">
        <v>19.5</v>
      </c>
      <c r="R890" s="37">
        <f t="shared" si="39"/>
        <v>36</v>
      </c>
      <c r="S890" s="168">
        <v>45</v>
      </c>
      <c r="T890" s="33" t="s">
        <v>1268</v>
      </c>
      <c r="U890" s="33"/>
      <c r="V890" s="99">
        <v>6.5000000000000002E-2</v>
      </c>
      <c r="W890" s="99">
        <v>0</v>
      </c>
      <c r="X890" s="99">
        <f t="shared" si="41"/>
        <v>6.5000000000000002E-2</v>
      </c>
      <c r="Y890" s="8">
        <v>120</v>
      </c>
      <c r="Z890" s="8">
        <v>40</v>
      </c>
      <c r="AA890" s="8">
        <v>40</v>
      </c>
      <c r="AY890" s="322" t="s">
        <v>3927</v>
      </c>
      <c r="AZ890" s="157"/>
      <c r="BA890" t="s">
        <v>5211</v>
      </c>
      <c r="BB890" s="302" t="s">
        <v>5197</v>
      </c>
      <c r="BC890" s="309" t="s">
        <v>5198</v>
      </c>
    </row>
    <row r="891" spans="1:55" ht="15.75" x14ac:dyDescent="0.25">
      <c r="A891" s="23" t="s">
        <v>508</v>
      </c>
      <c r="B891" s="24" t="s">
        <v>1143</v>
      </c>
      <c r="C891" s="24"/>
      <c r="D891" s="3" t="s">
        <v>2208</v>
      </c>
      <c r="E891" s="24" t="s">
        <v>2404</v>
      </c>
      <c r="F891" s="24" t="s">
        <v>2390</v>
      </c>
      <c r="G891" s="24"/>
      <c r="H891" s="24" t="s">
        <v>2079</v>
      </c>
      <c r="I891" s="33">
        <v>96039091</v>
      </c>
      <c r="K891" s="1" t="s">
        <v>2008</v>
      </c>
      <c r="L891" s="1" t="s">
        <v>2008</v>
      </c>
      <c r="N891" s="23" t="s">
        <v>301</v>
      </c>
      <c r="O891" s="23"/>
      <c r="P891" s="22" t="s">
        <v>1995</v>
      </c>
      <c r="Q891" s="22">
        <v>19.5</v>
      </c>
      <c r="R891" s="37">
        <f t="shared" si="39"/>
        <v>36</v>
      </c>
      <c r="S891" s="168">
        <v>45</v>
      </c>
      <c r="T891" s="33">
        <v>5051771692432</v>
      </c>
      <c r="U891" s="33"/>
      <c r="V891" s="99">
        <v>6.5000000000000002E-2</v>
      </c>
      <c r="W891" s="99">
        <v>0</v>
      </c>
      <c r="X891" s="99">
        <f t="shared" si="41"/>
        <v>6.5000000000000002E-2</v>
      </c>
      <c r="Y891" s="8">
        <v>120</v>
      </c>
      <c r="Z891" s="8">
        <v>40</v>
      </c>
      <c r="AA891" s="8">
        <v>40</v>
      </c>
      <c r="AY891" s="322" t="s">
        <v>3927</v>
      </c>
      <c r="AZ891" s="157"/>
      <c r="BA891" t="s">
        <v>5211</v>
      </c>
      <c r="BB891" s="302" t="s">
        <v>5197</v>
      </c>
      <c r="BC891" s="309" t="s">
        <v>5198</v>
      </c>
    </row>
    <row r="892" spans="1:55" ht="15.75" x14ac:dyDescent="0.25">
      <c r="A892" s="23" t="s">
        <v>508</v>
      </c>
      <c r="B892" s="24" t="s">
        <v>1143</v>
      </c>
      <c r="C892" s="24"/>
      <c r="D892" s="3" t="s">
        <v>2208</v>
      </c>
      <c r="E892" s="24" t="s">
        <v>2994</v>
      </c>
      <c r="F892" s="24" t="s">
        <v>2390</v>
      </c>
      <c r="G892" s="24"/>
      <c r="H892" s="24" t="s">
        <v>2798</v>
      </c>
      <c r="I892" s="33">
        <v>96039091</v>
      </c>
      <c r="K892" s="1" t="s">
        <v>2008</v>
      </c>
      <c r="L892" s="1" t="s">
        <v>2008</v>
      </c>
      <c r="N892" s="23" t="s">
        <v>301</v>
      </c>
      <c r="O892" s="23"/>
      <c r="P892" s="22" t="s">
        <v>1995</v>
      </c>
      <c r="Q892" s="22">
        <v>19.5</v>
      </c>
      <c r="R892" s="37">
        <f t="shared" si="39"/>
        <v>36</v>
      </c>
      <c r="S892" s="168">
        <v>45</v>
      </c>
      <c r="T892" s="33">
        <v>5051771761725</v>
      </c>
      <c r="U892" s="33"/>
      <c r="V892" s="99">
        <v>6.5000000000000002E-2</v>
      </c>
      <c r="W892" s="99">
        <v>0</v>
      </c>
      <c r="X892" s="99">
        <f t="shared" si="41"/>
        <v>6.5000000000000002E-2</v>
      </c>
      <c r="Y892" s="8">
        <v>120</v>
      </c>
      <c r="Z892" s="8">
        <v>40</v>
      </c>
      <c r="AA892" s="8">
        <v>40</v>
      </c>
      <c r="AY892" s="322" t="s">
        <v>3927</v>
      </c>
      <c r="AZ892" s="157"/>
      <c r="BA892" t="s">
        <v>5211</v>
      </c>
      <c r="BB892" s="302" t="s">
        <v>5197</v>
      </c>
      <c r="BC892" s="309" t="s">
        <v>5198</v>
      </c>
    </row>
    <row r="893" spans="1:55" ht="15.75" x14ac:dyDescent="0.25">
      <c r="A893" s="23" t="s">
        <v>508</v>
      </c>
      <c r="B893" s="24" t="s">
        <v>1143</v>
      </c>
      <c r="C893" s="24"/>
      <c r="D893" s="3" t="s">
        <v>2208</v>
      </c>
      <c r="E893" s="24" t="s">
        <v>4263</v>
      </c>
      <c r="F893" s="24" t="s">
        <v>2390</v>
      </c>
      <c r="G893" s="24"/>
      <c r="H893" s="24" t="s">
        <v>1610</v>
      </c>
      <c r="I893" s="33">
        <v>96039091</v>
      </c>
      <c r="K893" s="1" t="s">
        <v>2008</v>
      </c>
      <c r="L893" s="1" t="s">
        <v>2008</v>
      </c>
      <c r="N893" s="23" t="s">
        <v>301</v>
      </c>
      <c r="O893" s="23"/>
      <c r="P893" s="22" t="s">
        <v>1995</v>
      </c>
      <c r="Q893" s="22">
        <v>19.5</v>
      </c>
      <c r="R893" s="37">
        <f t="shared" si="39"/>
        <v>36</v>
      </c>
      <c r="S893" s="168">
        <v>45</v>
      </c>
      <c r="T893" s="33">
        <v>5051771761732</v>
      </c>
      <c r="U893" s="33"/>
      <c r="V893" s="99">
        <v>6.5000000000000002E-2</v>
      </c>
      <c r="W893" s="99">
        <v>0</v>
      </c>
      <c r="X893" s="99">
        <f t="shared" si="41"/>
        <v>6.5000000000000002E-2</v>
      </c>
      <c r="Y893" s="8">
        <v>120</v>
      </c>
      <c r="Z893" s="8">
        <v>40</v>
      </c>
      <c r="AA893" s="8">
        <v>40</v>
      </c>
      <c r="AY893" s="322" t="s">
        <v>3927</v>
      </c>
      <c r="AZ893" s="157"/>
      <c r="BA893" t="s">
        <v>5211</v>
      </c>
      <c r="BB893" s="302" t="s">
        <v>5197</v>
      </c>
      <c r="BC893" s="309" t="s">
        <v>5198</v>
      </c>
    </row>
    <row r="894" spans="1:55" ht="15.75" x14ac:dyDescent="0.25">
      <c r="A894" s="23" t="s">
        <v>508</v>
      </c>
      <c r="B894" s="24" t="s">
        <v>1143</v>
      </c>
      <c r="C894" s="24"/>
      <c r="D894" s="3" t="s">
        <v>2209</v>
      </c>
      <c r="E894" s="24" t="s">
        <v>1269</v>
      </c>
      <c r="F894" s="24" t="s">
        <v>2391</v>
      </c>
      <c r="G894" s="24"/>
      <c r="H894" s="24" t="s">
        <v>400</v>
      </c>
      <c r="I894" s="33">
        <v>96039091</v>
      </c>
      <c r="K894" s="1" t="s">
        <v>2008</v>
      </c>
      <c r="L894" s="1" t="s">
        <v>2008</v>
      </c>
      <c r="N894" s="23" t="s">
        <v>297</v>
      </c>
      <c r="O894" s="23"/>
      <c r="P894" s="22" t="s">
        <v>1995</v>
      </c>
      <c r="Q894" s="22">
        <v>37</v>
      </c>
      <c r="R894" s="37">
        <f t="shared" si="39"/>
        <v>68.8</v>
      </c>
      <c r="S894" s="168">
        <v>86</v>
      </c>
      <c r="T894" s="33" t="s">
        <v>1270</v>
      </c>
      <c r="U894" s="33"/>
      <c r="V894" s="99">
        <v>0.215</v>
      </c>
      <c r="W894" s="99">
        <v>0</v>
      </c>
      <c r="X894" s="99">
        <f t="shared" si="41"/>
        <v>0.215</v>
      </c>
      <c r="Y894" s="8">
        <v>190</v>
      </c>
      <c r="Z894" s="8">
        <v>40</v>
      </c>
      <c r="AA894" s="8">
        <v>85</v>
      </c>
      <c r="AY894" s="322" t="s">
        <v>3926</v>
      </c>
      <c r="AZ894" s="32"/>
      <c r="BA894" t="s">
        <v>5211</v>
      </c>
      <c r="BB894" s="302" t="s">
        <v>5197</v>
      </c>
      <c r="BC894" s="309" t="s">
        <v>5198</v>
      </c>
    </row>
    <row r="895" spans="1:55" ht="15.75" x14ac:dyDescent="0.25">
      <c r="A895" s="23" t="s">
        <v>508</v>
      </c>
      <c r="B895" s="24" t="s">
        <v>1143</v>
      </c>
      <c r="C895" s="24"/>
      <c r="D895" s="3" t="s">
        <v>2209</v>
      </c>
      <c r="E895" s="24" t="s">
        <v>1271</v>
      </c>
      <c r="F895" s="24" t="s">
        <v>2391</v>
      </c>
      <c r="G895" s="24"/>
      <c r="H895" s="24" t="s">
        <v>1221</v>
      </c>
      <c r="I895" s="33">
        <v>96039091</v>
      </c>
      <c r="K895" s="1" t="s">
        <v>2008</v>
      </c>
      <c r="L895" s="1" t="s">
        <v>2008</v>
      </c>
      <c r="N895" s="23" t="s">
        <v>297</v>
      </c>
      <c r="O895" s="23"/>
      <c r="P895" s="22" t="s">
        <v>1995</v>
      </c>
      <c r="Q895" s="22">
        <v>37</v>
      </c>
      <c r="R895" s="37">
        <f t="shared" si="39"/>
        <v>68.8</v>
      </c>
      <c r="S895" s="168">
        <v>86</v>
      </c>
      <c r="T895" s="33" t="s">
        <v>1272</v>
      </c>
      <c r="U895" s="33"/>
      <c r="V895" s="99">
        <v>0.215</v>
      </c>
      <c r="W895" s="99">
        <v>0</v>
      </c>
      <c r="X895" s="99">
        <f t="shared" si="41"/>
        <v>0.215</v>
      </c>
      <c r="Y895" s="8">
        <v>190</v>
      </c>
      <c r="Z895" s="8">
        <v>40</v>
      </c>
      <c r="AA895" s="8">
        <v>85</v>
      </c>
      <c r="AY895" s="322" t="s">
        <v>3926</v>
      </c>
      <c r="AZ895" s="32"/>
      <c r="BA895" t="s">
        <v>5211</v>
      </c>
      <c r="BB895" s="302" t="s">
        <v>5197</v>
      </c>
      <c r="BC895" s="309" t="s">
        <v>5198</v>
      </c>
    </row>
    <row r="896" spans="1:55" ht="15.75" x14ac:dyDescent="0.25">
      <c r="A896" s="23" t="s">
        <v>508</v>
      </c>
      <c r="B896" s="24" t="s">
        <v>1143</v>
      </c>
      <c r="C896" s="24"/>
      <c r="D896" s="3" t="s">
        <v>2209</v>
      </c>
      <c r="E896" s="24" t="s">
        <v>1273</v>
      </c>
      <c r="F896" s="24" t="s">
        <v>2391</v>
      </c>
      <c r="G896" s="24"/>
      <c r="H896" s="24" t="s">
        <v>1174</v>
      </c>
      <c r="I896" s="33">
        <v>96039091</v>
      </c>
      <c r="K896" s="1" t="s">
        <v>2008</v>
      </c>
      <c r="L896" s="1" t="s">
        <v>2008</v>
      </c>
      <c r="N896" s="23" t="s">
        <v>297</v>
      </c>
      <c r="O896" s="23"/>
      <c r="P896" s="22" t="s">
        <v>1995</v>
      </c>
      <c r="Q896" s="22">
        <v>37</v>
      </c>
      <c r="R896" s="37">
        <f t="shared" si="39"/>
        <v>68.8</v>
      </c>
      <c r="S896" s="168">
        <v>86</v>
      </c>
      <c r="T896" s="33" t="s">
        <v>1274</v>
      </c>
      <c r="U896" s="33"/>
      <c r="V896" s="99">
        <v>0.215</v>
      </c>
      <c r="W896" s="99">
        <v>0</v>
      </c>
      <c r="X896" s="99">
        <f t="shared" si="41"/>
        <v>0.215</v>
      </c>
      <c r="Y896" s="8">
        <v>190</v>
      </c>
      <c r="Z896" s="8">
        <v>40</v>
      </c>
      <c r="AA896" s="8">
        <v>85</v>
      </c>
      <c r="AY896" s="322" t="s">
        <v>3926</v>
      </c>
      <c r="AZ896" s="32"/>
      <c r="BA896" t="s">
        <v>5211</v>
      </c>
      <c r="BB896" s="302" t="s">
        <v>5197</v>
      </c>
      <c r="BC896" s="309" t="s">
        <v>5198</v>
      </c>
    </row>
    <row r="897" spans="1:55" ht="15.75" x14ac:dyDescent="0.25">
      <c r="A897" s="23" t="s">
        <v>508</v>
      </c>
      <c r="B897" s="24" t="s">
        <v>1143</v>
      </c>
      <c r="C897" s="24"/>
      <c r="D897" s="3" t="s">
        <v>2209</v>
      </c>
      <c r="E897" s="24" t="s">
        <v>1275</v>
      </c>
      <c r="F897" s="24" t="s">
        <v>2391</v>
      </c>
      <c r="G897" s="24"/>
      <c r="H897" s="24" t="s">
        <v>417</v>
      </c>
      <c r="I897" s="33">
        <v>96039091</v>
      </c>
      <c r="K897" s="1" t="s">
        <v>2008</v>
      </c>
      <c r="L897" s="1" t="s">
        <v>2008</v>
      </c>
      <c r="N897" s="23" t="s">
        <v>297</v>
      </c>
      <c r="O897" s="23"/>
      <c r="P897" s="22" t="s">
        <v>1995</v>
      </c>
      <c r="Q897" s="22">
        <v>37</v>
      </c>
      <c r="R897" s="37">
        <f t="shared" si="39"/>
        <v>68.8</v>
      </c>
      <c r="S897" s="168">
        <v>86</v>
      </c>
      <c r="T897" s="33" t="s">
        <v>1276</v>
      </c>
      <c r="U897" s="33"/>
      <c r="V897" s="99">
        <v>0.215</v>
      </c>
      <c r="W897" s="99">
        <v>0</v>
      </c>
      <c r="X897" s="99">
        <f t="shared" si="41"/>
        <v>0.215</v>
      </c>
      <c r="Y897" s="8">
        <v>190</v>
      </c>
      <c r="Z897" s="8">
        <v>40</v>
      </c>
      <c r="AA897" s="8">
        <v>85</v>
      </c>
      <c r="AY897" s="322" t="s">
        <v>3926</v>
      </c>
      <c r="AZ897" s="32"/>
      <c r="BA897" t="s">
        <v>5211</v>
      </c>
      <c r="BB897" s="302" t="s">
        <v>5197</v>
      </c>
      <c r="BC897" s="309" t="s">
        <v>5198</v>
      </c>
    </row>
    <row r="898" spans="1:55" ht="15.75" x14ac:dyDescent="0.25">
      <c r="A898" s="23" t="s">
        <v>508</v>
      </c>
      <c r="B898" s="24" t="s">
        <v>1143</v>
      </c>
      <c r="C898" s="24"/>
      <c r="D898" s="3" t="s">
        <v>2209</v>
      </c>
      <c r="E898" s="24" t="s">
        <v>2405</v>
      </c>
      <c r="F898" s="24" t="s">
        <v>2391</v>
      </c>
      <c r="G898" s="24"/>
      <c r="H898" s="24" t="s">
        <v>2079</v>
      </c>
      <c r="I898" s="33">
        <v>96039091</v>
      </c>
      <c r="K898" s="1" t="s">
        <v>2008</v>
      </c>
      <c r="L898" s="1" t="s">
        <v>2008</v>
      </c>
      <c r="N898" s="23" t="s">
        <v>297</v>
      </c>
      <c r="O898" s="23"/>
      <c r="P898" s="22" t="s">
        <v>1995</v>
      </c>
      <c r="Q898" s="22">
        <v>37</v>
      </c>
      <c r="R898" s="37">
        <f t="shared" si="39"/>
        <v>68.8</v>
      </c>
      <c r="S898" s="168">
        <v>86</v>
      </c>
      <c r="T898" s="33">
        <v>5051771692258</v>
      </c>
      <c r="U898" s="33"/>
      <c r="V898" s="99">
        <v>0.215</v>
      </c>
      <c r="W898" s="99">
        <v>0</v>
      </c>
      <c r="X898" s="99">
        <f t="shared" si="41"/>
        <v>0.215</v>
      </c>
      <c r="Y898" s="8">
        <v>190</v>
      </c>
      <c r="Z898" s="8">
        <v>40</v>
      </c>
      <c r="AA898" s="8">
        <v>85</v>
      </c>
      <c r="AY898" s="322" t="s">
        <v>3926</v>
      </c>
      <c r="AZ898" s="32"/>
      <c r="BA898" t="s">
        <v>5211</v>
      </c>
      <c r="BB898" s="302" t="s">
        <v>5197</v>
      </c>
      <c r="BC898" s="309" t="s">
        <v>5198</v>
      </c>
    </row>
    <row r="899" spans="1:55" ht="15.75" x14ac:dyDescent="0.25">
      <c r="A899" s="23" t="s">
        <v>508</v>
      </c>
      <c r="B899" s="24" t="s">
        <v>1143</v>
      </c>
      <c r="C899" s="24"/>
      <c r="D899" s="3" t="s">
        <v>2209</v>
      </c>
      <c r="E899" s="24" t="s">
        <v>2995</v>
      </c>
      <c r="F899" s="24" t="s">
        <v>2391</v>
      </c>
      <c r="G899" s="24"/>
      <c r="H899" s="24" t="s">
        <v>2798</v>
      </c>
      <c r="I899" s="33">
        <v>96039091</v>
      </c>
      <c r="K899" s="1" t="s">
        <v>2008</v>
      </c>
      <c r="L899" s="1" t="s">
        <v>2008</v>
      </c>
      <c r="N899" s="23" t="s">
        <v>297</v>
      </c>
      <c r="O899" s="23"/>
      <c r="P899" s="22" t="s">
        <v>1995</v>
      </c>
      <c r="Q899" s="22">
        <v>37</v>
      </c>
      <c r="R899" s="37">
        <f t="shared" si="39"/>
        <v>68.8</v>
      </c>
      <c r="S899" s="168">
        <v>86</v>
      </c>
      <c r="T899" s="33">
        <v>5051771761510</v>
      </c>
      <c r="U899" s="33"/>
      <c r="V899" s="99">
        <v>0.215</v>
      </c>
      <c r="W899" s="99">
        <v>0</v>
      </c>
      <c r="X899" s="99">
        <f t="shared" si="41"/>
        <v>0.215</v>
      </c>
      <c r="Y899" s="8">
        <v>190</v>
      </c>
      <c r="Z899" s="8">
        <v>40</v>
      </c>
      <c r="AA899" s="8">
        <v>85</v>
      </c>
      <c r="AY899" s="322" t="s">
        <v>3926</v>
      </c>
      <c r="AZ899" s="32"/>
      <c r="BA899" t="s">
        <v>5211</v>
      </c>
      <c r="BB899" s="302" t="s">
        <v>5197</v>
      </c>
      <c r="BC899" s="309" t="s">
        <v>5198</v>
      </c>
    </row>
    <row r="900" spans="1:55" ht="15.75" x14ac:dyDescent="0.25">
      <c r="A900" s="23" t="s">
        <v>508</v>
      </c>
      <c r="B900" s="24" t="s">
        <v>1143</v>
      </c>
      <c r="C900" s="24"/>
      <c r="D900" s="3" t="s">
        <v>2209</v>
      </c>
      <c r="E900" s="24" t="s">
        <v>4044</v>
      </c>
      <c r="F900" s="24" t="s">
        <v>2391</v>
      </c>
      <c r="G900" s="24"/>
      <c r="H900" s="24" t="s">
        <v>1610</v>
      </c>
      <c r="I900" s="33">
        <v>96039091</v>
      </c>
      <c r="K900" s="1" t="s">
        <v>2008</v>
      </c>
      <c r="L900" s="1" t="s">
        <v>2008</v>
      </c>
      <c r="N900" s="23" t="s">
        <v>297</v>
      </c>
      <c r="O900" s="23"/>
      <c r="P900" s="22" t="s">
        <v>1995</v>
      </c>
      <c r="Q900" s="22">
        <v>37</v>
      </c>
      <c r="R900" s="37">
        <f t="shared" si="39"/>
        <v>68.8</v>
      </c>
      <c r="S900" s="168">
        <v>86</v>
      </c>
      <c r="T900" s="33">
        <v>5051771761527</v>
      </c>
      <c r="U900" s="33"/>
      <c r="V900" s="99">
        <v>0.215</v>
      </c>
      <c r="W900" s="99">
        <v>0</v>
      </c>
      <c r="X900" s="99">
        <f t="shared" si="41"/>
        <v>0.215</v>
      </c>
      <c r="Y900" s="8">
        <v>190</v>
      </c>
      <c r="Z900" s="8">
        <v>40</v>
      </c>
      <c r="AA900" s="8">
        <v>85</v>
      </c>
      <c r="AY900" s="322" t="s">
        <v>3926</v>
      </c>
      <c r="AZ900" s="32"/>
      <c r="BA900" t="s">
        <v>5211</v>
      </c>
      <c r="BB900" s="302" t="s">
        <v>5197</v>
      </c>
      <c r="BC900" s="309" t="s">
        <v>5198</v>
      </c>
    </row>
    <row r="901" spans="1:55" ht="15.75" x14ac:dyDescent="0.25">
      <c r="A901" s="23" t="s">
        <v>508</v>
      </c>
      <c r="B901" s="24" t="s">
        <v>1143</v>
      </c>
      <c r="C901" s="24"/>
      <c r="D901" s="3" t="s">
        <v>2210</v>
      </c>
      <c r="E901" s="24" t="s">
        <v>1277</v>
      </c>
      <c r="F901" s="24" t="s">
        <v>2392</v>
      </c>
      <c r="G901" s="24"/>
      <c r="H901" s="24" t="s">
        <v>400</v>
      </c>
      <c r="I901" s="33">
        <v>96039091</v>
      </c>
      <c r="K901" s="1" t="s">
        <v>2008</v>
      </c>
      <c r="L901" s="1" t="s">
        <v>2008</v>
      </c>
      <c r="N901" s="23" t="s">
        <v>297</v>
      </c>
      <c r="O901" s="23"/>
      <c r="P901" s="22" t="s">
        <v>1995</v>
      </c>
      <c r="Q901" s="22">
        <v>39</v>
      </c>
      <c r="R901" s="37">
        <f t="shared" si="39"/>
        <v>71.2</v>
      </c>
      <c r="S901" s="168">
        <v>89</v>
      </c>
      <c r="T901" s="33" t="s">
        <v>1278</v>
      </c>
      <c r="U901" s="33"/>
      <c r="V901" s="99">
        <v>0.20499999999999999</v>
      </c>
      <c r="W901" s="99">
        <v>0</v>
      </c>
      <c r="X901" s="99">
        <f t="shared" si="41"/>
        <v>0.20499999999999999</v>
      </c>
      <c r="Y901" s="8">
        <v>190</v>
      </c>
      <c r="Z901" s="8">
        <v>40</v>
      </c>
      <c r="AA901" s="8">
        <v>85</v>
      </c>
      <c r="AY901" s="322" t="s">
        <v>3928</v>
      </c>
      <c r="AZ901" s="32"/>
      <c r="BA901" t="s">
        <v>5211</v>
      </c>
      <c r="BB901" s="302" t="s">
        <v>5197</v>
      </c>
      <c r="BC901" s="309" t="s">
        <v>5198</v>
      </c>
    </row>
    <row r="902" spans="1:55" ht="15.75" x14ac:dyDescent="0.25">
      <c r="A902" s="23" t="s">
        <v>508</v>
      </c>
      <c r="B902" s="24" t="s">
        <v>1143</v>
      </c>
      <c r="C902" s="24"/>
      <c r="D902" s="3" t="s">
        <v>2210</v>
      </c>
      <c r="E902" s="24" t="s">
        <v>1279</v>
      </c>
      <c r="F902" s="24" t="s">
        <v>2392</v>
      </c>
      <c r="G902" s="24"/>
      <c r="H902" s="24" t="s">
        <v>1221</v>
      </c>
      <c r="I902" s="33">
        <v>96039091</v>
      </c>
      <c r="K902" s="1" t="s">
        <v>2008</v>
      </c>
      <c r="L902" s="1" t="s">
        <v>2008</v>
      </c>
      <c r="N902" s="23" t="s">
        <v>297</v>
      </c>
      <c r="O902" s="23"/>
      <c r="P902" s="22" t="s">
        <v>1995</v>
      </c>
      <c r="Q902" s="22">
        <v>39</v>
      </c>
      <c r="R902" s="37">
        <f t="shared" si="39"/>
        <v>71.2</v>
      </c>
      <c r="S902" s="168">
        <v>89</v>
      </c>
      <c r="T902" s="33" t="s">
        <v>1280</v>
      </c>
      <c r="U902" s="33"/>
      <c r="V902" s="99">
        <v>0.20499999999999999</v>
      </c>
      <c r="W902" s="99">
        <v>0</v>
      </c>
      <c r="X902" s="99">
        <f t="shared" si="41"/>
        <v>0.20499999999999999</v>
      </c>
      <c r="Y902" s="8">
        <v>190</v>
      </c>
      <c r="Z902" s="8">
        <v>40</v>
      </c>
      <c r="AA902" s="8">
        <v>85</v>
      </c>
      <c r="AY902" s="322" t="s">
        <v>3928</v>
      </c>
      <c r="AZ902" s="32"/>
      <c r="BA902" t="s">
        <v>5211</v>
      </c>
      <c r="BB902" s="302" t="s">
        <v>5197</v>
      </c>
      <c r="BC902" s="309" t="s">
        <v>5198</v>
      </c>
    </row>
    <row r="903" spans="1:55" ht="15.75" x14ac:dyDescent="0.25">
      <c r="A903" s="23" t="s">
        <v>508</v>
      </c>
      <c r="B903" s="24" t="s">
        <v>1143</v>
      </c>
      <c r="C903" s="24"/>
      <c r="D903" s="3" t="s">
        <v>2210</v>
      </c>
      <c r="E903" s="24" t="s">
        <v>5215</v>
      </c>
      <c r="F903" s="24" t="s">
        <v>2392</v>
      </c>
      <c r="G903" s="24"/>
      <c r="H903" s="24" t="s">
        <v>1174</v>
      </c>
      <c r="I903" s="33">
        <v>96039091</v>
      </c>
      <c r="K903" s="1" t="s">
        <v>2008</v>
      </c>
      <c r="L903" s="1" t="s">
        <v>2008</v>
      </c>
      <c r="N903" s="23" t="s">
        <v>297</v>
      </c>
      <c r="O903" s="23"/>
      <c r="P903" s="22" t="s">
        <v>1995</v>
      </c>
      <c r="Q903" s="22">
        <v>39</v>
      </c>
      <c r="R903" s="37">
        <f t="shared" si="39"/>
        <v>71.2</v>
      </c>
      <c r="S903" s="168">
        <v>89</v>
      </c>
      <c r="T903" s="33" t="s">
        <v>1281</v>
      </c>
      <c r="U903" s="33"/>
      <c r="V903" s="99">
        <v>0.20499999999999999</v>
      </c>
      <c r="W903" s="99">
        <v>0</v>
      </c>
      <c r="X903" s="99">
        <f t="shared" si="41"/>
        <v>0.20499999999999999</v>
      </c>
      <c r="Y903" s="8">
        <v>190</v>
      </c>
      <c r="Z903" s="8">
        <v>40</v>
      </c>
      <c r="AA903" s="8">
        <v>85</v>
      </c>
      <c r="AY903" s="322" t="s">
        <v>3928</v>
      </c>
      <c r="AZ903" s="32"/>
      <c r="BA903" t="s">
        <v>5211</v>
      </c>
      <c r="BB903" s="302" t="s">
        <v>5197</v>
      </c>
      <c r="BC903" s="309" t="s">
        <v>5198</v>
      </c>
    </row>
    <row r="904" spans="1:55" ht="15.75" x14ac:dyDescent="0.25">
      <c r="A904" s="23" t="s">
        <v>508</v>
      </c>
      <c r="B904" s="24" t="s">
        <v>1143</v>
      </c>
      <c r="C904" s="24"/>
      <c r="D904" s="3" t="s">
        <v>2210</v>
      </c>
      <c r="E904" s="24" t="s">
        <v>1282</v>
      </c>
      <c r="F904" s="24" t="s">
        <v>2392</v>
      </c>
      <c r="G904" s="24"/>
      <c r="H904" s="24" t="s">
        <v>417</v>
      </c>
      <c r="I904" s="33">
        <v>96039091</v>
      </c>
      <c r="K904" s="1" t="s">
        <v>2008</v>
      </c>
      <c r="L904" s="1" t="s">
        <v>2008</v>
      </c>
      <c r="N904" s="23" t="s">
        <v>297</v>
      </c>
      <c r="O904" s="23"/>
      <c r="P904" s="22" t="s">
        <v>1995</v>
      </c>
      <c r="Q904" s="22">
        <v>39</v>
      </c>
      <c r="R904" s="37">
        <f t="shared" si="39"/>
        <v>71.2</v>
      </c>
      <c r="S904" s="168">
        <v>89</v>
      </c>
      <c r="T904" s="33" t="s">
        <v>1283</v>
      </c>
      <c r="U904" s="33"/>
      <c r="V904" s="99">
        <v>0.20499999999999999</v>
      </c>
      <c r="W904" s="99">
        <v>0</v>
      </c>
      <c r="X904" s="99">
        <f t="shared" si="41"/>
        <v>0.20499999999999999</v>
      </c>
      <c r="Y904" s="8">
        <v>190</v>
      </c>
      <c r="Z904" s="8">
        <v>40</v>
      </c>
      <c r="AA904" s="8">
        <v>85</v>
      </c>
      <c r="AY904" s="322" t="s">
        <v>3928</v>
      </c>
      <c r="AZ904" s="32"/>
      <c r="BA904" t="s">
        <v>5211</v>
      </c>
      <c r="BB904" s="302" t="s">
        <v>5197</v>
      </c>
      <c r="BC904" s="309" t="s">
        <v>5198</v>
      </c>
    </row>
    <row r="905" spans="1:55" ht="15.75" x14ac:dyDescent="0.25">
      <c r="A905" s="23" t="s">
        <v>508</v>
      </c>
      <c r="B905" s="24" t="s">
        <v>1143</v>
      </c>
      <c r="C905" s="24"/>
      <c r="D905" s="3" t="s">
        <v>2210</v>
      </c>
      <c r="E905" s="24" t="s">
        <v>2406</v>
      </c>
      <c r="F905" s="24" t="s">
        <v>2392</v>
      </c>
      <c r="G905" s="24"/>
      <c r="H905" s="24" t="s">
        <v>2079</v>
      </c>
      <c r="I905" s="33">
        <v>96039091</v>
      </c>
      <c r="K905" s="1" t="s">
        <v>2008</v>
      </c>
      <c r="L905" s="1" t="s">
        <v>2008</v>
      </c>
      <c r="N905" s="23" t="s">
        <v>297</v>
      </c>
      <c r="O905" s="23"/>
      <c r="P905" s="22" t="s">
        <v>1995</v>
      </c>
      <c r="Q905" s="22">
        <v>39</v>
      </c>
      <c r="R905" s="37">
        <f t="shared" si="39"/>
        <v>71.2</v>
      </c>
      <c r="S905" s="168">
        <v>89</v>
      </c>
      <c r="T905" s="33">
        <v>5051771692272</v>
      </c>
      <c r="U905" s="33"/>
      <c r="V905" s="99">
        <v>0.20499999999999999</v>
      </c>
      <c r="W905" s="99">
        <v>0</v>
      </c>
      <c r="X905" s="99">
        <f t="shared" si="41"/>
        <v>0.20499999999999999</v>
      </c>
      <c r="Y905" s="8">
        <v>190</v>
      </c>
      <c r="Z905" s="8">
        <v>40</v>
      </c>
      <c r="AA905" s="8">
        <v>85</v>
      </c>
      <c r="AY905" s="322" t="s">
        <v>3928</v>
      </c>
      <c r="AZ905" s="32"/>
      <c r="BA905" t="s">
        <v>5211</v>
      </c>
      <c r="BB905" s="302" t="s">
        <v>5197</v>
      </c>
      <c r="BC905" s="309" t="s">
        <v>5198</v>
      </c>
    </row>
    <row r="906" spans="1:55" ht="15.75" x14ac:dyDescent="0.25">
      <c r="A906" s="23" t="s">
        <v>508</v>
      </c>
      <c r="B906" s="24" t="s">
        <v>1143</v>
      </c>
      <c r="C906" s="24"/>
      <c r="D906" s="3" t="s">
        <v>2210</v>
      </c>
      <c r="E906" s="24" t="s">
        <v>2996</v>
      </c>
      <c r="F906" s="24" t="s">
        <v>2392</v>
      </c>
      <c r="G906" s="24"/>
      <c r="H906" s="24" t="s">
        <v>2798</v>
      </c>
      <c r="I906" s="33">
        <v>96039091</v>
      </c>
      <c r="K906" s="1" t="s">
        <v>2008</v>
      </c>
      <c r="L906" s="1" t="s">
        <v>2008</v>
      </c>
      <c r="N906" s="23" t="s">
        <v>297</v>
      </c>
      <c r="O906" s="23"/>
      <c r="P906" s="22" t="s">
        <v>1995</v>
      </c>
      <c r="Q906" s="22">
        <v>39</v>
      </c>
      <c r="R906" s="37">
        <f t="shared" ref="R906:R969" si="42">S906*0.8</f>
        <v>71.2</v>
      </c>
      <c r="S906" s="168">
        <v>89</v>
      </c>
      <c r="T906" s="33">
        <v>5051771761541</v>
      </c>
      <c r="U906" s="33"/>
      <c r="V906" s="99">
        <v>0.20499999999999999</v>
      </c>
      <c r="W906" s="99">
        <v>0</v>
      </c>
      <c r="X906" s="99">
        <f t="shared" si="41"/>
        <v>0.20499999999999999</v>
      </c>
      <c r="Y906" s="8">
        <v>190</v>
      </c>
      <c r="Z906" s="8">
        <v>40</v>
      </c>
      <c r="AA906" s="8">
        <v>85</v>
      </c>
      <c r="AY906" s="322" t="s">
        <v>3928</v>
      </c>
      <c r="AZ906" s="32"/>
      <c r="BA906" t="s">
        <v>5211</v>
      </c>
      <c r="BB906" s="302" t="s">
        <v>5197</v>
      </c>
      <c r="BC906" s="309" t="s">
        <v>5198</v>
      </c>
    </row>
    <row r="907" spans="1:55" ht="15.75" x14ac:dyDescent="0.25">
      <c r="A907" s="23" t="s">
        <v>508</v>
      </c>
      <c r="B907" s="24" t="s">
        <v>1143</v>
      </c>
      <c r="C907" s="24"/>
      <c r="D907" s="3" t="s">
        <v>2210</v>
      </c>
      <c r="E907" s="24" t="s">
        <v>4264</v>
      </c>
      <c r="F907" s="24" t="s">
        <v>2392</v>
      </c>
      <c r="G907" s="24"/>
      <c r="H907" s="24" t="s">
        <v>1610</v>
      </c>
      <c r="I907" s="33">
        <v>96039091</v>
      </c>
      <c r="K907" s="1" t="s">
        <v>2008</v>
      </c>
      <c r="L907" s="1" t="s">
        <v>2008</v>
      </c>
      <c r="N907" s="23" t="s">
        <v>297</v>
      </c>
      <c r="O907" s="23"/>
      <c r="P907" s="22" t="s">
        <v>1995</v>
      </c>
      <c r="Q907" s="22">
        <v>39</v>
      </c>
      <c r="R907" s="37">
        <f t="shared" si="42"/>
        <v>71.2</v>
      </c>
      <c r="S907" s="168">
        <v>89</v>
      </c>
      <c r="T907" s="33">
        <v>5051771761558</v>
      </c>
      <c r="U907" s="33"/>
      <c r="V907" s="99">
        <v>0.20499999999999999</v>
      </c>
      <c r="W907" s="99">
        <v>0</v>
      </c>
      <c r="X907" s="99">
        <f t="shared" si="41"/>
        <v>0.20499999999999999</v>
      </c>
      <c r="Y907" s="8">
        <v>190</v>
      </c>
      <c r="Z907" s="8">
        <v>40</v>
      </c>
      <c r="AA907" s="8">
        <v>85</v>
      </c>
      <c r="AY907" s="322" t="s">
        <v>3928</v>
      </c>
      <c r="AZ907" s="32"/>
      <c r="BA907" t="s">
        <v>5211</v>
      </c>
      <c r="BB907" s="302" t="s">
        <v>5197</v>
      </c>
      <c r="BC907" s="309" t="s">
        <v>5198</v>
      </c>
    </row>
    <row r="908" spans="1:55" ht="15.75" x14ac:dyDescent="0.25">
      <c r="A908" s="23" t="s">
        <v>508</v>
      </c>
      <c r="B908" s="24" t="s">
        <v>1143</v>
      </c>
      <c r="C908" s="24"/>
      <c r="D908" s="3" t="s">
        <v>2211</v>
      </c>
      <c r="E908" s="24" t="s">
        <v>1284</v>
      </c>
      <c r="F908" s="24" t="s">
        <v>2393</v>
      </c>
      <c r="G908" s="24"/>
      <c r="H908" s="24" t="s">
        <v>400</v>
      </c>
      <c r="I908" s="33">
        <v>96039099</v>
      </c>
      <c r="K908" s="1" t="s">
        <v>2008</v>
      </c>
      <c r="L908" s="1" t="s">
        <v>2008</v>
      </c>
      <c r="N908" s="23" t="s">
        <v>330</v>
      </c>
      <c r="O908" s="23"/>
      <c r="P908" s="22" t="s">
        <v>1995</v>
      </c>
      <c r="Q908" s="22">
        <v>43</v>
      </c>
      <c r="R908" s="37">
        <f t="shared" si="42"/>
        <v>79.2</v>
      </c>
      <c r="S908" s="168">
        <v>99</v>
      </c>
      <c r="T908" s="33" t="s">
        <v>1285</v>
      </c>
      <c r="U908" s="33"/>
      <c r="V908" s="99">
        <v>0.20499999999999999</v>
      </c>
      <c r="W908" s="99">
        <v>0</v>
      </c>
      <c r="X908" s="99">
        <f t="shared" si="41"/>
        <v>0.20499999999999999</v>
      </c>
      <c r="Y908" s="8">
        <v>255</v>
      </c>
      <c r="Z908" s="8">
        <v>60</v>
      </c>
      <c r="AA908" s="8">
        <v>60</v>
      </c>
      <c r="AY908" s="322" t="s">
        <v>3929</v>
      </c>
      <c r="AZ908" s="158"/>
      <c r="BA908" t="s">
        <v>5211</v>
      </c>
      <c r="BB908" s="302" t="s">
        <v>5197</v>
      </c>
      <c r="BC908" s="309" t="s">
        <v>5198</v>
      </c>
    </row>
    <row r="909" spans="1:55" ht="15.75" x14ac:dyDescent="0.25">
      <c r="A909" s="23" t="s">
        <v>508</v>
      </c>
      <c r="B909" s="24" t="s">
        <v>1143</v>
      </c>
      <c r="C909" s="24"/>
      <c r="D909" s="3" t="s">
        <v>2211</v>
      </c>
      <c r="E909" s="24" t="s">
        <v>1286</v>
      </c>
      <c r="F909" s="24" t="s">
        <v>2393</v>
      </c>
      <c r="G909" s="24"/>
      <c r="H909" s="24" t="s">
        <v>1221</v>
      </c>
      <c r="I909" s="33">
        <v>96039099</v>
      </c>
      <c r="K909" s="1" t="s">
        <v>2008</v>
      </c>
      <c r="L909" s="1" t="s">
        <v>2008</v>
      </c>
      <c r="N909" s="23" t="s">
        <v>330</v>
      </c>
      <c r="O909" s="23"/>
      <c r="P909" s="22" t="s">
        <v>1995</v>
      </c>
      <c r="Q909" s="22">
        <v>43</v>
      </c>
      <c r="R909" s="37">
        <f t="shared" si="42"/>
        <v>79.2</v>
      </c>
      <c r="S909" s="168">
        <v>99</v>
      </c>
      <c r="T909" s="33" t="s">
        <v>1287</v>
      </c>
      <c r="U909" s="33"/>
      <c r="V909" s="99">
        <v>0.20499999999999999</v>
      </c>
      <c r="W909" s="99">
        <v>0</v>
      </c>
      <c r="X909" s="99">
        <f t="shared" si="41"/>
        <v>0.20499999999999999</v>
      </c>
      <c r="Y909" s="8">
        <v>255</v>
      </c>
      <c r="Z909" s="8">
        <v>60</v>
      </c>
      <c r="AA909" s="8">
        <v>60</v>
      </c>
      <c r="AY909" s="322" t="s">
        <v>3929</v>
      </c>
      <c r="AZ909" s="158"/>
      <c r="BA909" t="s">
        <v>5211</v>
      </c>
      <c r="BB909" s="302" t="s">
        <v>5197</v>
      </c>
      <c r="BC909" s="309" t="s">
        <v>5198</v>
      </c>
    </row>
    <row r="910" spans="1:55" ht="15.75" x14ac:dyDescent="0.25">
      <c r="A910" s="23" t="s">
        <v>508</v>
      </c>
      <c r="B910" s="24" t="s">
        <v>1143</v>
      </c>
      <c r="C910" s="24"/>
      <c r="D910" s="3" t="s">
        <v>2211</v>
      </c>
      <c r="E910" s="24" t="s">
        <v>1288</v>
      </c>
      <c r="F910" s="24" t="s">
        <v>2393</v>
      </c>
      <c r="G910" s="24"/>
      <c r="H910" s="24" t="s">
        <v>1174</v>
      </c>
      <c r="I910" s="33">
        <v>96039099</v>
      </c>
      <c r="K910" s="1" t="s">
        <v>2008</v>
      </c>
      <c r="L910" s="1" t="s">
        <v>2008</v>
      </c>
      <c r="N910" s="23" t="s">
        <v>330</v>
      </c>
      <c r="O910" s="23"/>
      <c r="P910" s="22" t="s">
        <v>1995</v>
      </c>
      <c r="Q910" s="22">
        <v>43</v>
      </c>
      <c r="R910" s="37">
        <f t="shared" si="42"/>
        <v>79.2</v>
      </c>
      <c r="S910" s="168">
        <v>99</v>
      </c>
      <c r="T910" s="33" t="s">
        <v>1289</v>
      </c>
      <c r="U910" s="33"/>
      <c r="V910" s="99">
        <v>0.19</v>
      </c>
      <c r="W910" s="99">
        <v>0</v>
      </c>
      <c r="X910" s="99">
        <f t="shared" si="41"/>
        <v>0.19</v>
      </c>
      <c r="Y910" s="8">
        <v>255</v>
      </c>
      <c r="Z910" s="8">
        <v>60</v>
      </c>
      <c r="AA910" s="8">
        <v>60</v>
      </c>
      <c r="AY910" s="322" t="s">
        <v>3929</v>
      </c>
      <c r="AZ910" s="158"/>
      <c r="BA910" t="s">
        <v>5211</v>
      </c>
      <c r="BB910" s="302" t="s">
        <v>5197</v>
      </c>
      <c r="BC910" s="309" t="s">
        <v>5198</v>
      </c>
    </row>
    <row r="911" spans="1:55" ht="15.75" x14ac:dyDescent="0.25">
      <c r="A911" s="23" t="s">
        <v>508</v>
      </c>
      <c r="B911" s="24" t="s">
        <v>1143</v>
      </c>
      <c r="C911" s="24"/>
      <c r="D911" s="3" t="s">
        <v>2211</v>
      </c>
      <c r="E911" s="24" t="s">
        <v>1290</v>
      </c>
      <c r="F911" s="24" t="s">
        <v>2393</v>
      </c>
      <c r="G911" s="24"/>
      <c r="H911" s="24" t="s">
        <v>417</v>
      </c>
      <c r="I911" s="33">
        <v>96039099</v>
      </c>
      <c r="K911" s="1" t="s">
        <v>2008</v>
      </c>
      <c r="L911" s="1" t="s">
        <v>2008</v>
      </c>
      <c r="N911" s="23" t="s">
        <v>330</v>
      </c>
      <c r="O911" s="23"/>
      <c r="P911" s="22" t="s">
        <v>1995</v>
      </c>
      <c r="Q911" s="22">
        <v>43</v>
      </c>
      <c r="R911" s="37">
        <f t="shared" si="42"/>
        <v>79.2</v>
      </c>
      <c r="S911" s="168">
        <v>99</v>
      </c>
      <c r="T911" s="33" t="s">
        <v>1291</v>
      </c>
      <c r="U911" s="33"/>
      <c r="V911" s="99">
        <v>0.19</v>
      </c>
      <c r="W911" s="99">
        <v>0</v>
      </c>
      <c r="X911" s="99">
        <f t="shared" si="41"/>
        <v>0.19</v>
      </c>
      <c r="Y911" s="8">
        <v>255</v>
      </c>
      <c r="Z911" s="8">
        <v>60</v>
      </c>
      <c r="AA911" s="8">
        <v>60</v>
      </c>
      <c r="AY911" s="322" t="s">
        <v>3929</v>
      </c>
      <c r="AZ911" s="158"/>
      <c r="BA911" t="s">
        <v>5211</v>
      </c>
      <c r="BB911" s="302" t="s">
        <v>5197</v>
      </c>
      <c r="BC911" s="309" t="s">
        <v>5198</v>
      </c>
    </row>
    <row r="912" spans="1:55" ht="15.75" x14ac:dyDescent="0.25">
      <c r="A912" s="23" t="s">
        <v>508</v>
      </c>
      <c r="B912" s="24" t="s">
        <v>1143</v>
      </c>
      <c r="C912" s="24"/>
      <c r="D912" s="3" t="s">
        <v>2211</v>
      </c>
      <c r="E912" s="24" t="s">
        <v>2407</v>
      </c>
      <c r="F912" s="24" t="s">
        <v>2393</v>
      </c>
      <c r="G912" s="24"/>
      <c r="H912" s="24" t="s">
        <v>2079</v>
      </c>
      <c r="I912" s="33">
        <v>96039099</v>
      </c>
      <c r="K912" s="1" t="s">
        <v>2008</v>
      </c>
      <c r="L912" s="1" t="s">
        <v>2008</v>
      </c>
      <c r="N912" s="23" t="s">
        <v>330</v>
      </c>
      <c r="O912" s="23"/>
      <c r="P912" s="22" t="s">
        <v>1995</v>
      </c>
      <c r="Q912" s="22">
        <v>43</v>
      </c>
      <c r="R912" s="37">
        <f t="shared" si="42"/>
        <v>79.2</v>
      </c>
      <c r="S912" s="168">
        <v>99</v>
      </c>
      <c r="T912" s="33">
        <v>5051771692234</v>
      </c>
      <c r="U912" s="33"/>
      <c r="V912" s="99">
        <v>0.19</v>
      </c>
      <c r="W912" s="99">
        <v>0</v>
      </c>
      <c r="X912" s="99">
        <f t="shared" si="41"/>
        <v>0.19</v>
      </c>
      <c r="Y912" s="8">
        <v>255</v>
      </c>
      <c r="Z912" s="8">
        <v>60</v>
      </c>
      <c r="AA912" s="8">
        <v>60</v>
      </c>
      <c r="AY912" s="322" t="s">
        <v>3929</v>
      </c>
      <c r="AZ912" s="158"/>
      <c r="BA912" t="s">
        <v>5211</v>
      </c>
      <c r="BB912" s="302" t="s">
        <v>5197</v>
      </c>
      <c r="BC912" s="309" t="s">
        <v>5198</v>
      </c>
    </row>
    <row r="913" spans="1:55" ht="15.75" x14ac:dyDescent="0.25">
      <c r="A913" s="23" t="s">
        <v>508</v>
      </c>
      <c r="B913" s="24" t="s">
        <v>1143</v>
      </c>
      <c r="C913" s="24"/>
      <c r="D913" s="3" t="s">
        <v>2211</v>
      </c>
      <c r="E913" s="24" t="s">
        <v>2997</v>
      </c>
      <c r="F913" s="24" t="s">
        <v>2393</v>
      </c>
      <c r="G913" s="24"/>
      <c r="H913" s="24" t="s">
        <v>2798</v>
      </c>
      <c r="I913" s="33">
        <v>96039099</v>
      </c>
      <c r="K913" s="1" t="s">
        <v>2008</v>
      </c>
      <c r="L913" s="1" t="s">
        <v>2008</v>
      </c>
      <c r="N913" s="23" t="s">
        <v>330</v>
      </c>
      <c r="O913" s="23"/>
      <c r="P913" s="22" t="s">
        <v>1995</v>
      </c>
      <c r="Q913" s="22">
        <v>43</v>
      </c>
      <c r="R913" s="37">
        <f t="shared" si="42"/>
        <v>79.2</v>
      </c>
      <c r="S913" s="168">
        <v>99</v>
      </c>
      <c r="T913" s="33">
        <v>5051771761497</v>
      </c>
      <c r="U913" s="33"/>
      <c r="V913" s="99">
        <v>0.19</v>
      </c>
      <c r="W913" s="99">
        <v>0</v>
      </c>
      <c r="X913" s="99">
        <f t="shared" si="41"/>
        <v>0.19</v>
      </c>
      <c r="Y913" s="8">
        <v>255</v>
      </c>
      <c r="Z913" s="8">
        <v>60</v>
      </c>
      <c r="AA913" s="8">
        <v>60</v>
      </c>
      <c r="AY913" s="322" t="s">
        <v>3929</v>
      </c>
      <c r="AZ913" s="158"/>
      <c r="BA913" t="s">
        <v>5211</v>
      </c>
      <c r="BB913" s="302" t="s">
        <v>5197</v>
      </c>
      <c r="BC913" s="309" t="s">
        <v>5198</v>
      </c>
    </row>
    <row r="914" spans="1:55" ht="15.75" x14ac:dyDescent="0.25">
      <c r="A914" s="23" t="s">
        <v>508</v>
      </c>
      <c r="B914" s="24" t="s">
        <v>1143</v>
      </c>
      <c r="C914" s="24"/>
      <c r="D914" s="3" t="s">
        <v>2211</v>
      </c>
      <c r="E914" s="24" t="s">
        <v>4045</v>
      </c>
      <c r="F914" s="24" t="s">
        <v>2393</v>
      </c>
      <c r="G914" s="24"/>
      <c r="H914" s="24" t="s">
        <v>1610</v>
      </c>
      <c r="I914" s="33">
        <v>96039099</v>
      </c>
      <c r="K914" s="1" t="s">
        <v>2008</v>
      </c>
      <c r="L914" s="1" t="s">
        <v>2008</v>
      </c>
      <c r="N914" s="23" t="s">
        <v>330</v>
      </c>
      <c r="O914" s="23"/>
      <c r="P914" s="22" t="s">
        <v>1995</v>
      </c>
      <c r="Q914" s="22">
        <v>43</v>
      </c>
      <c r="R914" s="37">
        <f t="shared" si="42"/>
        <v>79.2</v>
      </c>
      <c r="S914" s="168">
        <v>99</v>
      </c>
      <c r="T914" s="33">
        <v>5051771156958</v>
      </c>
      <c r="U914" s="33"/>
      <c r="V914" s="99">
        <v>0.19</v>
      </c>
      <c r="W914" s="99">
        <v>0</v>
      </c>
      <c r="X914" s="99">
        <f t="shared" si="41"/>
        <v>0.19</v>
      </c>
      <c r="Y914" s="8">
        <v>255</v>
      </c>
      <c r="Z914" s="8">
        <v>60</v>
      </c>
      <c r="AA914" s="8">
        <v>60</v>
      </c>
      <c r="AY914" s="322" t="s">
        <v>3929</v>
      </c>
      <c r="AZ914" s="158"/>
      <c r="BA914" t="s">
        <v>5211</v>
      </c>
      <c r="BB914" s="302" t="s">
        <v>5197</v>
      </c>
      <c r="BC914" s="309" t="s">
        <v>5198</v>
      </c>
    </row>
    <row r="915" spans="1:55" s="3" customFormat="1" ht="15.75" x14ac:dyDescent="0.25">
      <c r="A915" s="23" t="s">
        <v>448</v>
      </c>
      <c r="B915" s="24" t="s">
        <v>1143</v>
      </c>
      <c r="D915" s="3" t="s">
        <v>3540</v>
      </c>
      <c r="E915" s="3" t="s">
        <v>3541</v>
      </c>
      <c r="F915" s="3" t="s">
        <v>3824</v>
      </c>
      <c r="G915" s="24"/>
      <c r="H915" s="3" t="s">
        <v>3542</v>
      </c>
      <c r="I915" s="33">
        <v>96039099</v>
      </c>
      <c r="J915" s="33"/>
      <c r="K915" s="1" t="s">
        <v>2008</v>
      </c>
      <c r="L915" s="1" t="s">
        <v>2008</v>
      </c>
      <c r="N915" s="23" t="s">
        <v>297</v>
      </c>
      <c r="O915" s="23"/>
      <c r="P915" s="22" t="s">
        <v>1995</v>
      </c>
      <c r="Q915" s="22">
        <v>100</v>
      </c>
      <c r="R915" s="37">
        <f t="shared" si="42"/>
        <v>183.20000000000002</v>
      </c>
      <c r="S915" s="168">
        <v>229</v>
      </c>
      <c r="T915" s="206" t="s">
        <v>3769</v>
      </c>
      <c r="U915" s="213"/>
      <c r="V915" s="3">
        <v>0.32200000000000001</v>
      </c>
      <c r="W915" s="3">
        <v>0</v>
      </c>
      <c r="X915" s="3">
        <v>0.32200000000000001</v>
      </c>
      <c r="Y915" s="3">
        <v>70</v>
      </c>
      <c r="Z915" s="3">
        <v>220</v>
      </c>
      <c r="AA915" s="3">
        <v>100</v>
      </c>
      <c r="AY915" s="320" t="s">
        <v>3543</v>
      </c>
      <c r="BA915" t="s">
        <v>5211</v>
      </c>
      <c r="BB915" s="302" t="s">
        <v>5197</v>
      </c>
      <c r="BC915" s="309" t="s">
        <v>5198</v>
      </c>
    </row>
    <row r="916" spans="1:55" s="3" customFormat="1" ht="15.75" x14ac:dyDescent="0.25">
      <c r="A916" s="23" t="s">
        <v>448</v>
      </c>
      <c r="B916" s="24" t="s">
        <v>1143</v>
      </c>
      <c r="D916" s="3" t="s">
        <v>3544</v>
      </c>
      <c r="E916" s="3" t="s">
        <v>3545</v>
      </c>
      <c r="F916" s="24" t="s">
        <v>3546</v>
      </c>
      <c r="G916" s="24"/>
      <c r="H916" s="3" t="s">
        <v>3542</v>
      </c>
      <c r="I916" s="33">
        <v>96039099</v>
      </c>
      <c r="J916" s="33"/>
      <c r="K916" s="1" t="s">
        <v>2008</v>
      </c>
      <c r="L916" s="1" t="s">
        <v>2008</v>
      </c>
      <c r="N916" s="23" t="s">
        <v>3398</v>
      </c>
      <c r="O916" s="23"/>
      <c r="P916" s="22" t="s">
        <v>1995</v>
      </c>
      <c r="Q916" s="22">
        <v>117</v>
      </c>
      <c r="R916" s="37">
        <f t="shared" si="42"/>
        <v>215.20000000000002</v>
      </c>
      <c r="S916" s="168">
        <v>269</v>
      </c>
      <c r="T916" s="206" t="s">
        <v>3770</v>
      </c>
      <c r="U916" s="213"/>
      <c r="V916" s="3">
        <v>0.318</v>
      </c>
      <c r="W916" s="3">
        <v>0</v>
      </c>
      <c r="X916" s="3">
        <v>0.318</v>
      </c>
      <c r="Y916" s="3">
        <v>50</v>
      </c>
      <c r="Z916" s="3">
        <v>220</v>
      </c>
      <c r="AA916" s="3">
        <v>100</v>
      </c>
      <c r="AY916" s="320" t="s">
        <v>3547</v>
      </c>
      <c r="BA916" t="s">
        <v>5211</v>
      </c>
      <c r="BB916" s="302" t="s">
        <v>5197</v>
      </c>
      <c r="BC916" s="309" t="s">
        <v>5198</v>
      </c>
    </row>
    <row r="917" spans="1:55" s="3" customFormat="1" ht="15.75" x14ac:dyDescent="0.25">
      <c r="A917" s="23" t="s">
        <v>448</v>
      </c>
      <c r="B917" s="24" t="s">
        <v>1143</v>
      </c>
      <c r="D917" s="3" t="s">
        <v>3548</v>
      </c>
      <c r="E917" s="3" t="s">
        <v>3549</v>
      </c>
      <c r="F917" s="24" t="s">
        <v>3550</v>
      </c>
      <c r="G917" s="24"/>
      <c r="H917" s="3" t="s">
        <v>3542</v>
      </c>
      <c r="I917" s="33">
        <v>96039099</v>
      </c>
      <c r="J917" s="33"/>
      <c r="K917" s="1" t="s">
        <v>2008</v>
      </c>
      <c r="L917" s="1" t="s">
        <v>2008</v>
      </c>
      <c r="N917" s="23" t="s">
        <v>3398</v>
      </c>
      <c r="O917" s="23"/>
      <c r="P917" s="22" t="s">
        <v>1995</v>
      </c>
      <c r="Q917" s="22">
        <v>56</v>
      </c>
      <c r="R917" s="37">
        <f t="shared" si="42"/>
        <v>103.2</v>
      </c>
      <c r="S917" s="168">
        <v>129</v>
      </c>
      <c r="T917" s="206" t="s">
        <v>3771</v>
      </c>
      <c r="U917" s="213"/>
      <c r="V917" s="3">
        <v>0.10199999999999999</v>
      </c>
      <c r="W917" s="3">
        <v>0</v>
      </c>
      <c r="X917" s="3">
        <v>0.10199999999999999</v>
      </c>
      <c r="Y917" s="3">
        <v>50</v>
      </c>
      <c r="Z917" s="3">
        <v>160</v>
      </c>
      <c r="AA917" s="3">
        <v>50</v>
      </c>
      <c r="AY917" s="320" t="s">
        <v>3551</v>
      </c>
      <c r="BA917" t="s">
        <v>5211</v>
      </c>
      <c r="BB917" s="302" t="s">
        <v>5197</v>
      </c>
      <c r="BC917" s="309" t="s">
        <v>5198</v>
      </c>
    </row>
    <row r="918" spans="1:55" s="3" customFormat="1" ht="15.75" x14ac:dyDescent="0.25">
      <c r="A918" s="23" t="s">
        <v>448</v>
      </c>
      <c r="B918" s="24" t="s">
        <v>1143</v>
      </c>
      <c r="D918" s="3" t="s">
        <v>3552</v>
      </c>
      <c r="E918" s="3" t="s">
        <v>3553</v>
      </c>
      <c r="F918" s="24" t="s">
        <v>3554</v>
      </c>
      <c r="G918" s="24"/>
      <c r="H918" s="3" t="s">
        <v>3542</v>
      </c>
      <c r="I918" s="33">
        <v>96039099</v>
      </c>
      <c r="J918" s="33"/>
      <c r="K918" s="1" t="s">
        <v>2008</v>
      </c>
      <c r="L918" s="1" t="s">
        <v>2008</v>
      </c>
      <c r="N918" s="23" t="s">
        <v>3398</v>
      </c>
      <c r="O918" s="23"/>
      <c r="P918" s="22" t="s">
        <v>1995</v>
      </c>
      <c r="Q918" s="22">
        <v>51</v>
      </c>
      <c r="R918" s="37">
        <f t="shared" si="42"/>
        <v>95.2</v>
      </c>
      <c r="S918" s="168">
        <v>119</v>
      </c>
      <c r="T918" s="206" t="s">
        <v>3772</v>
      </c>
      <c r="U918" s="213"/>
      <c r="V918" s="3">
        <v>0.95</v>
      </c>
      <c r="W918" s="3">
        <v>0</v>
      </c>
      <c r="X918" s="3">
        <v>0.95</v>
      </c>
      <c r="Y918" s="3">
        <v>50</v>
      </c>
      <c r="Z918" s="3">
        <v>160</v>
      </c>
      <c r="AA918" s="3">
        <v>50</v>
      </c>
      <c r="AY918" s="320" t="s">
        <v>3555</v>
      </c>
      <c r="BA918" t="s">
        <v>5211</v>
      </c>
      <c r="BB918" s="302" t="s">
        <v>5197</v>
      </c>
      <c r="BC918" s="309" t="s">
        <v>5198</v>
      </c>
    </row>
    <row r="919" spans="1:55" s="3" customFormat="1" ht="15.75" x14ac:dyDescent="0.25">
      <c r="A919" s="23" t="s">
        <v>448</v>
      </c>
      <c r="B919" s="24" t="s">
        <v>1143</v>
      </c>
      <c r="D919" s="3" t="s">
        <v>3556</v>
      </c>
      <c r="E919" s="3" t="s">
        <v>3557</v>
      </c>
      <c r="F919" s="24" t="s">
        <v>3558</v>
      </c>
      <c r="G919" s="24"/>
      <c r="H919" s="3" t="s">
        <v>3542</v>
      </c>
      <c r="I919" s="33">
        <v>96039099</v>
      </c>
      <c r="J919" s="33"/>
      <c r="K919" s="1" t="s">
        <v>2008</v>
      </c>
      <c r="L919" s="1" t="s">
        <v>2008</v>
      </c>
      <c r="N919" s="23" t="s">
        <v>3398</v>
      </c>
      <c r="O919" s="23"/>
      <c r="P919" s="22" t="s">
        <v>1995</v>
      </c>
      <c r="Q919" s="22">
        <v>86</v>
      </c>
      <c r="R919" s="37">
        <f t="shared" si="42"/>
        <v>157.60000000000002</v>
      </c>
      <c r="S919" s="168">
        <v>197</v>
      </c>
      <c r="T919" s="206" t="s">
        <v>3773</v>
      </c>
      <c r="U919" s="213"/>
      <c r="V919" s="3">
        <v>0.123</v>
      </c>
      <c r="W919" s="3">
        <v>0</v>
      </c>
      <c r="X919" s="3">
        <v>0.123</v>
      </c>
      <c r="Y919" s="3">
        <v>20</v>
      </c>
      <c r="Z919" s="3">
        <v>290</v>
      </c>
      <c r="AA919" s="3">
        <v>100</v>
      </c>
      <c r="AY919" s="320" t="s">
        <v>3559</v>
      </c>
      <c r="BA919" t="s">
        <v>5211</v>
      </c>
      <c r="BB919" s="302" t="s">
        <v>5197</v>
      </c>
      <c r="BC919" s="309" t="s">
        <v>5198</v>
      </c>
    </row>
    <row r="920" spans="1:55" s="3" customFormat="1" ht="15.75" x14ac:dyDescent="0.25">
      <c r="A920" s="23" t="s">
        <v>448</v>
      </c>
      <c r="B920" s="24" t="s">
        <v>1143</v>
      </c>
      <c r="D920" s="3" t="s">
        <v>3560</v>
      </c>
      <c r="E920" s="3" t="s">
        <v>3561</v>
      </c>
      <c r="F920" s="24" t="s">
        <v>3562</v>
      </c>
      <c r="G920" s="24"/>
      <c r="H920" s="3" t="s">
        <v>3542</v>
      </c>
      <c r="I920" s="33">
        <v>96039099</v>
      </c>
      <c r="J920" s="33"/>
      <c r="K920" s="1" t="s">
        <v>2008</v>
      </c>
      <c r="L920" s="1" t="s">
        <v>2008</v>
      </c>
      <c r="N920" s="23" t="s">
        <v>3398</v>
      </c>
      <c r="O920" s="23"/>
      <c r="P920" s="22" t="s">
        <v>1995</v>
      </c>
      <c r="Q920" s="22">
        <v>54</v>
      </c>
      <c r="R920" s="37">
        <f t="shared" si="42"/>
        <v>100</v>
      </c>
      <c r="S920" s="168">
        <v>125</v>
      </c>
      <c r="T920" s="206" t="s">
        <v>3774</v>
      </c>
      <c r="U920" s="213"/>
      <c r="V920" s="3">
        <v>0.74</v>
      </c>
      <c r="W920" s="3">
        <v>0</v>
      </c>
      <c r="X920" s="3">
        <v>0.74</v>
      </c>
      <c r="Y920" s="3">
        <v>20</v>
      </c>
      <c r="Z920" s="3">
        <v>340</v>
      </c>
      <c r="AA920" s="3">
        <v>80</v>
      </c>
      <c r="AY920" s="320" t="s">
        <v>3563</v>
      </c>
      <c r="BA920" t="s">
        <v>5211</v>
      </c>
      <c r="BB920" s="302" t="s">
        <v>5197</v>
      </c>
      <c r="BC920" s="309" t="s">
        <v>5198</v>
      </c>
    </row>
    <row r="921" spans="1:55" s="3" customFormat="1" ht="15.75" x14ac:dyDescent="0.25">
      <c r="A921" s="23" t="s">
        <v>448</v>
      </c>
      <c r="B921" s="24" t="s">
        <v>1143</v>
      </c>
      <c r="D921" s="3" t="s">
        <v>3564</v>
      </c>
      <c r="E921" s="3" t="s">
        <v>3565</v>
      </c>
      <c r="F921" s="24" t="s">
        <v>3566</v>
      </c>
      <c r="G921" s="24"/>
      <c r="H921" s="3" t="s">
        <v>3542</v>
      </c>
      <c r="I921" s="33">
        <v>96039099</v>
      </c>
      <c r="J921" s="33"/>
      <c r="K921" s="1" t="s">
        <v>2008</v>
      </c>
      <c r="L921" s="1" t="s">
        <v>2008</v>
      </c>
      <c r="N921" s="23" t="s">
        <v>297</v>
      </c>
      <c r="O921" s="23"/>
      <c r="P921" s="22" t="s">
        <v>1995</v>
      </c>
      <c r="Q921" s="22">
        <v>87</v>
      </c>
      <c r="R921" s="37">
        <f t="shared" si="42"/>
        <v>159.20000000000002</v>
      </c>
      <c r="S921" s="168">
        <v>199</v>
      </c>
      <c r="T921" s="206" t="s">
        <v>3775</v>
      </c>
      <c r="U921" s="213"/>
      <c r="V921" s="3">
        <v>0.3</v>
      </c>
      <c r="W921" s="3">
        <v>0</v>
      </c>
      <c r="X921" s="3">
        <v>0.3</v>
      </c>
      <c r="Y921" s="3">
        <v>70</v>
      </c>
      <c r="Z921" s="3">
        <v>220</v>
      </c>
      <c r="AA921" s="3">
        <v>80</v>
      </c>
      <c r="AY921" s="320" t="s">
        <v>3567</v>
      </c>
      <c r="BA921" t="s">
        <v>5211</v>
      </c>
      <c r="BB921" s="302" t="s">
        <v>5197</v>
      </c>
      <c r="BC921" s="309" t="s">
        <v>5198</v>
      </c>
    </row>
    <row r="922" spans="1:55" s="12" customFormat="1" ht="15.75" x14ac:dyDescent="0.25">
      <c r="A922" s="178" t="s">
        <v>1292</v>
      </c>
      <c r="B922" s="176" t="s">
        <v>1293</v>
      </c>
      <c r="D922" s="12" t="s">
        <v>3568</v>
      </c>
      <c r="E922" s="12" t="s">
        <v>3568</v>
      </c>
      <c r="F922" s="176" t="s">
        <v>3569</v>
      </c>
      <c r="G922" s="3"/>
      <c r="H922" s="12" t="s">
        <v>1610</v>
      </c>
      <c r="I922" s="33">
        <v>96039099</v>
      </c>
      <c r="J922" s="179"/>
      <c r="K922" s="169" t="s">
        <v>2008</v>
      </c>
      <c r="L922" s="169" t="s">
        <v>2008</v>
      </c>
      <c r="N922" s="178" t="s">
        <v>3398</v>
      </c>
      <c r="O922" s="178"/>
      <c r="P922" s="170" t="s">
        <v>1995</v>
      </c>
      <c r="Q922" s="170">
        <v>31</v>
      </c>
      <c r="R922" s="37">
        <f t="shared" si="42"/>
        <v>55.2</v>
      </c>
      <c r="S922" s="168">
        <v>69</v>
      </c>
      <c r="T922" s="179">
        <v>5051771793399</v>
      </c>
      <c r="U922" s="179"/>
      <c r="AY922" s="320" t="s">
        <v>4361</v>
      </c>
      <c r="BA922" t="s">
        <v>5211</v>
      </c>
      <c r="BB922" s="302" t="s">
        <v>5197</v>
      </c>
      <c r="BC922" s="309" t="s">
        <v>5198</v>
      </c>
    </row>
    <row r="923" spans="1:55" s="3" customFormat="1" ht="15.75" x14ac:dyDescent="0.25">
      <c r="A923" s="23" t="s">
        <v>1292</v>
      </c>
      <c r="B923" s="24" t="s">
        <v>1293</v>
      </c>
      <c r="D923" s="3" t="s">
        <v>3570</v>
      </c>
      <c r="E923" s="3" t="s">
        <v>3570</v>
      </c>
      <c r="F923" s="3" t="s">
        <v>3571</v>
      </c>
      <c r="G923" s="24"/>
      <c r="H923" s="3" t="s">
        <v>3404</v>
      </c>
      <c r="I923" s="89">
        <v>83025000</v>
      </c>
      <c r="J923" s="89"/>
      <c r="K923" s="1" t="s">
        <v>2008</v>
      </c>
      <c r="L923" s="1" t="s">
        <v>2008</v>
      </c>
      <c r="N923" s="23" t="s">
        <v>3398</v>
      </c>
      <c r="O923" s="23"/>
      <c r="P923" s="22" t="s">
        <v>1995</v>
      </c>
      <c r="Q923" s="22">
        <v>30</v>
      </c>
      <c r="R923" s="37">
        <f t="shared" si="42"/>
        <v>55.2</v>
      </c>
      <c r="S923" s="168">
        <v>69</v>
      </c>
      <c r="T923" s="33">
        <v>5038083370944</v>
      </c>
      <c r="U923" s="33"/>
      <c r="AY923" s="320" t="s">
        <v>3572</v>
      </c>
      <c r="BA923" t="s">
        <v>5211</v>
      </c>
      <c r="BB923" s="302" t="s">
        <v>5197</v>
      </c>
      <c r="BC923" s="309" t="s">
        <v>5198</v>
      </c>
    </row>
    <row r="924" spans="1:55" ht="15.75" x14ac:dyDescent="0.25">
      <c r="A924" s="23" t="s">
        <v>1292</v>
      </c>
      <c r="B924" s="24" t="s">
        <v>1311</v>
      </c>
      <c r="C924" s="24"/>
      <c r="D924" s="3" t="s">
        <v>1312</v>
      </c>
      <c r="E924" s="24" t="s">
        <v>1312</v>
      </c>
      <c r="F924" s="24" t="s">
        <v>2447</v>
      </c>
      <c r="G924" s="24"/>
      <c r="H924" s="24" t="s">
        <v>302</v>
      </c>
      <c r="I924" s="33">
        <v>42029298</v>
      </c>
      <c r="K924" s="1" t="s">
        <v>2008</v>
      </c>
      <c r="L924" s="1" t="s">
        <v>2008</v>
      </c>
      <c r="N924" s="23" t="s">
        <v>330</v>
      </c>
      <c r="O924" s="23"/>
      <c r="P924" s="22" t="s">
        <v>1995</v>
      </c>
      <c r="Q924" s="22">
        <v>135</v>
      </c>
      <c r="R924" s="37">
        <f t="shared" si="42"/>
        <v>248</v>
      </c>
      <c r="S924" s="168">
        <v>310</v>
      </c>
      <c r="T924" s="33" t="s">
        <v>1314</v>
      </c>
      <c r="U924" s="33"/>
      <c r="V924" s="99">
        <v>0.40799999999999997</v>
      </c>
      <c r="W924" s="99">
        <v>0.08</v>
      </c>
      <c r="X924" s="99">
        <f t="shared" ref="X924:X940" si="43">V924+W924</f>
        <v>0.48799999999999999</v>
      </c>
      <c r="Y924" s="8">
        <v>20</v>
      </c>
      <c r="Z924" s="8">
        <v>440</v>
      </c>
      <c r="AA924" s="8">
        <v>350</v>
      </c>
      <c r="AY924" s="322" t="s">
        <v>1313</v>
      </c>
      <c r="AZ924" s="32"/>
      <c r="BA924" t="s">
        <v>5211</v>
      </c>
      <c r="BB924" s="302" t="s">
        <v>5197</v>
      </c>
      <c r="BC924" s="309" t="s">
        <v>5198</v>
      </c>
    </row>
    <row r="925" spans="1:55" ht="15.75" x14ac:dyDescent="0.25">
      <c r="A925" s="23" t="s">
        <v>1292</v>
      </c>
      <c r="B925" s="24" t="s">
        <v>1293</v>
      </c>
      <c r="C925" s="24"/>
      <c r="D925" s="3" t="s">
        <v>1317</v>
      </c>
      <c r="E925" s="24" t="s">
        <v>1317</v>
      </c>
      <c r="F925" s="24" t="s">
        <v>2445</v>
      </c>
      <c r="G925" s="24"/>
      <c r="H925" s="24" t="s">
        <v>1318</v>
      </c>
      <c r="I925" s="33">
        <v>83025000</v>
      </c>
      <c r="K925" s="1" t="s">
        <v>2008</v>
      </c>
      <c r="L925" s="1" t="s">
        <v>2008</v>
      </c>
      <c r="N925" s="23" t="s">
        <v>330</v>
      </c>
      <c r="O925" s="23"/>
      <c r="P925" s="22" t="s">
        <v>1995</v>
      </c>
      <c r="Q925" s="22">
        <v>41.5</v>
      </c>
      <c r="R925" s="37">
        <f t="shared" si="42"/>
        <v>76</v>
      </c>
      <c r="S925" s="168">
        <v>95</v>
      </c>
      <c r="T925" s="33" t="s">
        <v>1319</v>
      </c>
      <c r="U925" s="33"/>
      <c r="V925" s="99">
        <v>0.185</v>
      </c>
      <c r="W925" s="99">
        <v>5.0000000000000001E-3</v>
      </c>
      <c r="X925" s="99">
        <f t="shared" si="43"/>
        <v>0.19</v>
      </c>
      <c r="Y925" s="8">
        <v>160</v>
      </c>
      <c r="Z925" s="8">
        <v>20</v>
      </c>
      <c r="AA925" s="8">
        <v>100</v>
      </c>
      <c r="AY925" s="322" t="s">
        <v>3931</v>
      </c>
      <c r="AZ925" s="32"/>
      <c r="BA925" t="s">
        <v>5211</v>
      </c>
      <c r="BB925" s="302" t="s">
        <v>5197</v>
      </c>
      <c r="BC925" s="309" t="s">
        <v>5198</v>
      </c>
    </row>
    <row r="926" spans="1:55" ht="15.75" x14ac:dyDescent="0.25">
      <c r="A926" s="23" t="s">
        <v>1292</v>
      </c>
      <c r="B926" s="24" t="s">
        <v>1293</v>
      </c>
      <c r="C926" s="24"/>
      <c r="D926" s="3" t="s">
        <v>1320</v>
      </c>
      <c r="E926" s="24" t="s">
        <v>1320</v>
      </c>
      <c r="F926" s="24" t="s">
        <v>2446</v>
      </c>
      <c r="G926" s="24"/>
      <c r="H926" s="24" t="s">
        <v>1318</v>
      </c>
      <c r="I926" s="33">
        <v>83024900</v>
      </c>
      <c r="K926" s="1" t="s">
        <v>2008</v>
      </c>
      <c r="L926" s="1" t="s">
        <v>2008</v>
      </c>
      <c r="N926" s="23" t="s">
        <v>330</v>
      </c>
      <c r="O926" s="23"/>
      <c r="P926" s="22" t="s">
        <v>1995</v>
      </c>
      <c r="Q926" s="22">
        <v>22.5</v>
      </c>
      <c r="R926" s="37">
        <f t="shared" si="42"/>
        <v>41.6</v>
      </c>
      <c r="S926" s="168">
        <v>52</v>
      </c>
      <c r="T926" s="33" t="s">
        <v>1322</v>
      </c>
      <c r="U926" s="33"/>
      <c r="V926" s="99">
        <v>0.105</v>
      </c>
      <c r="W926" s="99">
        <v>5.0000000000000001E-3</v>
      </c>
      <c r="X926" s="99">
        <f t="shared" si="43"/>
        <v>0.11</v>
      </c>
      <c r="Y926" s="8">
        <v>150</v>
      </c>
      <c r="Z926" s="8">
        <v>20</v>
      </c>
      <c r="AA926" s="8">
        <v>95</v>
      </c>
      <c r="AY926" s="322" t="s">
        <v>1321</v>
      </c>
      <c r="AZ926" s="32"/>
      <c r="BA926" t="s">
        <v>5211</v>
      </c>
      <c r="BB926" s="302" t="s">
        <v>5197</v>
      </c>
      <c r="BC926" s="309" t="s">
        <v>5198</v>
      </c>
    </row>
    <row r="927" spans="1:55" ht="15.75" x14ac:dyDescent="0.25">
      <c r="A927" s="23" t="s">
        <v>1292</v>
      </c>
      <c r="B927" s="24" t="s">
        <v>1293</v>
      </c>
      <c r="C927" s="24"/>
      <c r="D927" s="3" t="s">
        <v>1323</v>
      </c>
      <c r="E927" s="24" t="s">
        <v>1323</v>
      </c>
      <c r="F927" s="24" t="s">
        <v>2442</v>
      </c>
      <c r="G927" s="24"/>
      <c r="H927" s="24" t="s">
        <v>1318</v>
      </c>
      <c r="I927" s="33">
        <v>83025000</v>
      </c>
      <c r="K927" s="1" t="s">
        <v>2008</v>
      </c>
      <c r="L927" s="1" t="s">
        <v>2008</v>
      </c>
      <c r="N927" s="23" t="s">
        <v>330</v>
      </c>
      <c r="O927" s="23"/>
      <c r="P927" s="22" t="s">
        <v>1995</v>
      </c>
      <c r="Q927" s="22">
        <v>56</v>
      </c>
      <c r="R927" s="37">
        <f t="shared" si="42"/>
        <v>104</v>
      </c>
      <c r="S927" s="168">
        <v>130</v>
      </c>
      <c r="T927" s="33" t="s">
        <v>1324</v>
      </c>
      <c r="U927" s="33"/>
      <c r="V927" s="99">
        <v>0.32</v>
      </c>
      <c r="W927" s="99">
        <v>5.0000000000000001E-3</v>
      </c>
      <c r="X927" s="99">
        <f t="shared" si="43"/>
        <v>0.32500000000000001</v>
      </c>
      <c r="Y927" s="8">
        <v>175</v>
      </c>
      <c r="Z927" s="8">
        <v>35</v>
      </c>
      <c r="AA927" s="8">
        <v>60</v>
      </c>
      <c r="AY927" s="322" t="s">
        <v>3932</v>
      </c>
      <c r="AZ927" s="157"/>
      <c r="BA927" t="s">
        <v>5211</v>
      </c>
      <c r="BB927" s="302" t="s">
        <v>5197</v>
      </c>
      <c r="BC927" s="309" t="s">
        <v>5198</v>
      </c>
    </row>
    <row r="928" spans="1:55" ht="15.75" x14ac:dyDescent="0.25">
      <c r="A928" s="23" t="s">
        <v>1292</v>
      </c>
      <c r="B928" s="24" t="s">
        <v>1311</v>
      </c>
      <c r="C928" s="24"/>
      <c r="D928" s="3" t="s">
        <v>2440</v>
      </c>
      <c r="E928" s="3" t="s">
        <v>2633</v>
      </c>
      <c r="F928" s="24" t="s">
        <v>2626</v>
      </c>
      <c r="G928" s="24"/>
      <c r="H928" s="24" t="s">
        <v>290</v>
      </c>
      <c r="I928" s="33">
        <v>56081919</v>
      </c>
      <c r="K928" s="1" t="s">
        <v>2008</v>
      </c>
      <c r="L928" s="1" t="s">
        <v>2008</v>
      </c>
      <c r="N928" s="23" t="s">
        <v>2609</v>
      </c>
      <c r="O928" s="23"/>
      <c r="P928" s="22" t="s">
        <v>1995</v>
      </c>
      <c r="Q928" s="22">
        <v>47.5</v>
      </c>
      <c r="R928" s="37">
        <f t="shared" si="42"/>
        <v>87.2</v>
      </c>
      <c r="S928" s="168">
        <v>109</v>
      </c>
      <c r="T928" s="33" t="s">
        <v>2570</v>
      </c>
      <c r="U928" s="33"/>
      <c r="V928" s="99">
        <v>0.315</v>
      </c>
      <c r="W928" s="99">
        <v>5.0000000000000001E-3</v>
      </c>
      <c r="X928" s="99">
        <f t="shared" si="43"/>
        <v>0.32</v>
      </c>
      <c r="Y928" s="8">
        <v>50</v>
      </c>
      <c r="Z928" s="8">
        <v>520</v>
      </c>
      <c r="AA928" s="8">
        <v>70</v>
      </c>
      <c r="AY928" s="322" t="s">
        <v>2441</v>
      </c>
      <c r="AZ928" s="158"/>
      <c r="BA928" t="s">
        <v>5211</v>
      </c>
      <c r="BB928" s="302" t="s">
        <v>5197</v>
      </c>
      <c r="BC928" s="309" t="s">
        <v>5198</v>
      </c>
    </row>
    <row r="929" spans="1:55" ht="15.75" x14ac:dyDescent="0.25">
      <c r="A929" s="23" t="s">
        <v>1292</v>
      </c>
      <c r="B929" s="24" t="s">
        <v>1311</v>
      </c>
      <c r="C929" s="24"/>
      <c r="D929" s="3" t="s">
        <v>2440</v>
      </c>
      <c r="E929" s="3" t="s">
        <v>2634</v>
      </c>
      <c r="F929" s="24" t="s">
        <v>2626</v>
      </c>
      <c r="G929" s="24"/>
      <c r="H929" s="24" t="s">
        <v>302</v>
      </c>
      <c r="I929" s="33">
        <v>56081919</v>
      </c>
      <c r="K929" s="1" t="s">
        <v>2008</v>
      </c>
      <c r="L929" s="1" t="s">
        <v>2008</v>
      </c>
      <c r="N929" s="23" t="s">
        <v>2609</v>
      </c>
      <c r="O929" s="23"/>
      <c r="P929" s="22" t="s">
        <v>1995</v>
      </c>
      <c r="Q929" s="22">
        <v>47.5</v>
      </c>
      <c r="R929" s="37">
        <f t="shared" si="42"/>
        <v>87.2</v>
      </c>
      <c r="S929" s="168">
        <v>109</v>
      </c>
      <c r="T929" s="33" t="s">
        <v>2571</v>
      </c>
      <c r="U929" s="33"/>
      <c r="V929" s="99">
        <v>0.315</v>
      </c>
      <c r="W929" s="99">
        <v>5.0000000000000001E-3</v>
      </c>
      <c r="X929" s="99">
        <f t="shared" si="43"/>
        <v>0.32</v>
      </c>
      <c r="Y929" s="8">
        <v>50</v>
      </c>
      <c r="Z929" s="8">
        <v>520</v>
      </c>
      <c r="AA929" s="8">
        <v>70</v>
      </c>
      <c r="AY929" s="322" t="s">
        <v>2441</v>
      </c>
      <c r="AZ929" s="158"/>
      <c r="BA929" t="s">
        <v>5211</v>
      </c>
      <c r="BB929" s="302" t="s">
        <v>5197</v>
      </c>
      <c r="BC929" s="309" t="s">
        <v>5198</v>
      </c>
    </row>
    <row r="930" spans="1:55" ht="15.75" x14ac:dyDescent="0.25">
      <c r="A930" s="23" t="s">
        <v>1292</v>
      </c>
      <c r="B930" s="24" t="s">
        <v>1311</v>
      </c>
      <c r="C930" s="24"/>
      <c r="D930" s="3" t="s">
        <v>2440</v>
      </c>
      <c r="E930" s="3" t="s">
        <v>2635</v>
      </c>
      <c r="F930" s="24" t="s">
        <v>2626</v>
      </c>
      <c r="G930" s="24"/>
      <c r="H930" s="24" t="s">
        <v>429</v>
      </c>
      <c r="I930" s="33">
        <v>56081919</v>
      </c>
      <c r="K930" s="1" t="s">
        <v>2008</v>
      </c>
      <c r="L930" s="1" t="s">
        <v>2008</v>
      </c>
      <c r="N930" s="23" t="s">
        <v>2609</v>
      </c>
      <c r="O930" s="23"/>
      <c r="P930" s="22" t="s">
        <v>1995</v>
      </c>
      <c r="Q930" s="22">
        <v>47.5</v>
      </c>
      <c r="R930" s="37">
        <f t="shared" si="42"/>
        <v>87.2</v>
      </c>
      <c r="S930" s="168">
        <v>109</v>
      </c>
      <c r="T930" s="33" t="s">
        <v>2572</v>
      </c>
      <c r="U930" s="33"/>
      <c r="V930" s="99">
        <v>0.315</v>
      </c>
      <c r="W930" s="99">
        <v>5.0000000000000001E-3</v>
      </c>
      <c r="X930" s="99">
        <f t="shared" si="43"/>
        <v>0.32</v>
      </c>
      <c r="Y930" s="8">
        <v>50</v>
      </c>
      <c r="Z930" s="8">
        <v>520</v>
      </c>
      <c r="AA930" s="8">
        <v>70</v>
      </c>
      <c r="AY930" s="322" t="s">
        <v>2441</v>
      </c>
      <c r="AZ930" s="158"/>
      <c r="BA930" t="s">
        <v>5211</v>
      </c>
      <c r="BB930" s="302" t="s">
        <v>5197</v>
      </c>
      <c r="BC930" s="309" t="s">
        <v>5198</v>
      </c>
    </row>
    <row r="931" spans="1:55" ht="15.75" x14ac:dyDescent="0.25">
      <c r="A931" s="23" t="s">
        <v>1292</v>
      </c>
      <c r="B931" s="24" t="s">
        <v>1311</v>
      </c>
      <c r="C931" s="24"/>
      <c r="D931" s="3" t="s">
        <v>2440</v>
      </c>
      <c r="E931" s="3" t="s">
        <v>2636</v>
      </c>
      <c r="F931" s="24" t="s">
        <v>2626</v>
      </c>
      <c r="G931" s="24"/>
      <c r="H931" s="24" t="s">
        <v>417</v>
      </c>
      <c r="I931" s="33">
        <v>56081919</v>
      </c>
      <c r="K931" s="1" t="s">
        <v>2008</v>
      </c>
      <c r="L931" s="1" t="s">
        <v>2008</v>
      </c>
      <c r="N931" s="23" t="s">
        <v>2609</v>
      </c>
      <c r="O931" s="23"/>
      <c r="P931" s="22" t="s">
        <v>1995</v>
      </c>
      <c r="Q931" s="22">
        <v>47.5</v>
      </c>
      <c r="R931" s="37">
        <f t="shared" si="42"/>
        <v>87.2</v>
      </c>
      <c r="S931" s="168">
        <v>109</v>
      </c>
      <c r="T931" s="33" t="s">
        <v>2573</v>
      </c>
      <c r="U931" s="33"/>
      <c r="V931" s="99">
        <v>0.315</v>
      </c>
      <c r="W931" s="99">
        <v>5.0000000000000001E-3</v>
      </c>
      <c r="X931" s="99">
        <f t="shared" si="43"/>
        <v>0.32</v>
      </c>
      <c r="Y931" s="8">
        <v>50</v>
      </c>
      <c r="Z931" s="8">
        <v>520</v>
      </c>
      <c r="AA931" s="8">
        <v>70</v>
      </c>
      <c r="AY931" s="322" t="s">
        <v>2441</v>
      </c>
      <c r="AZ931" s="158"/>
      <c r="BA931" t="s">
        <v>5211</v>
      </c>
      <c r="BB931" s="302" t="s">
        <v>5197</v>
      </c>
      <c r="BC931" s="309" t="s">
        <v>5198</v>
      </c>
    </row>
    <row r="932" spans="1:55" ht="15.75" x14ac:dyDescent="0.25">
      <c r="A932" s="23" t="s">
        <v>1292</v>
      </c>
      <c r="B932" s="24" t="s">
        <v>1311</v>
      </c>
      <c r="C932" s="24"/>
      <c r="D932" s="3" t="s">
        <v>2440</v>
      </c>
      <c r="E932" s="3" t="s">
        <v>2637</v>
      </c>
      <c r="F932" s="24" t="s">
        <v>2626</v>
      </c>
      <c r="G932" s="24"/>
      <c r="H932" s="24" t="s">
        <v>313</v>
      </c>
      <c r="I932" s="33">
        <v>56081919</v>
      </c>
      <c r="K932" s="1" t="s">
        <v>2008</v>
      </c>
      <c r="L932" s="1" t="s">
        <v>2008</v>
      </c>
      <c r="N932" s="23" t="s">
        <v>2609</v>
      </c>
      <c r="O932" s="23"/>
      <c r="P932" s="22" t="s">
        <v>1995</v>
      </c>
      <c r="Q932" s="22">
        <v>47.5</v>
      </c>
      <c r="R932" s="37">
        <f t="shared" si="42"/>
        <v>87.2</v>
      </c>
      <c r="S932" s="168">
        <v>109</v>
      </c>
      <c r="T932" s="33" t="s">
        <v>2574</v>
      </c>
      <c r="U932" s="33"/>
      <c r="V932" s="99">
        <v>0.315</v>
      </c>
      <c r="W932" s="99">
        <v>5.0000000000000001E-3</v>
      </c>
      <c r="X932" s="99">
        <f t="shared" si="43"/>
        <v>0.32</v>
      </c>
      <c r="Y932" s="8">
        <v>50</v>
      </c>
      <c r="Z932" s="8">
        <v>520</v>
      </c>
      <c r="AA932" s="8">
        <v>70</v>
      </c>
      <c r="AY932" s="322" t="s">
        <v>2441</v>
      </c>
      <c r="AZ932" s="158"/>
      <c r="BA932" t="s">
        <v>5211</v>
      </c>
      <c r="BB932" s="302" t="s">
        <v>5197</v>
      </c>
      <c r="BC932" s="309" t="s">
        <v>5198</v>
      </c>
    </row>
    <row r="933" spans="1:55" ht="15.75" x14ac:dyDescent="0.25">
      <c r="A933" s="23" t="s">
        <v>1292</v>
      </c>
      <c r="B933" s="24" t="s">
        <v>1311</v>
      </c>
      <c r="C933" s="24"/>
      <c r="D933" s="3" t="s">
        <v>2440</v>
      </c>
      <c r="E933" s="3" t="s">
        <v>2638</v>
      </c>
      <c r="F933" s="24" t="s">
        <v>2626</v>
      </c>
      <c r="G933" s="24"/>
      <c r="H933" s="24" t="s">
        <v>406</v>
      </c>
      <c r="I933" s="33">
        <v>56081919</v>
      </c>
      <c r="K933" s="1" t="s">
        <v>2008</v>
      </c>
      <c r="L933" s="1" t="s">
        <v>2008</v>
      </c>
      <c r="N933" s="23" t="s">
        <v>2609</v>
      </c>
      <c r="O933" s="23"/>
      <c r="P933" s="22" t="s">
        <v>1995</v>
      </c>
      <c r="Q933" s="22">
        <v>47.5</v>
      </c>
      <c r="R933" s="37">
        <f t="shared" si="42"/>
        <v>87.2</v>
      </c>
      <c r="S933" s="168">
        <v>109</v>
      </c>
      <c r="T933" s="33" t="s">
        <v>2575</v>
      </c>
      <c r="U933" s="33"/>
      <c r="V933" s="99">
        <v>0.315</v>
      </c>
      <c r="W933" s="99">
        <v>5.0000000000000001E-3</v>
      </c>
      <c r="X933" s="99">
        <f t="shared" si="43"/>
        <v>0.32</v>
      </c>
      <c r="Y933" s="8">
        <v>50</v>
      </c>
      <c r="Z933" s="8">
        <v>520</v>
      </c>
      <c r="AA933" s="8">
        <v>70</v>
      </c>
      <c r="AY933" s="322" t="s">
        <v>2441</v>
      </c>
      <c r="AZ933" s="158"/>
      <c r="BA933" t="s">
        <v>5211</v>
      </c>
      <c r="BB933" s="302" t="s">
        <v>5197</v>
      </c>
      <c r="BC933" s="309" t="s">
        <v>5198</v>
      </c>
    </row>
    <row r="934" spans="1:55" ht="15.75" x14ac:dyDescent="0.25">
      <c r="A934" s="23" t="s">
        <v>1292</v>
      </c>
      <c r="B934" s="24" t="s">
        <v>1311</v>
      </c>
      <c r="C934" s="24"/>
      <c r="D934" s="3" t="s">
        <v>2440</v>
      </c>
      <c r="E934" s="3" t="s">
        <v>2639</v>
      </c>
      <c r="F934" s="24" t="s">
        <v>2626</v>
      </c>
      <c r="G934" s="24"/>
      <c r="H934" s="24" t="s">
        <v>308</v>
      </c>
      <c r="I934" s="33">
        <v>56081919</v>
      </c>
      <c r="K934" s="1" t="s">
        <v>2008</v>
      </c>
      <c r="L934" s="1" t="s">
        <v>2008</v>
      </c>
      <c r="N934" s="23" t="s">
        <v>2609</v>
      </c>
      <c r="O934" s="23"/>
      <c r="P934" s="22" t="s">
        <v>1995</v>
      </c>
      <c r="Q934" s="22">
        <v>47.5</v>
      </c>
      <c r="R934" s="37">
        <f t="shared" si="42"/>
        <v>87.2</v>
      </c>
      <c r="S934" s="168">
        <v>109</v>
      </c>
      <c r="T934" s="33" t="s">
        <v>2576</v>
      </c>
      <c r="U934" s="33"/>
      <c r="V934" s="99">
        <v>0.315</v>
      </c>
      <c r="W934" s="99">
        <v>5.0000000000000001E-3</v>
      </c>
      <c r="X934" s="99">
        <f t="shared" si="43"/>
        <v>0.32</v>
      </c>
      <c r="Y934" s="8">
        <v>50</v>
      </c>
      <c r="Z934" s="8">
        <v>520</v>
      </c>
      <c r="AA934" s="8">
        <v>70</v>
      </c>
      <c r="AY934" s="322" t="s">
        <v>2441</v>
      </c>
      <c r="AZ934" s="158"/>
      <c r="BA934" t="s">
        <v>5211</v>
      </c>
      <c r="BB934" s="302" t="s">
        <v>5197</v>
      </c>
      <c r="BC934" s="309" t="s">
        <v>5198</v>
      </c>
    </row>
    <row r="935" spans="1:55" ht="15.75" x14ac:dyDescent="0.25">
      <c r="A935" s="23" t="s">
        <v>1292</v>
      </c>
      <c r="B935" s="24" t="s">
        <v>1311</v>
      </c>
      <c r="C935" s="24"/>
      <c r="D935" s="3" t="s">
        <v>2440</v>
      </c>
      <c r="E935" s="3" t="s">
        <v>2640</v>
      </c>
      <c r="F935" s="24" t="s">
        <v>2626</v>
      </c>
      <c r="G935" s="24"/>
      <c r="H935" s="24" t="s">
        <v>1354</v>
      </c>
      <c r="I935" s="33">
        <v>56081919</v>
      </c>
      <c r="K935" s="1" t="s">
        <v>2008</v>
      </c>
      <c r="L935" s="1" t="s">
        <v>2008</v>
      </c>
      <c r="N935" s="23" t="s">
        <v>2609</v>
      </c>
      <c r="O935" s="23"/>
      <c r="P935" s="22" t="s">
        <v>1995</v>
      </c>
      <c r="Q935" s="22">
        <v>47.5</v>
      </c>
      <c r="R935" s="37">
        <f t="shared" si="42"/>
        <v>87.2</v>
      </c>
      <c r="S935" s="168">
        <v>109</v>
      </c>
      <c r="T935" s="33">
        <v>5038083616110</v>
      </c>
      <c r="U935" s="33"/>
      <c r="V935" s="99">
        <v>0.315</v>
      </c>
      <c r="W935" s="99">
        <v>5.0000000000000001E-3</v>
      </c>
      <c r="X935" s="99">
        <f t="shared" si="43"/>
        <v>0.32</v>
      </c>
      <c r="Y935" s="8">
        <v>50</v>
      </c>
      <c r="Z935" s="8">
        <v>520</v>
      </c>
      <c r="AA935" s="8">
        <v>70</v>
      </c>
      <c r="AY935" s="322" t="s">
        <v>2441</v>
      </c>
      <c r="AZ935" s="158"/>
      <c r="BA935" t="s">
        <v>5211</v>
      </c>
      <c r="BB935" s="302" t="s">
        <v>5197</v>
      </c>
      <c r="BC935" s="309" t="s">
        <v>5198</v>
      </c>
    </row>
    <row r="936" spans="1:55" ht="15.75" x14ac:dyDescent="0.25">
      <c r="A936" s="23" t="s">
        <v>1292</v>
      </c>
      <c r="B936" s="24" t="s">
        <v>1311</v>
      </c>
      <c r="C936" s="24"/>
      <c r="D936" s="3" t="s">
        <v>2213</v>
      </c>
      <c r="E936" s="24" t="s">
        <v>1325</v>
      </c>
      <c r="F936" s="24" t="s">
        <v>2627</v>
      </c>
      <c r="G936" s="24"/>
      <c r="H936" s="24" t="s">
        <v>1327</v>
      </c>
      <c r="I936" s="33">
        <v>56081919</v>
      </c>
      <c r="K936" s="1" t="s">
        <v>2008</v>
      </c>
      <c r="L936" s="1" t="s">
        <v>2008</v>
      </c>
      <c r="N936" s="23" t="s">
        <v>2616</v>
      </c>
      <c r="O936" s="23"/>
      <c r="P936" s="22" t="s">
        <v>1995</v>
      </c>
      <c r="Q936" s="22">
        <v>77.5</v>
      </c>
      <c r="R936" s="37">
        <f t="shared" si="42"/>
        <v>143.20000000000002</v>
      </c>
      <c r="S936" s="168">
        <v>179</v>
      </c>
      <c r="T936" s="33" t="s">
        <v>1328</v>
      </c>
      <c r="U936" s="33"/>
      <c r="V936" s="99">
        <v>0.435</v>
      </c>
      <c r="W936" s="99">
        <v>5.0000000000000001E-3</v>
      </c>
      <c r="X936" s="99">
        <f t="shared" si="43"/>
        <v>0.44</v>
      </c>
      <c r="Y936" s="8">
        <v>80</v>
      </c>
      <c r="Z936" s="8">
        <v>520</v>
      </c>
      <c r="AA936" s="8">
        <v>110</v>
      </c>
      <c r="AY936" s="322" t="s">
        <v>1326</v>
      </c>
      <c r="AZ936" s="158"/>
      <c r="BA936" t="s">
        <v>5211</v>
      </c>
      <c r="BB936" s="302" t="s">
        <v>5197</v>
      </c>
      <c r="BC936" s="309" t="s">
        <v>5198</v>
      </c>
    </row>
    <row r="937" spans="1:55" ht="15.75" x14ac:dyDescent="0.25">
      <c r="A937" s="23" t="s">
        <v>1292</v>
      </c>
      <c r="B937" s="24" t="s">
        <v>1311</v>
      </c>
      <c r="C937" s="24"/>
      <c r="D937" s="3" t="s">
        <v>2213</v>
      </c>
      <c r="E937" s="24" t="s">
        <v>1329</v>
      </c>
      <c r="F937" s="24" t="s">
        <v>2627</v>
      </c>
      <c r="G937" s="24"/>
      <c r="H937" s="24" t="s">
        <v>1330</v>
      </c>
      <c r="I937" s="33">
        <v>56081919</v>
      </c>
      <c r="K937" s="1" t="s">
        <v>2008</v>
      </c>
      <c r="L937" s="1" t="s">
        <v>2008</v>
      </c>
      <c r="N937" s="23" t="s">
        <v>2616</v>
      </c>
      <c r="O937" s="23"/>
      <c r="P937" s="22" t="s">
        <v>1995</v>
      </c>
      <c r="Q937" s="22">
        <v>77.5</v>
      </c>
      <c r="R937" s="37">
        <f t="shared" si="42"/>
        <v>143.20000000000002</v>
      </c>
      <c r="S937" s="168">
        <v>179</v>
      </c>
      <c r="T937" s="33" t="s">
        <v>1331</v>
      </c>
      <c r="U937" s="33"/>
      <c r="V937" s="99">
        <v>0.435</v>
      </c>
      <c r="W937" s="99">
        <v>5.0000000000000001E-3</v>
      </c>
      <c r="X937" s="99">
        <f t="shared" si="43"/>
        <v>0.44</v>
      </c>
      <c r="Y937" s="8">
        <v>80</v>
      </c>
      <c r="Z937" s="8">
        <v>520</v>
      </c>
      <c r="AA937" s="8">
        <v>110</v>
      </c>
      <c r="AY937" s="322" t="s">
        <v>1326</v>
      </c>
      <c r="AZ937" s="158"/>
      <c r="BA937" t="s">
        <v>5211</v>
      </c>
      <c r="BB937" s="302" t="s">
        <v>5197</v>
      </c>
      <c r="BC937" s="309" t="s">
        <v>5198</v>
      </c>
    </row>
    <row r="938" spans="1:55" ht="15.75" x14ac:dyDescent="0.25">
      <c r="A938" s="23" t="s">
        <v>1292</v>
      </c>
      <c r="B938" s="24" t="s">
        <v>1311</v>
      </c>
      <c r="C938" s="24"/>
      <c r="D938" s="3" t="s">
        <v>2213</v>
      </c>
      <c r="E938" s="24" t="s">
        <v>1332</v>
      </c>
      <c r="F938" s="24" t="s">
        <v>2627</v>
      </c>
      <c r="G938" s="24"/>
      <c r="H938" s="24" t="s">
        <v>1333</v>
      </c>
      <c r="I938" s="33">
        <v>56081919</v>
      </c>
      <c r="K938" s="1" t="s">
        <v>2008</v>
      </c>
      <c r="L938" s="1" t="s">
        <v>2008</v>
      </c>
      <c r="N938" s="23" t="s">
        <v>2616</v>
      </c>
      <c r="O938" s="23"/>
      <c r="P938" s="22" t="s">
        <v>1995</v>
      </c>
      <c r="Q938" s="22">
        <v>77.5</v>
      </c>
      <c r="R938" s="37">
        <f t="shared" si="42"/>
        <v>143.20000000000002</v>
      </c>
      <c r="S938" s="168">
        <v>179</v>
      </c>
      <c r="T938" s="33" t="s">
        <v>1334</v>
      </c>
      <c r="U938" s="33"/>
      <c r="V938" s="99">
        <v>0.435</v>
      </c>
      <c r="W938" s="99">
        <v>5.0000000000000001E-3</v>
      </c>
      <c r="X938" s="99">
        <f t="shared" si="43"/>
        <v>0.44</v>
      </c>
      <c r="Y938" s="8">
        <v>80</v>
      </c>
      <c r="Z938" s="8">
        <v>520</v>
      </c>
      <c r="AA938" s="8">
        <v>110</v>
      </c>
      <c r="AY938" s="322" t="s">
        <v>1326</v>
      </c>
      <c r="AZ938" s="158"/>
      <c r="BA938" t="s">
        <v>5211</v>
      </c>
      <c r="BB938" s="302" t="s">
        <v>5197</v>
      </c>
      <c r="BC938" s="309" t="s">
        <v>5198</v>
      </c>
    </row>
    <row r="939" spans="1:55" ht="15.75" x14ac:dyDescent="0.25">
      <c r="A939" s="23" t="s">
        <v>1292</v>
      </c>
      <c r="B939" s="24" t="s">
        <v>1311</v>
      </c>
      <c r="C939" s="24"/>
      <c r="D939" s="3" t="s">
        <v>2213</v>
      </c>
      <c r="E939" s="24" t="s">
        <v>1335</v>
      </c>
      <c r="F939" s="24" t="s">
        <v>2627</v>
      </c>
      <c r="G939" s="24"/>
      <c r="H939" s="24" t="s">
        <v>1336</v>
      </c>
      <c r="I939" s="33">
        <v>56081919</v>
      </c>
      <c r="K939" s="1" t="s">
        <v>2008</v>
      </c>
      <c r="L939" s="1" t="s">
        <v>2008</v>
      </c>
      <c r="N939" s="23" t="s">
        <v>2616</v>
      </c>
      <c r="O939" s="23"/>
      <c r="P939" s="22" t="s">
        <v>1995</v>
      </c>
      <c r="Q939" s="22">
        <v>77.5</v>
      </c>
      <c r="R939" s="37">
        <f t="shared" si="42"/>
        <v>143.20000000000002</v>
      </c>
      <c r="S939" s="168">
        <v>179</v>
      </c>
      <c r="T939" s="33" t="s">
        <v>1337</v>
      </c>
      <c r="U939" s="33"/>
      <c r="V939" s="99">
        <v>0.435</v>
      </c>
      <c r="W939" s="99">
        <v>5.0000000000000001E-3</v>
      </c>
      <c r="X939" s="99">
        <f t="shared" si="43"/>
        <v>0.44</v>
      </c>
      <c r="Y939" s="8">
        <v>80</v>
      </c>
      <c r="Z939" s="8">
        <v>520</v>
      </c>
      <c r="AA939" s="8">
        <v>110</v>
      </c>
      <c r="AY939" s="322" t="s">
        <v>1326</v>
      </c>
      <c r="AZ939" s="158"/>
      <c r="BA939" t="s">
        <v>5211</v>
      </c>
      <c r="BB939" s="302" t="s">
        <v>5197</v>
      </c>
      <c r="BC939" s="309" t="s">
        <v>5198</v>
      </c>
    </row>
    <row r="940" spans="1:55" ht="15.75" x14ac:dyDescent="0.25">
      <c r="A940" s="23" t="s">
        <v>1292</v>
      </c>
      <c r="B940" s="24" t="s">
        <v>1311</v>
      </c>
      <c r="C940" s="24"/>
      <c r="D940" s="3" t="s">
        <v>2214</v>
      </c>
      <c r="E940" s="24" t="s">
        <v>1338</v>
      </c>
      <c r="F940" s="24" t="s">
        <v>2625</v>
      </c>
      <c r="G940" s="24"/>
      <c r="H940" s="24" t="s">
        <v>290</v>
      </c>
      <c r="I940" s="33">
        <v>56081919</v>
      </c>
      <c r="K940" s="1" t="s">
        <v>2008</v>
      </c>
      <c r="L940" s="1" t="s">
        <v>2008</v>
      </c>
      <c r="N940" s="23" t="s">
        <v>2610</v>
      </c>
      <c r="O940" s="23"/>
      <c r="P940" s="22" t="s">
        <v>1995</v>
      </c>
      <c r="Q940" s="22">
        <v>58.5</v>
      </c>
      <c r="R940" s="37">
        <f t="shared" si="42"/>
        <v>108</v>
      </c>
      <c r="S940" s="168">
        <v>135</v>
      </c>
      <c r="T940" s="33" t="s">
        <v>1340</v>
      </c>
      <c r="U940" s="33"/>
      <c r="V940" s="99">
        <v>0.34</v>
      </c>
      <c r="W940" s="99">
        <v>5.0000000000000001E-3</v>
      </c>
      <c r="X940" s="99">
        <f t="shared" si="43"/>
        <v>0.34500000000000003</v>
      </c>
      <c r="Y940" s="8">
        <v>90</v>
      </c>
      <c r="Z940" s="8">
        <v>530</v>
      </c>
      <c r="AA940" s="8">
        <v>140</v>
      </c>
      <c r="AY940" s="322" t="s">
        <v>1339</v>
      </c>
      <c r="AZ940" s="158"/>
      <c r="BA940" t="s">
        <v>5211</v>
      </c>
      <c r="BB940" s="302" t="s">
        <v>5197</v>
      </c>
      <c r="BC940" s="309" t="s">
        <v>5198</v>
      </c>
    </row>
    <row r="941" spans="1:55" ht="15.75" x14ac:dyDescent="0.25">
      <c r="A941" s="23" t="s">
        <v>1292</v>
      </c>
      <c r="B941" s="24" t="s">
        <v>1311</v>
      </c>
      <c r="C941" s="24"/>
      <c r="D941" s="3" t="s">
        <v>2214</v>
      </c>
      <c r="E941" s="24" t="s">
        <v>1341</v>
      </c>
      <c r="F941" s="24" t="s">
        <v>2625</v>
      </c>
      <c r="G941" s="24"/>
      <c r="H941" s="24" t="s">
        <v>302</v>
      </c>
      <c r="I941" s="33">
        <v>56081919</v>
      </c>
      <c r="K941" s="1" t="s">
        <v>2008</v>
      </c>
      <c r="L941" s="1" t="s">
        <v>2008</v>
      </c>
      <c r="N941" s="23" t="s">
        <v>2610</v>
      </c>
      <c r="O941" s="23"/>
      <c r="P941" s="22" t="s">
        <v>1995</v>
      </c>
      <c r="Q941" s="22">
        <v>58.5</v>
      </c>
      <c r="R941" s="37">
        <f t="shared" si="42"/>
        <v>108</v>
      </c>
      <c r="S941" s="168">
        <v>135</v>
      </c>
      <c r="T941" s="33" t="s">
        <v>1342</v>
      </c>
      <c r="U941" s="33"/>
      <c r="V941" s="99">
        <v>0.34</v>
      </c>
      <c r="W941" s="99">
        <v>5.0000000000000001E-3</v>
      </c>
      <c r="X941" s="99">
        <f t="shared" ref="X941:X979" si="44">V941+W941</f>
        <v>0.34500000000000003</v>
      </c>
      <c r="Y941" s="8">
        <v>90</v>
      </c>
      <c r="Z941" s="8">
        <v>530</v>
      </c>
      <c r="AA941" s="8">
        <v>140</v>
      </c>
      <c r="AY941" s="322" t="s">
        <v>1339</v>
      </c>
      <c r="AZ941" s="158"/>
      <c r="BA941" t="s">
        <v>5211</v>
      </c>
      <c r="BB941" s="302" t="s">
        <v>5197</v>
      </c>
      <c r="BC941" s="309" t="s">
        <v>5198</v>
      </c>
    </row>
    <row r="942" spans="1:55" ht="15.75" x14ac:dyDescent="0.25">
      <c r="A942" s="23" t="s">
        <v>1292</v>
      </c>
      <c r="B942" s="24" t="s">
        <v>1311</v>
      </c>
      <c r="C942" s="24"/>
      <c r="D942" s="3" t="s">
        <v>2214</v>
      </c>
      <c r="E942" s="24" t="s">
        <v>1343</v>
      </c>
      <c r="F942" s="24" t="s">
        <v>2625</v>
      </c>
      <c r="G942" s="24"/>
      <c r="H942" s="24" t="s">
        <v>429</v>
      </c>
      <c r="I942" s="33">
        <v>56081919</v>
      </c>
      <c r="K942" s="1" t="s">
        <v>2008</v>
      </c>
      <c r="L942" s="1" t="s">
        <v>2008</v>
      </c>
      <c r="N942" s="23" t="s">
        <v>2610</v>
      </c>
      <c r="O942" s="23"/>
      <c r="P942" s="22" t="s">
        <v>1995</v>
      </c>
      <c r="Q942" s="22">
        <v>58.5</v>
      </c>
      <c r="R942" s="37">
        <f t="shared" si="42"/>
        <v>108</v>
      </c>
      <c r="S942" s="168">
        <v>135</v>
      </c>
      <c r="T942" s="33" t="s">
        <v>1344</v>
      </c>
      <c r="U942" s="33"/>
      <c r="V942" s="99">
        <v>0.34</v>
      </c>
      <c r="W942" s="99">
        <v>5.0000000000000001E-3</v>
      </c>
      <c r="X942" s="99">
        <f t="shared" si="44"/>
        <v>0.34500000000000003</v>
      </c>
      <c r="Y942" s="8">
        <v>90</v>
      </c>
      <c r="Z942" s="8">
        <v>530</v>
      </c>
      <c r="AA942" s="8">
        <v>140</v>
      </c>
      <c r="AY942" s="322" t="s">
        <v>1339</v>
      </c>
      <c r="AZ942" s="158"/>
      <c r="BA942" t="s">
        <v>5211</v>
      </c>
      <c r="BB942" s="302" t="s">
        <v>5197</v>
      </c>
      <c r="BC942" s="309" t="s">
        <v>5198</v>
      </c>
    </row>
    <row r="943" spans="1:55" ht="15.75" x14ac:dyDescent="0.25">
      <c r="A943" s="23" t="s">
        <v>1292</v>
      </c>
      <c r="B943" s="24" t="s">
        <v>1311</v>
      </c>
      <c r="C943" s="24"/>
      <c r="D943" s="3" t="s">
        <v>2214</v>
      </c>
      <c r="E943" s="24" t="s">
        <v>1345</v>
      </c>
      <c r="F943" s="24" t="s">
        <v>2625</v>
      </c>
      <c r="G943" s="24"/>
      <c r="H943" s="24" t="s">
        <v>417</v>
      </c>
      <c r="I943" s="33">
        <v>56081919</v>
      </c>
      <c r="K943" s="1" t="s">
        <v>2008</v>
      </c>
      <c r="L943" s="1" t="s">
        <v>2008</v>
      </c>
      <c r="N943" s="23" t="s">
        <v>2610</v>
      </c>
      <c r="O943" s="23"/>
      <c r="P943" s="22" t="s">
        <v>1995</v>
      </c>
      <c r="Q943" s="22">
        <v>58.5</v>
      </c>
      <c r="R943" s="37">
        <f t="shared" si="42"/>
        <v>108</v>
      </c>
      <c r="S943" s="168">
        <v>135</v>
      </c>
      <c r="T943" s="33" t="s">
        <v>1346</v>
      </c>
      <c r="U943" s="33"/>
      <c r="V943" s="99">
        <v>0.34</v>
      </c>
      <c r="W943" s="99">
        <v>5.0000000000000001E-3</v>
      </c>
      <c r="X943" s="99">
        <f t="shared" si="44"/>
        <v>0.34500000000000003</v>
      </c>
      <c r="Y943" s="8">
        <v>90</v>
      </c>
      <c r="Z943" s="8">
        <v>530</v>
      </c>
      <c r="AA943" s="8">
        <v>140</v>
      </c>
      <c r="AY943" s="322" t="s">
        <v>1339</v>
      </c>
      <c r="AZ943" s="158"/>
      <c r="BA943" t="s">
        <v>5211</v>
      </c>
      <c r="BB943" s="302" t="s">
        <v>5197</v>
      </c>
      <c r="BC943" s="309" t="s">
        <v>5198</v>
      </c>
    </row>
    <row r="944" spans="1:55" ht="15.75" x14ac:dyDescent="0.25">
      <c r="A944" s="23" t="s">
        <v>1292</v>
      </c>
      <c r="B944" s="24" t="s">
        <v>1311</v>
      </c>
      <c r="C944" s="24"/>
      <c r="D944" s="3" t="s">
        <v>2214</v>
      </c>
      <c r="E944" s="24" t="s">
        <v>1347</v>
      </c>
      <c r="F944" s="24" t="s">
        <v>2625</v>
      </c>
      <c r="G944" s="24"/>
      <c r="H944" s="24" t="s">
        <v>313</v>
      </c>
      <c r="I944" s="33">
        <v>56081919</v>
      </c>
      <c r="K944" s="1" t="s">
        <v>2008</v>
      </c>
      <c r="L944" s="1" t="s">
        <v>2008</v>
      </c>
      <c r="N944" s="23" t="s">
        <v>2610</v>
      </c>
      <c r="O944" s="23"/>
      <c r="P944" s="22" t="s">
        <v>1995</v>
      </c>
      <c r="Q944" s="22">
        <v>58.5</v>
      </c>
      <c r="R944" s="37">
        <f t="shared" si="42"/>
        <v>108</v>
      </c>
      <c r="S944" s="168">
        <v>135</v>
      </c>
      <c r="T944" s="33" t="s">
        <v>1348</v>
      </c>
      <c r="U944" s="33"/>
      <c r="V944" s="99">
        <v>0.34</v>
      </c>
      <c r="W944" s="99">
        <v>5.0000000000000001E-3</v>
      </c>
      <c r="X944" s="99">
        <f t="shared" si="44"/>
        <v>0.34500000000000003</v>
      </c>
      <c r="Y944" s="8">
        <v>90</v>
      </c>
      <c r="Z944" s="8">
        <v>530</v>
      </c>
      <c r="AA944" s="8">
        <v>140</v>
      </c>
      <c r="AY944" s="322" t="s">
        <v>1339</v>
      </c>
      <c r="AZ944" s="158"/>
      <c r="BA944" t="s">
        <v>5211</v>
      </c>
      <c r="BB944" s="302" t="s">
        <v>5197</v>
      </c>
      <c r="BC944" s="309" t="s">
        <v>5198</v>
      </c>
    </row>
    <row r="945" spans="1:55" ht="15.75" x14ac:dyDescent="0.25">
      <c r="A945" s="23" t="s">
        <v>1292</v>
      </c>
      <c r="B945" s="24" t="s">
        <v>1311</v>
      </c>
      <c r="C945" s="24"/>
      <c r="D945" s="3" t="s">
        <v>2214</v>
      </c>
      <c r="E945" s="24" t="s">
        <v>1349</v>
      </c>
      <c r="F945" s="24" t="s">
        <v>2625</v>
      </c>
      <c r="G945" s="24"/>
      <c r="H945" s="24" t="s">
        <v>406</v>
      </c>
      <c r="I945" s="33">
        <v>56081919</v>
      </c>
      <c r="K945" s="1" t="s">
        <v>2008</v>
      </c>
      <c r="L945" s="1" t="s">
        <v>2008</v>
      </c>
      <c r="N945" s="23" t="s">
        <v>2610</v>
      </c>
      <c r="O945" s="23"/>
      <c r="P945" s="22" t="s">
        <v>1995</v>
      </c>
      <c r="Q945" s="22">
        <v>58.5</v>
      </c>
      <c r="R945" s="37">
        <f t="shared" si="42"/>
        <v>108</v>
      </c>
      <c r="S945" s="168">
        <v>135</v>
      </c>
      <c r="T945" s="33" t="s">
        <v>1350</v>
      </c>
      <c r="U945" s="33"/>
      <c r="V945" s="99">
        <v>0.34</v>
      </c>
      <c r="W945" s="99">
        <v>5.0000000000000001E-3</v>
      </c>
      <c r="X945" s="99">
        <f t="shared" si="44"/>
        <v>0.34500000000000003</v>
      </c>
      <c r="Y945" s="8">
        <v>90</v>
      </c>
      <c r="Z945" s="8">
        <v>530</v>
      </c>
      <c r="AA945" s="8">
        <v>140</v>
      </c>
      <c r="AY945" s="322" t="s">
        <v>1339</v>
      </c>
      <c r="AZ945" s="158"/>
      <c r="BA945" t="s">
        <v>5211</v>
      </c>
      <c r="BB945" s="302" t="s">
        <v>5197</v>
      </c>
      <c r="BC945" s="309" t="s">
        <v>5198</v>
      </c>
    </row>
    <row r="946" spans="1:55" ht="15.75" x14ac:dyDescent="0.25">
      <c r="A946" s="23" t="s">
        <v>1292</v>
      </c>
      <c r="B946" s="24" t="s">
        <v>1311</v>
      </c>
      <c r="C946" s="24"/>
      <c r="D946" s="3" t="s">
        <v>2214</v>
      </c>
      <c r="E946" s="24" t="s">
        <v>1351</v>
      </c>
      <c r="F946" s="24" t="s">
        <v>2625</v>
      </c>
      <c r="G946" s="24"/>
      <c r="H946" s="24" t="s">
        <v>308</v>
      </c>
      <c r="I946" s="33">
        <v>56081919</v>
      </c>
      <c r="K946" s="1" t="s">
        <v>2008</v>
      </c>
      <c r="L946" s="1" t="s">
        <v>2008</v>
      </c>
      <c r="N946" s="23" t="s">
        <v>2610</v>
      </c>
      <c r="O946" s="23"/>
      <c r="P946" s="22" t="s">
        <v>1995</v>
      </c>
      <c r="Q946" s="22">
        <v>58.5</v>
      </c>
      <c r="R946" s="37">
        <f t="shared" si="42"/>
        <v>108</v>
      </c>
      <c r="S946" s="168">
        <v>135</v>
      </c>
      <c r="T946" s="33" t="s">
        <v>1352</v>
      </c>
      <c r="U946" s="33"/>
      <c r="V946" s="99">
        <v>0.34</v>
      </c>
      <c r="W946" s="99">
        <v>5.0000000000000001E-3</v>
      </c>
      <c r="X946" s="99">
        <f t="shared" si="44"/>
        <v>0.34500000000000003</v>
      </c>
      <c r="Y946" s="8">
        <v>90</v>
      </c>
      <c r="Z946" s="8">
        <v>530</v>
      </c>
      <c r="AA946" s="8">
        <v>140</v>
      </c>
      <c r="AY946" s="322" t="s">
        <v>1339</v>
      </c>
      <c r="AZ946" s="158"/>
      <c r="BA946" t="s">
        <v>5211</v>
      </c>
      <c r="BB946" s="302" t="s">
        <v>5197</v>
      </c>
      <c r="BC946" s="309" t="s">
        <v>5198</v>
      </c>
    </row>
    <row r="947" spans="1:55" ht="15.75" customHeight="1" x14ac:dyDescent="0.25">
      <c r="A947" s="23" t="s">
        <v>1292</v>
      </c>
      <c r="B947" s="24" t="s">
        <v>1311</v>
      </c>
      <c r="C947" s="24"/>
      <c r="D947" s="3" t="s">
        <v>2214</v>
      </c>
      <c r="E947" s="24" t="s">
        <v>1353</v>
      </c>
      <c r="F947" s="24" t="s">
        <v>2625</v>
      </c>
      <c r="G947" s="24"/>
      <c r="H947" s="24" t="s">
        <v>1354</v>
      </c>
      <c r="I947" s="33">
        <v>56081919</v>
      </c>
      <c r="K947" s="1" t="s">
        <v>2008</v>
      </c>
      <c r="L947" s="1" t="s">
        <v>2008</v>
      </c>
      <c r="N947" s="23" t="s">
        <v>2610</v>
      </c>
      <c r="O947" s="23"/>
      <c r="P947" s="22" t="s">
        <v>1995</v>
      </c>
      <c r="Q947" s="22">
        <v>58.5</v>
      </c>
      <c r="R947" s="37">
        <f t="shared" si="42"/>
        <v>108</v>
      </c>
      <c r="S947" s="168">
        <v>135</v>
      </c>
      <c r="T947" s="33" t="s">
        <v>1355</v>
      </c>
      <c r="U947" s="33"/>
      <c r="V947" s="99">
        <v>0.34</v>
      </c>
      <c r="W947" s="99">
        <v>5.0000000000000001E-3</v>
      </c>
      <c r="X947" s="99">
        <f t="shared" si="44"/>
        <v>0.34500000000000003</v>
      </c>
      <c r="Y947" s="8">
        <v>90</v>
      </c>
      <c r="Z947" s="8">
        <v>530</v>
      </c>
      <c r="AA947" s="8">
        <v>140</v>
      </c>
      <c r="AY947" s="322" t="s">
        <v>1339</v>
      </c>
      <c r="AZ947" s="158"/>
      <c r="BA947" t="s">
        <v>5211</v>
      </c>
      <c r="BB947" s="302" t="s">
        <v>5197</v>
      </c>
      <c r="BC947" s="309" t="s">
        <v>5198</v>
      </c>
    </row>
    <row r="948" spans="1:55" ht="15.75" customHeight="1" x14ac:dyDescent="0.25">
      <c r="A948" s="23" t="s">
        <v>1292</v>
      </c>
      <c r="B948" s="24" t="s">
        <v>1311</v>
      </c>
      <c r="C948" s="24"/>
      <c r="D948" s="3" t="s">
        <v>2215</v>
      </c>
      <c r="E948" s="24" t="s">
        <v>1356</v>
      </c>
      <c r="F948" s="24" t="s">
        <v>2443</v>
      </c>
      <c r="G948" s="24"/>
      <c r="H948" s="24" t="s">
        <v>1358</v>
      </c>
      <c r="I948" s="33">
        <v>56081919</v>
      </c>
      <c r="K948" s="1" t="s">
        <v>2008</v>
      </c>
      <c r="L948" s="1" t="s">
        <v>2008</v>
      </c>
      <c r="N948" s="23" t="s">
        <v>2611</v>
      </c>
      <c r="O948" s="23"/>
      <c r="P948" s="22" t="s">
        <v>1995</v>
      </c>
      <c r="Q948" s="22">
        <v>95</v>
      </c>
      <c r="R948" s="37">
        <f t="shared" si="42"/>
        <v>175.20000000000002</v>
      </c>
      <c r="S948" s="168">
        <v>219</v>
      </c>
      <c r="T948" s="33" t="s">
        <v>1359</v>
      </c>
      <c r="U948" s="33"/>
      <c r="V948" s="99">
        <v>0.72</v>
      </c>
      <c r="W948" s="99">
        <v>5.0000000000000001E-3</v>
      </c>
      <c r="X948" s="99">
        <f t="shared" si="44"/>
        <v>0.72499999999999998</v>
      </c>
      <c r="Y948" s="8">
        <v>110</v>
      </c>
      <c r="Z948" s="8">
        <v>400</v>
      </c>
      <c r="AA948" s="8">
        <v>150</v>
      </c>
      <c r="AY948" s="322" t="s">
        <v>1357</v>
      </c>
      <c r="AZ948" s="158"/>
      <c r="BA948" t="s">
        <v>5211</v>
      </c>
      <c r="BB948" s="302" t="s">
        <v>5197</v>
      </c>
      <c r="BC948" s="309" t="s">
        <v>5198</v>
      </c>
    </row>
    <row r="949" spans="1:55" ht="15.75" customHeight="1" x14ac:dyDescent="0.25">
      <c r="A949" s="23" t="s">
        <v>1292</v>
      </c>
      <c r="B949" s="24" t="s">
        <v>1311</v>
      </c>
      <c r="C949" s="24"/>
      <c r="D949" s="3" t="s">
        <v>2215</v>
      </c>
      <c r="E949" s="24" t="s">
        <v>1360</v>
      </c>
      <c r="F949" s="24" t="s">
        <v>2443</v>
      </c>
      <c r="G949" s="24"/>
      <c r="H949" s="24" t="s">
        <v>1361</v>
      </c>
      <c r="I949" s="33">
        <v>56081919</v>
      </c>
      <c r="K949" s="1" t="s">
        <v>2008</v>
      </c>
      <c r="L949" s="1" t="s">
        <v>2008</v>
      </c>
      <c r="N949" s="23" t="s">
        <v>2612</v>
      </c>
      <c r="O949" s="23"/>
      <c r="P949" s="22" t="s">
        <v>1995</v>
      </c>
      <c r="Q949" s="22">
        <v>78</v>
      </c>
      <c r="R949" s="37">
        <f t="shared" si="42"/>
        <v>143.20000000000002</v>
      </c>
      <c r="S949" s="168">
        <v>179</v>
      </c>
      <c r="T949" s="33" t="s">
        <v>1362</v>
      </c>
      <c r="U949" s="33"/>
      <c r="V949" s="99">
        <v>0.53500000000000003</v>
      </c>
      <c r="W949" s="99">
        <v>5.0000000000000001E-3</v>
      </c>
      <c r="X949" s="99">
        <f t="shared" si="44"/>
        <v>0.54</v>
      </c>
      <c r="Y949" s="8">
        <v>100</v>
      </c>
      <c r="Z949" s="8">
        <v>450</v>
      </c>
      <c r="AA949" s="8">
        <v>110</v>
      </c>
      <c r="AY949" s="322" t="s">
        <v>1357</v>
      </c>
      <c r="AZ949" s="158"/>
      <c r="BA949" t="s">
        <v>5211</v>
      </c>
      <c r="BB949" s="302" t="s">
        <v>5197</v>
      </c>
      <c r="BC949" s="309" t="s">
        <v>5198</v>
      </c>
    </row>
    <row r="950" spans="1:55" s="32" customFormat="1" ht="15.75" x14ac:dyDescent="0.25">
      <c r="A950" s="3" t="s">
        <v>1292</v>
      </c>
      <c r="B950" s="3" t="s">
        <v>1311</v>
      </c>
      <c r="C950" s="3"/>
      <c r="D950" s="3" t="s">
        <v>2216</v>
      </c>
      <c r="E950" s="3" t="s">
        <v>1757</v>
      </c>
      <c r="F950" s="3" t="s">
        <v>2444</v>
      </c>
      <c r="G950" s="3"/>
      <c r="H950" s="3" t="s">
        <v>1609</v>
      </c>
      <c r="I950" s="33">
        <v>56081919</v>
      </c>
      <c r="J950" s="143"/>
      <c r="K950" s="1" t="s">
        <v>2008</v>
      </c>
      <c r="L950" s="1" t="s">
        <v>2008</v>
      </c>
      <c r="M950"/>
      <c r="N950" s="35" t="s">
        <v>2613</v>
      </c>
      <c r="O950" s="35"/>
      <c r="P950" s="22" t="s">
        <v>1995</v>
      </c>
      <c r="Q950" s="22">
        <v>173.5</v>
      </c>
      <c r="R950" s="37">
        <f t="shared" si="42"/>
        <v>319.20000000000005</v>
      </c>
      <c r="S950" s="168">
        <v>399</v>
      </c>
      <c r="T950" s="33" t="s">
        <v>1755</v>
      </c>
      <c r="U950" s="33"/>
      <c r="V950" s="99">
        <v>1.21</v>
      </c>
      <c r="W950" s="99">
        <v>5.0000000000000001E-3</v>
      </c>
      <c r="X950" s="99">
        <f t="shared" si="44"/>
        <v>1.2149999999999999</v>
      </c>
      <c r="Y950" s="8">
        <v>40</v>
      </c>
      <c r="Z950" s="8">
        <v>580</v>
      </c>
      <c r="AA950" s="8">
        <v>150</v>
      </c>
      <c r="AB950"/>
      <c r="AC950"/>
      <c r="AD950"/>
      <c r="AE950"/>
      <c r="AF950"/>
      <c r="AG950"/>
      <c r="AH950"/>
      <c r="AI950"/>
      <c r="AJ950"/>
      <c r="AK950"/>
      <c r="AL950"/>
      <c r="AM950"/>
      <c r="AN950"/>
      <c r="AO950"/>
      <c r="AP950"/>
      <c r="AQ950"/>
      <c r="AR950"/>
      <c r="AS950"/>
      <c r="AT950"/>
      <c r="AU950"/>
      <c r="AV950"/>
      <c r="AW950"/>
      <c r="AX950"/>
      <c r="AY950" s="322" t="s">
        <v>3933</v>
      </c>
      <c r="BA950" t="s">
        <v>5211</v>
      </c>
      <c r="BB950" s="302" t="s">
        <v>5197</v>
      </c>
      <c r="BC950" s="309" t="s">
        <v>5198</v>
      </c>
    </row>
    <row r="951" spans="1:55" s="32" customFormat="1" ht="15.75" x14ac:dyDescent="0.25">
      <c r="A951" s="3" t="s">
        <v>1292</v>
      </c>
      <c r="B951" s="3" t="s">
        <v>1311</v>
      </c>
      <c r="C951" s="3"/>
      <c r="D951" s="3" t="s">
        <v>2216</v>
      </c>
      <c r="E951" s="3" t="s">
        <v>1758</v>
      </c>
      <c r="F951" s="3" t="s">
        <v>2444</v>
      </c>
      <c r="G951" s="3"/>
      <c r="H951" s="3" t="s">
        <v>1609</v>
      </c>
      <c r="I951" s="33">
        <v>56081919</v>
      </c>
      <c r="J951" s="143"/>
      <c r="K951" s="1" t="s">
        <v>2008</v>
      </c>
      <c r="L951" s="1" t="s">
        <v>2008</v>
      </c>
      <c r="M951"/>
      <c r="N951" s="35" t="s">
        <v>2614</v>
      </c>
      <c r="O951" s="35"/>
      <c r="P951" s="22" t="s">
        <v>1995</v>
      </c>
      <c r="Q951" s="22">
        <v>143</v>
      </c>
      <c r="R951" s="37">
        <f t="shared" si="42"/>
        <v>263.2</v>
      </c>
      <c r="S951" s="168">
        <v>329</v>
      </c>
      <c r="T951" s="33" t="s">
        <v>1754</v>
      </c>
      <c r="U951" s="33"/>
      <c r="V951" s="99">
        <v>0.76</v>
      </c>
      <c r="W951" s="99">
        <v>5.0000000000000001E-3</v>
      </c>
      <c r="X951" s="99">
        <f t="shared" si="44"/>
        <v>0.76500000000000001</v>
      </c>
      <c r="Y951" s="8">
        <v>30</v>
      </c>
      <c r="Z951" s="8">
        <v>570</v>
      </c>
      <c r="AA951" s="8">
        <v>150</v>
      </c>
      <c r="AB951"/>
      <c r="AC951"/>
      <c r="AD951"/>
      <c r="AE951"/>
      <c r="AF951"/>
      <c r="AG951"/>
      <c r="AH951"/>
      <c r="AI951"/>
      <c r="AJ951"/>
      <c r="AK951"/>
      <c r="AL951"/>
      <c r="AM951"/>
      <c r="AN951"/>
      <c r="AO951"/>
      <c r="AP951"/>
      <c r="AQ951"/>
      <c r="AR951"/>
      <c r="AS951"/>
      <c r="AT951"/>
      <c r="AU951"/>
      <c r="AV951"/>
      <c r="AW951"/>
      <c r="AX951"/>
      <c r="AY951" s="322" t="s">
        <v>3933</v>
      </c>
      <c r="BA951" t="s">
        <v>5211</v>
      </c>
      <c r="BB951" s="302" t="s">
        <v>5197</v>
      </c>
      <c r="BC951" s="309" t="s">
        <v>5198</v>
      </c>
    </row>
    <row r="952" spans="1:55" s="32" customFormat="1" ht="15.75" x14ac:dyDescent="0.25">
      <c r="A952" s="3" t="s">
        <v>1292</v>
      </c>
      <c r="B952" s="3" t="s">
        <v>1311</v>
      </c>
      <c r="C952" s="3"/>
      <c r="D952" s="3" t="s">
        <v>2216</v>
      </c>
      <c r="E952" s="3" t="s">
        <v>1759</v>
      </c>
      <c r="F952" s="3" t="s">
        <v>2444</v>
      </c>
      <c r="G952" s="3"/>
      <c r="H952" s="3" t="s">
        <v>1609</v>
      </c>
      <c r="I952" s="33">
        <v>56081919</v>
      </c>
      <c r="J952" s="143"/>
      <c r="K952" s="1" t="s">
        <v>2008</v>
      </c>
      <c r="L952" s="1" t="s">
        <v>2008</v>
      </c>
      <c r="M952"/>
      <c r="N952" s="35" t="s">
        <v>2615</v>
      </c>
      <c r="O952" s="35"/>
      <c r="P952" s="22" t="s">
        <v>1995</v>
      </c>
      <c r="Q952" s="22">
        <v>113</v>
      </c>
      <c r="R952" s="37">
        <f t="shared" si="42"/>
        <v>207.20000000000002</v>
      </c>
      <c r="S952" s="168">
        <v>259</v>
      </c>
      <c r="T952" s="33" t="s">
        <v>1756</v>
      </c>
      <c r="U952" s="33"/>
      <c r="V952" s="99">
        <v>0.61</v>
      </c>
      <c r="W952" s="99">
        <v>5.0000000000000001E-3</v>
      </c>
      <c r="X952" s="99">
        <f t="shared" si="44"/>
        <v>0.61499999999999999</v>
      </c>
      <c r="Y952" s="8">
        <v>30</v>
      </c>
      <c r="Z952" s="8">
        <v>540</v>
      </c>
      <c r="AA952" s="8">
        <v>130</v>
      </c>
      <c r="AB952"/>
      <c r="AC952"/>
      <c r="AD952"/>
      <c r="AE952"/>
      <c r="AF952"/>
      <c r="AG952"/>
      <c r="AH952"/>
      <c r="AI952"/>
      <c r="AJ952"/>
      <c r="AK952"/>
      <c r="AL952"/>
      <c r="AM952"/>
      <c r="AN952"/>
      <c r="AO952"/>
      <c r="AP952"/>
      <c r="AQ952"/>
      <c r="AR952"/>
      <c r="AS952"/>
      <c r="AT952"/>
      <c r="AU952"/>
      <c r="AV952"/>
      <c r="AW952"/>
      <c r="AX952"/>
      <c r="AY952" s="322" t="s">
        <v>3933</v>
      </c>
      <c r="BA952" t="s">
        <v>5211</v>
      </c>
      <c r="BB952" s="302" t="s">
        <v>5197</v>
      </c>
      <c r="BC952" s="309" t="s">
        <v>5198</v>
      </c>
    </row>
    <row r="953" spans="1:55" ht="15.75" x14ac:dyDescent="0.25">
      <c r="A953" t="s">
        <v>1671</v>
      </c>
      <c r="B953" t="s">
        <v>1311</v>
      </c>
      <c r="D953" t="s">
        <v>4789</v>
      </c>
      <c r="E953" s="20" t="s">
        <v>4640</v>
      </c>
      <c r="F953" s="3" t="s">
        <v>2444</v>
      </c>
      <c r="H953" t="s">
        <v>1609</v>
      </c>
      <c r="I953" s="33">
        <v>56081919</v>
      </c>
      <c r="K953" s="1" t="s">
        <v>2008</v>
      </c>
      <c r="L953" s="1" t="s">
        <v>2008</v>
      </c>
      <c r="M953" s="254"/>
      <c r="N953" s="13" t="s">
        <v>4641</v>
      </c>
      <c r="O953"/>
      <c r="P953" s="244" t="s">
        <v>1995</v>
      </c>
      <c r="Q953" s="313">
        <v>228</v>
      </c>
      <c r="R953" s="37">
        <f t="shared" si="42"/>
        <v>420</v>
      </c>
      <c r="S953" s="168">
        <v>525</v>
      </c>
      <c r="T953" s="143">
        <v>5051771761909</v>
      </c>
      <c r="U953"/>
      <c r="V953"/>
      <c r="W953"/>
      <c r="X953"/>
      <c r="Y953"/>
      <c r="Z953"/>
      <c r="AA953"/>
      <c r="AY953" s="322" t="s">
        <v>4642</v>
      </c>
      <c r="BA953" t="s">
        <v>5211</v>
      </c>
      <c r="BB953" s="302" t="s">
        <v>5197</v>
      </c>
      <c r="BC953" s="309" t="s">
        <v>5198</v>
      </c>
    </row>
    <row r="954" spans="1:55" s="32" customFormat="1" ht="15.75" x14ac:dyDescent="0.25">
      <c r="A954" s="3" t="s">
        <v>1671</v>
      </c>
      <c r="B954" s="3" t="s">
        <v>1293</v>
      </c>
      <c r="C954" s="3"/>
      <c r="D954" s="3" t="s">
        <v>1672</v>
      </c>
      <c r="E954" s="3" t="s">
        <v>1672</v>
      </c>
      <c r="F954" s="3" t="s">
        <v>2448</v>
      </c>
      <c r="G954" s="24"/>
      <c r="H954" s="3" t="s">
        <v>1609</v>
      </c>
      <c r="I954" s="33">
        <v>39259010</v>
      </c>
      <c r="J954" s="143"/>
      <c r="K954" s="1" t="s">
        <v>2008</v>
      </c>
      <c r="L954" s="1" t="s">
        <v>2008</v>
      </c>
      <c r="M954"/>
      <c r="N954" s="35" t="s">
        <v>334</v>
      </c>
      <c r="O954" s="35"/>
      <c r="P954" s="22" t="s">
        <v>1995</v>
      </c>
      <c r="Q954" s="22">
        <v>21.5</v>
      </c>
      <c r="R954" s="37">
        <f t="shared" si="42"/>
        <v>39.200000000000003</v>
      </c>
      <c r="S954" s="168">
        <v>49</v>
      </c>
      <c r="T954" s="33" t="s">
        <v>1760</v>
      </c>
      <c r="U954" s="33"/>
      <c r="V954" s="99">
        <v>0.16500000000000001</v>
      </c>
      <c r="W954" s="99">
        <v>5.0000000000000001E-3</v>
      </c>
      <c r="X954" s="99">
        <f t="shared" si="44"/>
        <v>0.17</v>
      </c>
      <c r="Y954" s="8">
        <v>40</v>
      </c>
      <c r="Z954" s="8">
        <v>310</v>
      </c>
      <c r="AA954" s="8">
        <v>70</v>
      </c>
      <c r="AB954"/>
      <c r="AC954"/>
      <c r="AD954"/>
      <c r="AE954"/>
      <c r="AF954"/>
      <c r="AG954"/>
      <c r="AH954"/>
      <c r="AI954"/>
      <c r="AJ954"/>
      <c r="AK954"/>
      <c r="AL954"/>
      <c r="AM954"/>
      <c r="AN954"/>
      <c r="AO954"/>
      <c r="AP954"/>
      <c r="AQ954"/>
      <c r="AR954"/>
      <c r="AS954"/>
      <c r="AT954"/>
      <c r="AU954"/>
      <c r="AV954"/>
      <c r="AW954"/>
      <c r="AX954"/>
      <c r="AY954" s="322" t="s">
        <v>1775</v>
      </c>
      <c r="AZ954" s="157"/>
      <c r="BA954" t="s">
        <v>5211</v>
      </c>
      <c r="BB954" s="302" t="s">
        <v>5197</v>
      </c>
      <c r="BC954" s="309" t="s">
        <v>5198</v>
      </c>
    </row>
    <row r="955" spans="1:55" s="32" customFormat="1" ht="15.75" x14ac:dyDescent="0.25">
      <c r="A955" s="3" t="s">
        <v>1671</v>
      </c>
      <c r="B955" s="3" t="s">
        <v>1293</v>
      </c>
      <c r="C955" s="3"/>
      <c r="D955" s="3" t="s">
        <v>1673</v>
      </c>
      <c r="E955" s="3" t="s">
        <v>1673</v>
      </c>
      <c r="F955" s="3" t="s">
        <v>2449</v>
      </c>
      <c r="G955" s="24"/>
      <c r="H955" s="3" t="s">
        <v>782</v>
      </c>
      <c r="I955" s="33">
        <v>96100000</v>
      </c>
      <c r="J955" s="143"/>
      <c r="K955" s="1" t="s">
        <v>2008</v>
      </c>
      <c r="L955" s="1" t="s">
        <v>2008</v>
      </c>
      <c r="M955"/>
      <c r="N955" s="35" t="s">
        <v>1674</v>
      </c>
      <c r="O955" s="35"/>
      <c r="P955" s="22" t="s">
        <v>1995</v>
      </c>
      <c r="Q955" s="22">
        <v>51.5</v>
      </c>
      <c r="R955" s="37">
        <f t="shared" si="42"/>
        <v>95.2</v>
      </c>
      <c r="S955" s="168">
        <v>119</v>
      </c>
      <c r="T955" s="33" t="s">
        <v>1761</v>
      </c>
      <c r="U955" s="33"/>
      <c r="V955" s="99">
        <v>0.25</v>
      </c>
      <c r="W955" s="99">
        <v>5.0000000000000001E-3</v>
      </c>
      <c r="X955" s="99">
        <f t="shared" si="44"/>
        <v>0.255</v>
      </c>
      <c r="Y955" s="8">
        <v>380</v>
      </c>
      <c r="Z955" s="8">
        <v>10</v>
      </c>
      <c r="AA955" s="8">
        <v>235</v>
      </c>
      <c r="AB955"/>
      <c r="AC955"/>
      <c r="AD955"/>
      <c r="AE955"/>
      <c r="AF955"/>
      <c r="AG955"/>
      <c r="AH955"/>
      <c r="AI955"/>
      <c r="AJ955"/>
      <c r="AK955"/>
      <c r="AL955"/>
      <c r="AM955"/>
      <c r="AN955"/>
      <c r="AO955"/>
      <c r="AP955"/>
      <c r="AQ955"/>
      <c r="AR955"/>
      <c r="AS955"/>
      <c r="AT955"/>
      <c r="AU955"/>
      <c r="AV955"/>
      <c r="AW955"/>
      <c r="AX955"/>
      <c r="AY955" s="322" t="s">
        <v>3934</v>
      </c>
      <c r="BA955" t="s">
        <v>5211</v>
      </c>
      <c r="BB955" s="302" t="s">
        <v>5197</v>
      </c>
      <c r="BC955" s="309" t="s">
        <v>5198</v>
      </c>
    </row>
    <row r="956" spans="1:55" s="32" customFormat="1" ht="15.75" x14ac:dyDescent="0.25">
      <c r="A956" s="3" t="s">
        <v>1671</v>
      </c>
      <c r="B956" s="3" t="s">
        <v>1293</v>
      </c>
      <c r="C956" s="3"/>
      <c r="D956" s="3" t="s">
        <v>1675</v>
      </c>
      <c r="E956" s="3" t="s">
        <v>1675</v>
      </c>
      <c r="F956" s="3" t="s">
        <v>2450</v>
      </c>
      <c r="G956" s="24"/>
      <c r="H956" s="3" t="s">
        <v>782</v>
      </c>
      <c r="I956" s="337" t="s">
        <v>5240</v>
      </c>
      <c r="J956" s="143"/>
      <c r="K956" s="1" t="s">
        <v>2008</v>
      </c>
      <c r="L956" s="1" t="s">
        <v>2008</v>
      </c>
      <c r="M956"/>
      <c r="N956" s="35" t="s">
        <v>1677</v>
      </c>
      <c r="O956" s="35"/>
      <c r="P956" s="22" t="s">
        <v>1995</v>
      </c>
      <c r="Q956" s="22">
        <v>56</v>
      </c>
      <c r="R956" s="37">
        <f t="shared" si="42"/>
        <v>103.2</v>
      </c>
      <c r="S956" s="168">
        <v>129</v>
      </c>
      <c r="T956" s="33" t="s">
        <v>1762</v>
      </c>
      <c r="U956" s="33"/>
      <c r="V956" s="99">
        <v>0.13</v>
      </c>
      <c r="W956" s="99">
        <v>5.0000000000000001E-3</v>
      </c>
      <c r="X956" s="99">
        <f t="shared" si="44"/>
        <v>0.13500000000000001</v>
      </c>
      <c r="Y956" s="8">
        <v>190</v>
      </c>
      <c r="Z956" s="8">
        <v>20</v>
      </c>
      <c r="AA956" s="8">
        <v>200</v>
      </c>
      <c r="AB956"/>
      <c r="AC956"/>
      <c r="AD956"/>
      <c r="AE956"/>
      <c r="AF956"/>
      <c r="AG956"/>
      <c r="AH956"/>
      <c r="AI956"/>
      <c r="AJ956"/>
      <c r="AK956"/>
      <c r="AL956"/>
      <c r="AM956"/>
      <c r="AN956"/>
      <c r="AO956"/>
      <c r="AP956"/>
      <c r="AQ956"/>
      <c r="AR956"/>
      <c r="AS956"/>
      <c r="AT956"/>
      <c r="AU956"/>
      <c r="AV956"/>
      <c r="AW956"/>
      <c r="AX956"/>
      <c r="AY956" s="322" t="s">
        <v>1676</v>
      </c>
      <c r="BA956" t="s">
        <v>5211</v>
      </c>
      <c r="BB956" s="302" t="s">
        <v>5197</v>
      </c>
      <c r="BC956" s="309" t="s">
        <v>5198</v>
      </c>
    </row>
    <row r="957" spans="1:55" ht="15.75" x14ac:dyDescent="0.25">
      <c r="A957" s="23" t="s">
        <v>1292</v>
      </c>
      <c r="B957" s="24" t="s">
        <v>1293</v>
      </c>
      <c r="C957" s="24"/>
      <c r="D957" s="3" t="s">
        <v>2252</v>
      </c>
      <c r="E957" s="24" t="s">
        <v>1363</v>
      </c>
      <c r="F957" s="24" t="s">
        <v>2618</v>
      </c>
      <c r="G957" s="3"/>
      <c r="H957" s="24" t="s">
        <v>290</v>
      </c>
      <c r="I957" s="33">
        <v>73158900</v>
      </c>
      <c r="K957" s="1" t="s">
        <v>2008</v>
      </c>
      <c r="L957" s="1" t="s">
        <v>2008</v>
      </c>
      <c r="N957" s="23" t="s">
        <v>1364</v>
      </c>
      <c r="O957" s="23"/>
      <c r="P957" s="22" t="s">
        <v>1995</v>
      </c>
      <c r="Q957" s="22">
        <v>155</v>
      </c>
      <c r="R957" s="37">
        <f t="shared" si="42"/>
        <v>287.2</v>
      </c>
      <c r="S957" s="168">
        <v>359</v>
      </c>
      <c r="T957" s="33" t="s">
        <v>1365</v>
      </c>
      <c r="U957" s="33"/>
      <c r="V957" s="99">
        <v>1.25</v>
      </c>
      <c r="W957" s="99">
        <v>0.01</v>
      </c>
      <c r="X957" s="99">
        <f t="shared" si="44"/>
        <v>1.26</v>
      </c>
      <c r="Y957" s="8">
        <v>30</v>
      </c>
      <c r="Z957" s="8">
        <v>560</v>
      </c>
      <c r="AA957" s="8">
        <v>280</v>
      </c>
      <c r="AY957" s="322" t="s">
        <v>2477</v>
      </c>
      <c r="AZ957" s="157"/>
      <c r="BA957" t="s">
        <v>5213</v>
      </c>
      <c r="BB957" s="302" t="s">
        <v>5197</v>
      </c>
      <c r="BC957" s="309" t="s">
        <v>5198</v>
      </c>
    </row>
    <row r="958" spans="1:55" ht="15.75" x14ac:dyDescent="0.25">
      <c r="A958" s="23" t="s">
        <v>1292</v>
      </c>
      <c r="B958" s="24" t="s">
        <v>1293</v>
      </c>
      <c r="C958" s="24"/>
      <c r="D958" s="3" t="s">
        <v>2252</v>
      </c>
      <c r="E958" s="24" t="s">
        <v>1366</v>
      </c>
      <c r="F958" s="24" t="s">
        <v>2618</v>
      </c>
      <c r="G958" s="3"/>
      <c r="H958" s="24" t="s">
        <v>302</v>
      </c>
      <c r="I958" s="33">
        <v>73158900</v>
      </c>
      <c r="K958" s="1" t="s">
        <v>2008</v>
      </c>
      <c r="L958" s="1" t="s">
        <v>2008</v>
      </c>
      <c r="N958" s="23" t="s">
        <v>1364</v>
      </c>
      <c r="O958" s="23"/>
      <c r="P958" s="22" t="s">
        <v>1995</v>
      </c>
      <c r="Q958" s="22">
        <v>155</v>
      </c>
      <c r="R958" s="37">
        <f t="shared" si="42"/>
        <v>287.2</v>
      </c>
      <c r="S958" s="168">
        <v>359</v>
      </c>
      <c r="T958" s="33" t="s">
        <v>1367</v>
      </c>
      <c r="U958" s="33"/>
      <c r="V958" s="99">
        <v>1.25</v>
      </c>
      <c r="W958" s="99">
        <v>0.01</v>
      </c>
      <c r="X958" s="99">
        <f t="shared" si="44"/>
        <v>1.26</v>
      </c>
      <c r="Y958" s="8">
        <v>30</v>
      </c>
      <c r="Z958" s="8">
        <v>560</v>
      </c>
      <c r="AA958" s="8">
        <v>280</v>
      </c>
      <c r="AY958" s="322" t="s">
        <v>2477</v>
      </c>
      <c r="AZ958" s="157"/>
      <c r="BA958" t="s">
        <v>5213</v>
      </c>
      <c r="BB958" s="302" t="s">
        <v>5197</v>
      </c>
      <c r="BC958" s="309" t="s">
        <v>5198</v>
      </c>
    </row>
    <row r="959" spans="1:55" ht="15.75" x14ac:dyDescent="0.25">
      <c r="A959" s="23" t="s">
        <v>1292</v>
      </c>
      <c r="B959" s="24" t="s">
        <v>1293</v>
      </c>
      <c r="C959" s="24"/>
      <c r="D959" s="3" t="s">
        <v>2252</v>
      </c>
      <c r="E959" s="24" t="s">
        <v>1368</v>
      </c>
      <c r="F959" s="24" t="s">
        <v>2618</v>
      </c>
      <c r="G959" s="3"/>
      <c r="H959" s="24" t="s">
        <v>313</v>
      </c>
      <c r="I959" s="33">
        <v>73158900</v>
      </c>
      <c r="K959" s="1" t="s">
        <v>2008</v>
      </c>
      <c r="L959" s="1" t="s">
        <v>2008</v>
      </c>
      <c r="N959" s="23" t="s">
        <v>1364</v>
      </c>
      <c r="O959" s="23"/>
      <c r="P959" s="22" t="s">
        <v>1995</v>
      </c>
      <c r="Q959" s="22">
        <v>155</v>
      </c>
      <c r="R959" s="37">
        <f t="shared" si="42"/>
        <v>287.2</v>
      </c>
      <c r="S959" s="168">
        <v>359</v>
      </c>
      <c r="T959" s="33" t="s">
        <v>1369</v>
      </c>
      <c r="U959" s="33"/>
      <c r="V959" s="99">
        <v>1.25</v>
      </c>
      <c r="W959" s="99">
        <v>0.01</v>
      </c>
      <c r="X959" s="99">
        <f t="shared" si="44"/>
        <v>1.26</v>
      </c>
      <c r="Y959" s="8">
        <v>30</v>
      </c>
      <c r="Z959" s="8">
        <v>560</v>
      </c>
      <c r="AA959" s="8">
        <v>280</v>
      </c>
      <c r="AY959" s="322" t="s">
        <v>2477</v>
      </c>
      <c r="AZ959" s="157"/>
      <c r="BA959" t="s">
        <v>5213</v>
      </c>
      <c r="BB959" s="302" t="s">
        <v>5197</v>
      </c>
      <c r="BC959" s="309" t="s">
        <v>5198</v>
      </c>
    </row>
    <row r="960" spans="1:55" ht="15.75" x14ac:dyDescent="0.25">
      <c r="A960" s="23" t="s">
        <v>1292</v>
      </c>
      <c r="B960" s="24" t="s">
        <v>1293</v>
      </c>
      <c r="C960" s="24"/>
      <c r="D960" s="3" t="s">
        <v>2252</v>
      </c>
      <c r="E960" s="24" t="s">
        <v>1370</v>
      </c>
      <c r="F960" s="24" t="s">
        <v>2618</v>
      </c>
      <c r="G960" s="3"/>
      <c r="H960" s="24" t="s">
        <v>308</v>
      </c>
      <c r="I960" s="33">
        <v>73158900</v>
      </c>
      <c r="K960" s="1" t="s">
        <v>2008</v>
      </c>
      <c r="L960" s="1" t="s">
        <v>2008</v>
      </c>
      <c r="N960" s="23" t="s">
        <v>1364</v>
      </c>
      <c r="O960" s="23"/>
      <c r="P960" s="22" t="s">
        <v>1995</v>
      </c>
      <c r="Q960" s="22">
        <v>155</v>
      </c>
      <c r="R960" s="37">
        <f t="shared" si="42"/>
        <v>287.2</v>
      </c>
      <c r="S960" s="168">
        <v>359</v>
      </c>
      <c r="T960" s="33" t="s">
        <v>1371</v>
      </c>
      <c r="U960" s="33"/>
      <c r="V960" s="99">
        <v>1.25</v>
      </c>
      <c r="W960" s="99">
        <v>0.01</v>
      </c>
      <c r="X960" s="99">
        <f t="shared" si="44"/>
        <v>1.26</v>
      </c>
      <c r="Y960" s="8">
        <v>30</v>
      </c>
      <c r="Z960" s="8">
        <v>560</v>
      </c>
      <c r="AA960" s="8">
        <v>280</v>
      </c>
      <c r="AY960" s="322" t="s">
        <v>2477</v>
      </c>
      <c r="AZ960" s="157"/>
      <c r="BA960" t="s">
        <v>5213</v>
      </c>
      <c r="BB960" s="302" t="s">
        <v>5197</v>
      </c>
      <c r="BC960" s="309" t="s">
        <v>5198</v>
      </c>
    </row>
    <row r="961" spans="1:55" ht="15.75" x14ac:dyDescent="0.25">
      <c r="A961" s="23" t="s">
        <v>508</v>
      </c>
      <c r="B961" s="24" t="s">
        <v>804</v>
      </c>
      <c r="C961" s="24"/>
      <c r="D961" s="3" t="s">
        <v>2217</v>
      </c>
      <c r="E961" s="24" t="s">
        <v>1372</v>
      </c>
      <c r="F961" s="24" t="s">
        <v>2456</v>
      </c>
      <c r="G961" s="3"/>
      <c r="H961" s="24" t="s">
        <v>290</v>
      </c>
      <c r="I961" s="33">
        <v>42010000</v>
      </c>
      <c r="K961" s="1" t="s">
        <v>2008</v>
      </c>
      <c r="L961" s="1" t="s">
        <v>2008</v>
      </c>
      <c r="N961" s="23" t="s">
        <v>2586</v>
      </c>
      <c r="O961" s="23"/>
      <c r="P961" s="22" t="s">
        <v>1995</v>
      </c>
      <c r="Q961" s="22">
        <v>76</v>
      </c>
      <c r="R961" s="37">
        <f t="shared" si="42"/>
        <v>140</v>
      </c>
      <c r="S961" s="168">
        <v>175</v>
      </c>
      <c r="T961" s="33" t="s">
        <v>1373</v>
      </c>
      <c r="U961" s="33"/>
      <c r="V961" s="99">
        <v>0.29499999999999998</v>
      </c>
      <c r="W961" s="99">
        <v>5.0000000000000001E-3</v>
      </c>
      <c r="X961" s="99">
        <f t="shared" si="44"/>
        <v>0.3</v>
      </c>
      <c r="Y961" s="8">
        <v>10</v>
      </c>
      <c r="Z961" s="8">
        <v>33</v>
      </c>
      <c r="AA961" s="8">
        <v>90</v>
      </c>
      <c r="AY961" s="322" t="s">
        <v>3935</v>
      </c>
      <c r="AZ961" s="158"/>
      <c r="BA961" t="s">
        <v>5211</v>
      </c>
      <c r="BB961" s="302" t="s">
        <v>5197</v>
      </c>
      <c r="BC961" s="309" t="s">
        <v>5198</v>
      </c>
    </row>
    <row r="962" spans="1:55" ht="15.75" x14ac:dyDescent="0.25">
      <c r="A962" s="23" t="s">
        <v>508</v>
      </c>
      <c r="B962" s="24" t="s">
        <v>804</v>
      </c>
      <c r="C962" s="24"/>
      <c r="D962" s="3" t="s">
        <v>2217</v>
      </c>
      <c r="E962" s="24" t="s">
        <v>1374</v>
      </c>
      <c r="F962" s="24" t="s">
        <v>2456</v>
      </c>
      <c r="G962" s="3"/>
      <c r="H962" s="24" t="s">
        <v>302</v>
      </c>
      <c r="I962" s="33">
        <v>42010000</v>
      </c>
      <c r="K962" s="1" t="s">
        <v>2008</v>
      </c>
      <c r="L962" s="1" t="s">
        <v>2008</v>
      </c>
      <c r="N962" s="23" t="s">
        <v>2586</v>
      </c>
      <c r="O962" s="23"/>
      <c r="P962" s="22" t="s">
        <v>1995</v>
      </c>
      <c r="Q962" s="22">
        <v>76</v>
      </c>
      <c r="R962" s="37">
        <f t="shared" si="42"/>
        <v>140</v>
      </c>
      <c r="S962" s="168">
        <v>175</v>
      </c>
      <c r="T962" s="33" t="s">
        <v>1375</v>
      </c>
      <c r="U962" s="33"/>
      <c r="V962" s="99">
        <v>0.29499999999999998</v>
      </c>
      <c r="W962" s="99">
        <v>5.0000000000000001E-3</v>
      </c>
      <c r="X962" s="99">
        <f t="shared" si="44"/>
        <v>0.3</v>
      </c>
      <c r="Y962" s="8">
        <v>10</v>
      </c>
      <c r="Z962" s="8">
        <v>33</v>
      </c>
      <c r="AA962" s="8">
        <v>90</v>
      </c>
      <c r="AY962" s="322" t="s">
        <v>3935</v>
      </c>
      <c r="AZ962" s="158"/>
      <c r="BA962" t="s">
        <v>5211</v>
      </c>
      <c r="BB962" s="302" t="s">
        <v>5197</v>
      </c>
      <c r="BC962" s="309" t="s">
        <v>5198</v>
      </c>
    </row>
    <row r="963" spans="1:55" ht="15.75" x14ac:dyDescent="0.25">
      <c r="A963" s="23" t="s">
        <v>508</v>
      </c>
      <c r="B963" s="24" t="s">
        <v>804</v>
      </c>
      <c r="C963" s="24"/>
      <c r="D963" s="3" t="s">
        <v>2217</v>
      </c>
      <c r="E963" s="24" t="s">
        <v>1376</v>
      </c>
      <c r="F963" s="24" t="s">
        <v>2456</v>
      </c>
      <c r="G963" s="3"/>
      <c r="H963" s="24" t="s">
        <v>429</v>
      </c>
      <c r="I963" s="33">
        <v>42010000</v>
      </c>
      <c r="K963" s="1" t="s">
        <v>2008</v>
      </c>
      <c r="L963" s="1" t="s">
        <v>2008</v>
      </c>
      <c r="N963" s="23" t="s">
        <v>2586</v>
      </c>
      <c r="O963" s="23"/>
      <c r="P963" s="22" t="s">
        <v>1995</v>
      </c>
      <c r="Q963" s="22">
        <v>76</v>
      </c>
      <c r="R963" s="37">
        <f t="shared" si="42"/>
        <v>140</v>
      </c>
      <c r="S963" s="168">
        <v>175</v>
      </c>
      <c r="T963" s="33" t="s">
        <v>1377</v>
      </c>
      <c r="U963" s="33"/>
      <c r="V963" s="99">
        <v>0.29499999999999998</v>
      </c>
      <c r="W963" s="99">
        <v>5.0000000000000001E-3</v>
      </c>
      <c r="X963" s="99">
        <f t="shared" si="44"/>
        <v>0.3</v>
      </c>
      <c r="Y963" s="8">
        <v>10</v>
      </c>
      <c r="Z963" s="8">
        <v>33</v>
      </c>
      <c r="AA963" s="8">
        <v>90</v>
      </c>
      <c r="AY963" s="322" t="s">
        <v>3935</v>
      </c>
      <c r="AZ963" s="158"/>
      <c r="BA963" t="s">
        <v>5211</v>
      </c>
      <c r="BB963" s="302" t="s">
        <v>5197</v>
      </c>
      <c r="BC963" s="309" t="s">
        <v>5198</v>
      </c>
    </row>
    <row r="964" spans="1:55" ht="15.75" x14ac:dyDescent="0.25">
      <c r="A964" s="23" t="s">
        <v>508</v>
      </c>
      <c r="B964" s="24" t="s">
        <v>804</v>
      </c>
      <c r="C964" s="24"/>
      <c r="D964" s="3" t="s">
        <v>2217</v>
      </c>
      <c r="E964" s="24" t="s">
        <v>1378</v>
      </c>
      <c r="F964" s="24" t="s">
        <v>2456</v>
      </c>
      <c r="G964" s="3"/>
      <c r="H964" s="24" t="s">
        <v>417</v>
      </c>
      <c r="I964" s="33">
        <v>42010000</v>
      </c>
      <c r="K964" s="1" t="s">
        <v>2008</v>
      </c>
      <c r="L964" s="1" t="s">
        <v>2008</v>
      </c>
      <c r="N964" s="23" t="s">
        <v>2586</v>
      </c>
      <c r="O964" s="23"/>
      <c r="P964" s="22" t="s">
        <v>1995</v>
      </c>
      <c r="Q964" s="22">
        <v>76</v>
      </c>
      <c r="R964" s="37">
        <f t="shared" si="42"/>
        <v>140</v>
      </c>
      <c r="S964" s="168">
        <v>175</v>
      </c>
      <c r="T964" s="33" t="s">
        <v>1379</v>
      </c>
      <c r="U964" s="33"/>
      <c r="V964" s="99">
        <v>0.29499999999999998</v>
      </c>
      <c r="W964" s="99">
        <v>5.0000000000000001E-3</v>
      </c>
      <c r="X964" s="99">
        <f t="shared" si="44"/>
        <v>0.3</v>
      </c>
      <c r="Y964" s="8">
        <v>10</v>
      </c>
      <c r="Z964" s="8">
        <v>33</v>
      </c>
      <c r="AA964" s="8">
        <v>90</v>
      </c>
      <c r="AY964" s="322" t="s">
        <v>3935</v>
      </c>
      <c r="AZ964" s="158"/>
      <c r="BA964" t="s">
        <v>5211</v>
      </c>
      <c r="BB964" s="302" t="s">
        <v>5197</v>
      </c>
      <c r="BC964" s="309" t="s">
        <v>5198</v>
      </c>
    </row>
    <row r="965" spans="1:55" ht="15.75" x14ac:dyDescent="0.25">
      <c r="A965" s="23" t="s">
        <v>508</v>
      </c>
      <c r="B965" s="24" t="s">
        <v>804</v>
      </c>
      <c r="C965" s="24"/>
      <c r="D965" s="3" t="s">
        <v>2217</v>
      </c>
      <c r="E965" s="24" t="s">
        <v>1380</v>
      </c>
      <c r="F965" s="24" t="s">
        <v>2456</v>
      </c>
      <c r="G965" s="3"/>
      <c r="H965" s="24" t="s">
        <v>313</v>
      </c>
      <c r="I965" s="33">
        <v>42010000</v>
      </c>
      <c r="K965" s="1" t="s">
        <v>2008</v>
      </c>
      <c r="L965" s="1" t="s">
        <v>2008</v>
      </c>
      <c r="N965" s="23" t="s">
        <v>2586</v>
      </c>
      <c r="O965" s="23"/>
      <c r="P965" s="22" t="s">
        <v>1995</v>
      </c>
      <c r="Q965" s="22">
        <v>76</v>
      </c>
      <c r="R965" s="37">
        <f t="shared" si="42"/>
        <v>140</v>
      </c>
      <c r="S965" s="168">
        <v>175</v>
      </c>
      <c r="T965" s="33" t="s">
        <v>1381</v>
      </c>
      <c r="U965" s="33"/>
      <c r="V965" s="99">
        <v>0.29499999999999998</v>
      </c>
      <c r="W965" s="99">
        <v>5.0000000000000001E-3</v>
      </c>
      <c r="X965" s="99">
        <f t="shared" si="44"/>
        <v>0.3</v>
      </c>
      <c r="Y965" s="8">
        <v>10</v>
      </c>
      <c r="Z965" s="8">
        <v>33</v>
      </c>
      <c r="AA965" s="8">
        <v>90</v>
      </c>
      <c r="AY965" s="322" t="s">
        <v>3935</v>
      </c>
      <c r="AZ965" s="158"/>
      <c r="BA965" t="s">
        <v>5211</v>
      </c>
      <c r="BB965" s="302" t="s">
        <v>5197</v>
      </c>
      <c r="BC965" s="309" t="s">
        <v>5198</v>
      </c>
    </row>
    <row r="966" spans="1:55" ht="15.75" x14ac:dyDescent="0.25">
      <c r="A966" s="23" t="s">
        <v>508</v>
      </c>
      <c r="B966" s="24" t="s">
        <v>804</v>
      </c>
      <c r="C966" s="24"/>
      <c r="D966" s="3" t="s">
        <v>2217</v>
      </c>
      <c r="E966" s="24" t="s">
        <v>1382</v>
      </c>
      <c r="F966" s="24" t="s">
        <v>2456</v>
      </c>
      <c r="G966" s="3"/>
      <c r="H966" s="24" t="s">
        <v>406</v>
      </c>
      <c r="I966" s="33">
        <v>42010000</v>
      </c>
      <c r="K966" s="1" t="s">
        <v>2008</v>
      </c>
      <c r="L966" s="1" t="s">
        <v>2008</v>
      </c>
      <c r="N966" s="23" t="s">
        <v>2586</v>
      </c>
      <c r="O966" s="23"/>
      <c r="P966" s="22" t="s">
        <v>1995</v>
      </c>
      <c r="Q966" s="22">
        <v>76</v>
      </c>
      <c r="R966" s="37">
        <f t="shared" si="42"/>
        <v>140</v>
      </c>
      <c r="S966" s="168">
        <v>175</v>
      </c>
      <c r="T966" s="33" t="s">
        <v>1383</v>
      </c>
      <c r="U966" s="33"/>
      <c r="V966" s="99">
        <v>0.29499999999999998</v>
      </c>
      <c r="W966" s="99">
        <v>5.0000000000000001E-3</v>
      </c>
      <c r="X966" s="99">
        <f t="shared" si="44"/>
        <v>0.3</v>
      </c>
      <c r="Y966" s="8">
        <v>10</v>
      </c>
      <c r="Z966" s="8">
        <v>33</v>
      </c>
      <c r="AA966" s="8">
        <v>90</v>
      </c>
      <c r="AY966" s="322" t="s">
        <v>3935</v>
      </c>
      <c r="AZ966" s="158"/>
      <c r="BA966" t="s">
        <v>5211</v>
      </c>
      <c r="BB966" s="302" t="s">
        <v>5197</v>
      </c>
      <c r="BC966" s="309" t="s">
        <v>5198</v>
      </c>
    </row>
    <row r="967" spans="1:55" ht="15.75" x14ac:dyDescent="0.25">
      <c r="A967" s="23" t="s">
        <v>508</v>
      </c>
      <c r="B967" s="24" t="s">
        <v>804</v>
      </c>
      <c r="C967" s="24"/>
      <c r="D967" s="3" t="s">
        <v>2217</v>
      </c>
      <c r="E967" s="24" t="s">
        <v>1384</v>
      </c>
      <c r="F967" s="24" t="s">
        <v>2456</v>
      </c>
      <c r="G967" s="3"/>
      <c r="H967" s="24" t="s">
        <v>308</v>
      </c>
      <c r="I967" s="33">
        <v>42010000</v>
      </c>
      <c r="K967" s="1" t="s">
        <v>2008</v>
      </c>
      <c r="L967" s="1" t="s">
        <v>2008</v>
      </c>
      <c r="N967" s="23" t="s">
        <v>2586</v>
      </c>
      <c r="O967" s="23"/>
      <c r="P967" s="22" t="s">
        <v>1995</v>
      </c>
      <c r="Q967" s="22">
        <v>76</v>
      </c>
      <c r="R967" s="37">
        <f t="shared" si="42"/>
        <v>140</v>
      </c>
      <c r="S967" s="168">
        <v>175</v>
      </c>
      <c r="T967" s="33" t="s">
        <v>1385</v>
      </c>
      <c r="U967" s="33"/>
      <c r="V967" s="99">
        <v>0.29499999999999998</v>
      </c>
      <c r="W967" s="99">
        <v>5.0000000000000001E-3</v>
      </c>
      <c r="X967" s="99">
        <f t="shared" si="44"/>
        <v>0.3</v>
      </c>
      <c r="Y967" s="8">
        <v>10</v>
      </c>
      <c r="Z967" s="8">
        <v>33</v>
      </c>
      <c r="AA967" s="8">
        <v>90</v>
      </c>
      <c r="AY967" s="322" t="s">
        <v>3935</v>
      </c>
      <c r="AZ967" s="158"/>
      <c r="BA967" t="s">
        <v>5211</v>
      </c>
      <c r="BB967" s="302" t="s">
        <v>5197</v>
      </c>
      <c r="BC967" s="309" t="s">
        <v>5198</v>
      </c>
    </row>
    <row r="968" spans="1:55" ht="15.75" x14ac:dyDescent="0.25">
      <c r="A968" t="s">
        <v>448</v>
      </c>
      <c r="B968" s="24" t="s">
        <v>804</v>
      </c>
      <c r="D968" t="s">
        <v>4790</v>
      </c>
      <c r="E968" s="20" t="s">
        <v>4702</v>
      </c>
      <c r="F968" t="s">
        <v>4703</v>
      </c>
      <c r="H968" t="s">
        <v>1609</v>
      </c>
      <c r="I968" s="33">
        <v>42010000</v>
      </c>
      <c r="K968" s="1" t="s">
        <v>2008</v>
      </c>
      <c r="L968" s="1" t="s">
        <v>2008</v>
      </c>
      <c r="M968" s="254"/>
      <c r="N968" s="13" t="s">
        <v>4704</v>
      </c>
      <c r="O968"/>
      <c r="P968" t="s">
        <v>1995</v>
      </c>
      <c r="Q968" s="37">
        <v>52</v>
      </c>
      <c r="R968" s="37">
        <f t="shared" si="42"/>
        <v>95.2</v>
      </c>
      <c r="S968" s="168">
        <v>119</v>
      </c>
      <c r="T968" s="143">
        <v>5051771912141</v>
      </c>
      <c r="U968"/>
      <c r="V968"/>
      <c r="W968"/>
      <c r="X968"/>
      <c r="Y968"/>
      <c r="Z968"/>
      <c r="AA968"/>
      <c r="AY968" s="320" t="s">
        <v>4705</v>
      </c>
      <c r="BA968" t="s">
        <v>5213</v>
      </c>
      <c r="BB968" s="302" t="s">
        <v>5197</v>
      </c>
      <c r="BC968" s="309" t="s">
        <v>5198</v>
      </c>
    </row>
    <row r="969" spans="1:55" ht="15.75" x14ac:dyDescent="0.25">
      <c r="A969" t="s">
        <v>448</v>
      </c>
      <c r="B969" s="24" t="s">
        <v>804</v>
      </c>
      <c r="D969" t="s">
        <v>4790</v>
      </c>
      <c r="E969" s="20" t="s">
        <v>4706</v>
      </c>
      <c r="F969" t="s">
        <v>4703</v>
      </c>
      <c r="H969" t="s">
        <v>1164</v>
      </c>
      <c r="I969" s="33">
        <v>42010000</v>
      </c>
      <c r="K969" s="1" t="s">
        <v>2008</v>
      </c>
      <c r="L969" s="1" t="s">
        <v>2008</v>
      </c>
      <c r="M969" s="254"/>
      <c r="N969" s="13" t="s">
        <v>4704</v>
      </c>
      <c r="O969"/>
      <c r="P969" t="s">
        <v>1995</v>
      </c>
      <c r="Q969" s="37">
        <v>52</v>
      </c>
      <c r="R969" s="37">
        <f t="shared" si="42"/>
        <v>95.2</v>
      </c>
      <c r="S969" s="168">
        <v>119</v>
      </c>
      <c r="T969" s="143">
        <v>5051771912196</v>
      </c>
      <c r="U969"/>
      <c r="V969"/>
      <c r="W969"/>
      <c r="X969"/>
      <c r="Y969"/>
      <c r="Z969"/>
      <c r="AA969"/>
      <c r="AY969" s="320" t="s">
        <v>4705</v>
      </c>
      <c r="BA969" t="s">
        <v>5213</v>
      </c>
      <c r="BB969" s="302" t="s">
        <v>5197</v>
      </c>
      <c r="BC969" s="309" t="s">
        <v>5198</v>
      </c>
    </row>
    <row r="970" spans="1:55" ht="15.75" x14ac:dyDescent="0.25">
      <c r="A970" t="s">
        <v>448</v>
      </c>
      <c r="B970" s="24" t="s">
        <v>804</v>
      </c>
      <c r="D970" t="s">
        <v>4790</v>
      </c>
      <c r="E970" s="20" t="s">
        <v>4707</v>
      </c>
      <c r="F970" t="s">
        <v>4703</v>
      </c>
      <c r="H970" t="s">
        <v>304</v>
      </c>
      <c r="I970" s="33">
        <v>42010000</v>
      </c>
      <c r="K970" s="1" t="s">
        <v>2008</v>
      </c>
      <c r="L970" s="1" t="s">
        <v>2008</v>
      </c>
      <c r="M970" s="254"/>
      <c r="N970" s="13" t="s">
        <v>4704</v>
      </c>
      <c r="O970"/>
      <c r="P970" t="s">
        <v>1995</v>
      </c>
      <c r="Q970" s="37">
        <v>52</v>
      </c>
      <c r="R970" s="37">
        <f t="shared" ref="R970:R1033" si="45">S970*0.8</f>
        <v>95.2</v>
      </c>
      <c r="S970" s="168">
        <v>119</v>
      </c>
      <c r="T970" s="143">
        <v>5051771912189</v>
      </c>
      <c r="U970"/>
      <c r="V970"/>
      <c r="W970"/>
      <c r="X970"/>
      <c r="Y970"/>
      <c r="Z970"/>
      <c r="AA970"/>
      <c r="AY970" s="320" t="s">
        <v>4705</v>
      </c>
      <c r="BA970" t="s">
        <v>5213</v>
      </c>
      <c r="BB970" s="302" t="s">
        <v>5197</v>
      </c>
      <c r="BC970" s="309" t="s">
        <v>5198</v>
      </c>
    </row>
    <row r="971" spans="1:55" ht="15.75" x14ac:dyDescent="0.25">
      <c r="A971" t="s">
        <v>448</v>
      </c>
      <c r="B971" s="24" t="s">
        <v>804</v>
      </c>
      <c r="D971" t="s">
        <v>4790</v>
      </c>
      <c r="E971" s="20" t="s">
        <v>4708</v>
      </c>
      <c r="F971" t="s">
        <v>4703</v>
      </c>
      <c r="H971" t="s">
        <v>898</v>
      </c>
      <c r="I971" s="33">
        <v>42010000</v>
      </c>
      <c r="K971" s="1" t="s">
        <v>2008</v>
      </c>
      <c r="L971" s="1" t="s">
        <v>2008</v>
      </c>
      <c r="M971" s="254"/>
      <c r="N971" s="13" t="s">
        <v>4704</v>
      </c>
      <c r="O971"/>
      <c r="P971" t="s">
        <v>1995</v>
      </c>
      <c r="Q971" s="37">
        <v>52</v>
      </c>
      <c r="R971" s="37">
        <f t="shared" si="45"/>
        <v>95.2</v>
      </c>
      <c r="S971" s="168">
        <v>119</v>
      </c>
      <c r="T971" s="143">
        <v>5051771912172</v>
      </c>
      <c r="U971"/>
      <c r="V971"/>
      <c r="W971"/>
      <c r="X971"/>
      <c r="Y971"/>
      <c r="Z971"/>
      <c r="AA971"/>
      <c r="AY971" s="320" t="s">
        <v>4705</v>
      </c>
      <c r="BA971" t="s">
        <v>5213</v>
      </c>
      <c r="BB971" s="302" t="s">
        <v>5197</v>
      </c>
      <c r="BC971" s="309" t="s">
        <v>5198</v>
      </c>
    </row>
    <row r="972" spans="1:55" ht="15.75" x14ac:dyDescent="0.25">
      <c r="A972" t="s">
        <v>448</v>
      </c>
      <c r="B972" s="24" t="s">
        <v>804</v>
      </c>
      <c r="D972" t="s">
        <v>4790</v>
      </c>
      <c r="E972" s="20" t="s">
        <v>4709</v>
      </c>
      <c r="F972" t="s">
        <v>4703</v>
      </c>
      <c r="H972" t="s">
        <v>896</v>
      </c>
      <c r="I972" s="33">
        <v>42010000</v>
      </c>
      <c r="K972" s="1" t="s">
        <v>2008</v>
      </c>
      <c r="L972" s="1" t="s">
        <v>2008</v>
      </c>
      <c r="M972" s="254"/>
      <c r="N972" s="13" t="s">
        <v>4704</v>
      </c>
      <c r="O972"/>
      <c r="P972" t="s">
        <v>1995</v>
      </c>
      <c r="Q972" s="37">
        <v>52</v>
      </c>
      <c r="R972" s="37">
        <f t="shared" si="45"/>
        <v>95.2</v>
      </c>
      <c r="S972" s="168">
        <v>119</v>
      </c>
      <c r="T972" s="143">
        <v>5051771912165</v>
      </c>
      <c r="U972"/>
      <c r="V972"/>
      <c r="W972"/>
      <c r="X972"/>
      <c r="Y972"/>
      <c r="Z972"/>
      <c r="AA972"/>
      <c r="AY972" s="320" t="s">
        <v>4705</v>
      </c>
      <c r="BA972" t="s">
        <v>5213</v>
      </c>
      <c r="BB972" s="302" t="s">
        <v>5197</v>
      </c>
      <c r="BC972" s="309" t="s">
        <v>5198</v>
      </c>
    </row>
    <row r="973" spans="1:55" ht="15.75" x14ac:dyDescent="0.25">
      <c r="A973" t="s">
        <v>448</v>
      </c>
      <c r="B973" s="24" t="s">
        <v>804</v>
      </c>
      <c r="D973" t="s">
        <v>4790</v>
      </c>
      <c r="E973" s="20" t="s">
        <v>4710</v>
      </c>
      <c r="F973" t="s">
        <v>4703</v>
      </c>
      <c r="H973" t="s">
        <v>1610</v>
      </c>
      <c r="I973" s="33">
        <v>42010000</v>
      </c>
      <c r="K973" s="1" t="s">
        <v>2008</v>
      </c>
      <c r="L973" s="1" t="s">
        <v>2008</v>
      </c>
      <c r="M973" s="254"/>
      <c r="N973" s="13" t="s">
        <v>4704</v>
      </c>
      <c r="O973"/>
      <c r="P973" t="s">
        <v>1995</v>
      </c>
      <c r="Q973" s="37">
        <v>52</v>
      </c>
      <c r="R973" s="37">
        <f t="shared" si="45"/>
        <v>95.2</v>
      </c>
      <c r="S973" s="168">
        <v>119</v>
      </c>
      <c r="T973" s="143">
        <v>5051771912158</v>
      </c>
      <c r="U973"/>
      <c r="V973"/>
      <c r="W973"/>
      <c r="X973"/>
      <c r="Y973"/>
      <c r="Z973"/>
      <c r="AA973"/>
      <c r="AY973" s="320" t="s">
        <v>4705</v>
      </c>
      <c r="BA973" t="s">
        <v>5213</v>
      </c>
      <c r="BB973" s="302" t="s">
        <v>5197</v>
      </c>
      <c r="BC973" s="309" t="s">
        <v>5198</v>
      </c>
    </row>
    <row r="974" spans="1:55" ht="15.75" x14ac:dyDescent="0.25">
      <c r="A974" s="23" t="s">
        <v>508</v>
      </c>
      <c r="B974" s="24" t="s">
        <v>804</v>
      </c>
      <c r="C974" s="24"/>
      <c r="D974" s="3" t="s">
        <v>2253</v>
      </c>
      <c r="E974" s="24" t="s">
        <v>1386</v>
      </c>
      <c r="F974" s="24" t="s">
        <v>2457</v>
      </c>
      <c r="G974" s="24"/>
      <c r="H974" s="24" t="s">
        <v>290</v>
      </c>
      <c r="I974" s="33">
        <v>42010000</v>
      </c>
      <c r="K974" s="1" t="s">
        <v>2008</v>
      </c>
      <c r="L974" s="1" t="s">
        <v>2008</v>
      </c>
      <c r="N974" s="23" t="s">
        <v>2587</v>
      </c>
      <c r="O974" s="23"/>
      <c r="P974" s="22" t="s">
        <v>1995</v>
      </c>
      <c r="Q974" s="22">
        <v>86</v>
      </c>
      <c r="R974" s="37">
        <f t="shared" si="45"/>
        <v>159.20000000000002</v>
      </c>
      <c r="S974" s="168">
        <v>199</v>
      </c>
      <c r="T974" s="33" t="s">
        <v>1387</v>
      </c>
      <c r="U974" s="33"/>
      <c r="V974" s="99">
        <v>0.34499999999999997</v>
      </c>
      <c r="W974" s="99">
        <v>5.0000000000000001E-3</v>
      </c>
      <c r="X974" s="99">
        <f t="shared" si="44"/>
        <v>0.35</v>
      </c>
      <c r="Y974" s="8">
        <v>10</v>
      </c>
      <c r="Z974" s="8">
        <v>650</v>
      </c>
      <c r="AA974" s="8">
        <v>10</v>
      </c>
      <c r="AY974" s="322" t="s">
        <v>2476</v>
      </c>
      <c r="AZ974" s="158"/>
      <c r="BA974" t="s">
        <v>5211</v>
      </c>
      <c r="BB974" s="302" t="s">
        <v>5197</v>
      </c>
      <c r="BC974" s="309" t="s">
        <v>5198</v>
      </c>
    </row>
    <row r="975" spans="1:55" ht="15.75" x14ac:dyDescent="0.25">
      <c r="A975" s="23" t="s">
        <v>508</v>
      </c>
      <c r="B975" s="24" t="s">
        <v>804</v>
      </c>
      <c r="C975" s="24"/>
      <c r="D975" s="3" t="s">
        <v>2253</v>
      </c>
      <c r="E975" s="24" t="s">
        <v>1388</v>
      </c>
      <c r="F975" s="24" t="s">
        <v>2457</v>
      </c>
      <c r="G975" s="24"/>
      <c r="H975" s="24" t="s">
        <v>302</v>
      </c>
      <c r="I975" s="33">
        <v>42010000</v>
      </c>
      <c r="K975" s="1" t="s">
        <v>2008</v>
      </c>
      <c r="L975" s="1" t="s">
        <v>2008</v>
      </c>
      <c r="N975" s="23" t="s">
        <v>2587</v>
      </c>
      <c r="O975" s="23"/>
      <c r="P975" s="22" t="s">
        <v>1995</v>
      </c>
      <c r="Q975" s="22">
        <v>86</v>
      </c>
      <c r="R975" s="37">
        <f t="shared" si="45"/>
        <v>159.20000000000002</v>
      </c>
      <c r="S975" s="168">
        <v>199</v>
      </c>
      <c r="T975" s="33" t="s">
        <v>1389</v>
      </c>
      <c r="U975" s="33"/>
      <c r="V975" s="99">
        <v>0.34499999999999997</v>
      </c>
      <c r="W975" s="99">
        <v>5.0000000000000001E-3</v>
      </c>
      <c r="X975" s="99">
        <f t="shared" si="44"/>
        <v>0.35</v>
      </c>
      <c r="Y975" s="8">
        <v>10</v>
      </c>
      <c r="Z975" s="8">
        <v>650</v>
      </c>
      <c r="AA975" s="8">
        <v>10</v>
      </c>
      <c r="AY975" s="322" t="s">
        <v>2476</v>
      </c>
      <c r="AZ975" s="158"/>
      <c r="BA975" t="s">
        <v>5211</v>
      </c>
      <c r="BB975" s="302" t="s">
        <v>5197</v>
      </c>
      <c r="BC975" s="309" t="s">
        <v>5198</v>
      </c>
    </row>
    <row r="976" spans="1:55" ht="15.75" x14ac:dyDescent="0.25">
      <c r="A976" s="23" t="s">
        <v>508</v>
      </c>
      <c r="B976" s="24" t="s">
        <v>804</v>
      </c>
      <c r="C976" s="24"/>
      <c r="D976" s="3" t="s">
        <v>2253</v>
      </c>
      <c r="E976" s="24" t="s">
        <v>1390</v>
      </c>
      <c r="F976" s="24" t="s">
        <v>2457</v>
      </c>
      <c r="G976" s="24"/>
      <c r="H976" s="24" t="s">
        <v>429</v>
      </c>
      <c r="I976" s="33">
        <v>42010000</v>
      </c>
      <c r="K976" s="1" t="s">
        <v>2008</v>
      </c>
      <c r="L976" s="1" t="s">
        <v>2008</v>
      </c>
      <c r="N976" s="23" t="s">
        <v>2587</v>
      </c>
      <c r="O976" s="23"/>
      <c r="P976" s="22" t="s">
        <v>1995</v>
      </c>
      <c r="Q976" s="22">
        <v>86</v>
      </c>
      <c r="R976" s="37">
        <f t="shared" si="45"/>
        <v>159.20000000000002</v>
      </c>
      <c r="S976" s="168">
        <v>199</v>
      </c>
      <c r="T976" s="33" t="s">
        <v>1391</v>
      </c>
      <c r="U976" s="33"/>
      <c r="V976" s="99">
        <v>0.34499999999999997</v>
      </c>
      <c r="W976" s="99">
        <v>5.0000000000000001E-3</v>
      </c>
      <c r="X976" s="99">
        <f t="shared" si="44"/>
        <v>0.35</v>
      </c>
      <c r="Y976" s="8">
        <v>10</v>
      </c>
      <c r="Z976" s="8">
        <v>650</v>
      </c>
      <c r="AA976" s="8">
        <v>10</v>
      </c>
      <c r="AY976" s="322" t="s">
        <v>2476</v>
      </c>
      <c r="AZ976" s="158"/>
      <c r="BA976" t="s">
        <v>5211</v>
      </c>
      <c r="BB976" s="302" t="s">
        <v>5197</v>
      </c>
      <c r="BC976" s="309" t="s">
        <v>5198</v>
      </c>
    </row>
    <row r="977" spans="1:55" ht="15.75" x14ac:dyDescent="0.25">
      <c r="A977" s="23" t="s">
        <v>508</v>
      </c>
      <c r="B977" s="24" t="s">
        <v>804</v>
      </c>
      <c r="C977" s="24"/>
      <c r="D977" s="3" t="s">
        <v>2253</v>
      </c>
      <c r="E977" s="24" t="s">
        <v>1392</v>
      </c>
      <c r="F977" s="24" t="s">
        <v>2457</v>
      </c>
      <c r="G977" s="24"/>
      <c r="H977" s="24" t="s">
        <v>417</v>
      </c>
      <c r="I977" s="33">
        <v>42010000</v>
      </c>
      <c r="K977" s="1" t="s">
        <v>2008</v>
      </c>
      <c r="L977" s="1" t="s">
        <v>2008</v>
      </c>
      <c r="N977" s="23" t="s">
        <v>2587</v>
      </c>
      <c r="O977" s="23"/>
      <c r="P977" s="22" t="s">
        <v>1995</v>
      </c>
      <c r="Q977" s="22">
        <v>86</v>
      </c>
      <c r="R977" s="37">
        <f t="shared" si="45"/>
        <v>159.20000000000002</v>
      </c>
      <c r="S977" s="168">
        <v>199</v>
      </c>
      <c r="T977" s="33">
        <v>5051771565323</v>
      </c>
      <c r="U977" s="33"/>
      <c r="V977" s="99">
        <v>0.34499999999999997</v>
      </c>
      <c r="W977" s="99">
        <v>5.0000000000000001E-3</v>
      </c>
      <c r="X977" s="99">
        <f t="shared" si="44"/>
        <v>0.35</v>
      </c>
      <c r="Y977" s="8">
        <v>10</v>
      </c>
      <c r="Z977" s="8">
        <v>650</v>
      </c>
      <c r="AA977" s="8">
        <v>10</v>
      </c>
      <c r="AY977" s="322" t="s">
        <v>2476</v>
      </c>
      <c r="AZ977" s="158"/>
      <c r="BA977" t="s">
        <v>5211</v>
      </c>
      <c r="BB977" s="302" t="s">
        <v>5197</v>
      </c>
      <c r="BC977" s="309" t="s">
        <v>5198</v>
      </c>
    </row>
    <row r="978" spans="1:55" ht="15.75" x14ac:dyDescent="0.25">
      <c r="A978" s="23" t="s">
        <v>508</v>
      </c>
      <c r="B978" s="24" t="s">
        <v>804</v>
      </c>
      <c r="C978" s="24"/>
      <c r="D978" s="3" t="s">
        <v>2253</v>
      </c>
      <c r="E978" s="24" t="s">
        <v>1393</v>
      </c>
      <c r="F978" s="24" t="s">
        <v>2457</v>
      </c>
      <c r="G978" s="24"/>
      <c r="H978" s="24" t="s">
        <v>313</v>
      </c>
      <c r="I978" s="33">
        <v>42010000</v>
      </c>
      <c r="K978" s="1" t="s">
        <v>2008</v>
      </c>
      <c r="L978" s="1" t="s">
        <v>2008</v>
      </c>
      <c r="N978" s="23" t="s">
        <v>2587</v>
      </c>
      <c r="O978" s="23"/>
      <c r="P978" s="22" t="s">
        <v>1995</v>
      </c>
      <c r="Q978" s="22">
        <v>86</v>
      </c>
      <c r="R978" s="37">
        <f t="shared" si="45"/>
        <v>159.20000000000002</v>
      </c>
      <c r="S978" s="168">
        <v>199</v>
      </c>
      <c r="T978" s="33" t="s">
        <v>1394</v>
      </c>
      <c r="U978" s="33"/>
      <c r="V978" s="99">
        <v>0.34499999999999997</v>
      </c>
      <c r="W978" s="99">
        <v>5.0000000000000001E-3</v>
      </c>
      <c r="X978" s="99">
        <f t="shared" si="44"/>
        <v>0.35</v>
      </c>
      <c r="Y978" s="8">
        <v>10</v>
      </c>
      <c r="Z978" s="8">
        <v>650</v>
      </c>
      <c r="AA978" s="8">
        <v>10</v>
      </c>
      <c r="AY978" s="322" t="s">
        <v>2476</v>
      </c>
      <c r="AZ978" s="158"/>
      <c r="BA978" t="s">
        <v>5211</v>
      </c>
      <c r="BB978" s="302" t="s">
        <v>5197</v>
      </c>
      <c r="BC978" s="309" t="s">
        <v>5198</v>
      </c>
    </row>
    <row r="979" spans="1:55" ht="15.75" x14ac:dyDescent="0.25">
      <c r="A979" s="23" t="s">
        <v>508</v>
      </c>
      <c r="B979" s="24" t="s">
        <v>804</v>
      </c>
      <c r="C979" s="24"/>
      <c r="D979" s="3" t="s">
        <v>2253</v>
      </c>
      <c r="E979" s="24" t="s">
        <v>1395</v>
      </c>
      <c r="F979" s="24" t="s">
        <v>2457</v>
      </c>
      <c r="G979" s="24"/>
      <c r="H979" s="24" t="s">
        <v>406</v>
      </c>
      <c r="I979" s="33">
        <v>42010000</v>
      </c>
      <c r="K979" s="1" t="s">
        <v>2008</v>
      </c>
      <c r="L979" s="1" t="s">
        <v>2008</v>
      </c>
      <c r="N979" s="23" t="s">
        <v>2587</v>
      </c>
      <c r="O979" s="23"/>
      <c r="P979" s="22" t="s">
        <v>1995</v>
      </c>
      <c r="Q979" s="22">
        <v>86</v>
      </c>
      <c r="R979" s="37">
        <f t="shared" si="45"/>
        <v>159.20000000000002</v>
      </c>
      <c r="S979" s="168">
        <v>199</v>
      </c>
      <c r="T979" s="33" t="s">
        <v>1396</v>
      </c>
      <c r="U979" s="33"/>
      <c r="V979" s="99">
        <v>0.34499999999999997</v>
      </c>
      <c r="W979" s="99">
        <v>5.0000000000000001E-3</v>
      </c>
      <c r="X979" s="99">
        <f t="shared" si="44"/>
        <v>0.35</v>
      </c>
      <c r="Y979" s="8">
        <v>10</v>
      </c>
      <c r="Z979" s="8">
        <v>650</v>
      </c>
      <c r="AA979" s="8">
        <v>10</v>
      </c>
      <c r="AY979" s="322" t="s">
        <v>2476</v>
      </c>
      <c r="AZ979" s="158"/>
      <c r="BA979" t="s">
        <v>5211</v>
      </c>
      <c r="BB979" s="302" t="s">
        <v>5197</v>
      </c>
      <c r="BC979" s="309" t="s">
        <v>5198</v>
      </c>
    </row>
    <row r="980" spans="1:55" ht="15.75" x14ac:dyDescent="0.25">
      <c r="A980" s="23" t="s">
        <v>1292</v>
      </c>
      <c r="B980" s="24" t="s">
        <v>1293</v>
      </c>
      <c r="C980" s="24"/>
      <c r="D980" s="3" t="s">
        <v>2254</v>
      </c>
      <c r="E980" s="24" t="s">
        <v>1397</v>
      </c>
      <c r="F980" s="24" t="s">
        <v>2459</v>
      </c>
      <c r="G980" s="24"/>
      <c r="H980" s="24" t="s">
        <v>290</v>
      </c>
      <c r="I980" s="33">
        <v>39269097</v>
      </c>
      <c r="K980" s="1" t="s">
        <v>2008</v>
      </c>
      <c r="L980" s="1" t="s">
        <v>2008</v>
      </c>
      <c r="N980" s="23" t="s">
        <v>1060</v>
      </c>
      <c r="O980" s="23"/>
      <c r="P980" s="22" t="s">
        <v>1995</v>
      </c>
      <c r="Q980" s="22">
        <v>175</v>
      </c>
      <c r="R980" s="37">
        <f t="shared" si="45"/>
        <v>319.20000000000005</v>
      </c>
      <c r="S980" s="168">
        <v>399</v>
      </c>
      <c r="T980" s="33" t="s">
        <v>1399</v>
      </c>
      <c r="U980" s="33"/>
      <c r="V980" s="99">
        <v>0.99</v>
      </c>
      <c r="W980" s="99">
        <v>5.0000000000000001E-3</v>
      </c>
      <c r="X980" s="99">
        <f t="shared" ref="X980:X996" si="46">V980+W980</f>
        <v>0.995</v>
      </c>
      <c r="Y980" s="8">
        <v>270</v>
      </c>
      <c r="Z980" s="8">
        <v>820</v>
      </c>
      <c r="AA980" s="8">
        <v>360</v>
      </c>
      <c r="AY980" s="322" t="s">
        <v>1398</v>
      </c>
      <c r="AZ980" s="32"/>
      <c r="BA980" t="s">
        <v>5211</v>
      </c>
      <c r="BB980" s="302" t="s">
        <v>5197</v>
      </c>
      <c r="BC980" s="309" t="s">
        <v>5198</v>
      </c>
    </row>
    <row r="981" spans="1:55" ht="15.75" x14ac:dyDescent="0.25">
      <c r="A981" s="23" t="s">
        <v>1292</v>
      </c>
      <c r="B981" s="24" t="s">
        <v>1293</v>
      </c>
      <c r="C981" s="24"/>
      <c r="D981" s="3" t="s">
        <v>2254</v>
      </c>
      <c r="E981" s="24" t="s">
        <v>1400</v>
      </c>
      <c r="F981" s="24" t="s">
        <v>2459</v>
      </c>
      <c r="G981" s="24"/>
      <c r="H981" s="24" t="s">
        <v>302</v>
      </c>
      <c r="I981" s="33">
        <v>39269097</v>
      </c>
      <c r="K981" s="1" t="s">
        <v>2008</v>
      </c>
      <c r="L981" s="1" t="s">
        <v>2008</v>
      </c>
      <c r="N981" s="23" t="s">
        <v>1060</v>
      </c>
      <c r="O981" s="23"/>
      <c r="P981" s="22" t="s">
        <v>1995</v>
      </c>
      <c r="Q981" s="22">
        <v>175</v>
      </c>
      <c r="R981" s="37">
        <f t="shared" si="45"/>
        <v>319.20000000000005</v>
      </c>
      <c r="S981" s="168">
        <v>399</v>
      </c>
      <c r="T981" s="33" t="s">
        <v>1401</v>
      </c>
      <c r="U981" s="33"/>
      <c r="V981" s="99">
        <v>0.99</v>
      </c>
      <c r="W981" s="99">
        <v>5.0000000000000001E-3</v>
      </c>
      <c r="X981" s="99">
        <f t="shared" si="46"/>
        <v>0.995</v>
      </c>
      <c r="Y981" s="8">
        <v>270</v>
      </c>
      <c r="Z981" s="8">
        <v>820</v>
      </c>
      <c r="AA981" s="8">
        <v>360</v>
      </c>
      <c r="AY981" s="322" t="s">
        <v>1398</v>
      </c>
      <c r="AZ981" s="32"/>
      <c r="BA981" t="s">
        <v>5211</v>
      </c>
      <c r="BB981" s="302" t="s">
        <v>5197</v>
      </c>
      <c r="BC981" s="309" t="s">
        <v>5198</v>
      </c>
    </row>
    <row r="982" spans="1:55" ht="15.75" x14ac:dyDescent="0.25">
      <c r="A982" s="23" t="s">
        <v>1292</v>
      </c>
      <c r="B982" s="24" t="s">
        <v>1293</v>
      </c>
      <c r="C982" s="24"/>
      <c r="D982" s="3" t="s">
        <v>2254</v>
      </c>
      <c r="E982" s="24" t="s">
        <v>1402</v>
      </c>
      <c r="F982" s="24" t="s">
        <v>2459</v>
      </c>
      <c r="G982" s="24"/>
      <c r="H982" s="24" t="s">
        <v>313</v>
      </c>
      <c r="I982" s="33">
        <v>39269097</v>
      </c>
      <c r="K982" s="1" t="s">
        <v>2008</v>
      </c>
      <c r="L982" s="1" t="s">
        <v>2008</v>
      </c>
      <c r="N982" s="23" t="s">
        <v>1060</v>
      </c>
      <c r="O982" s="23"/>
      <c r="P982" s="22" t="s">
        <v>1995</v>
      </c>
      <c r="Q982" s="22">
        <v>175</v>
      </c>
      <c r="R982" s="37">
        <f t="shared" si="45"/>
        <v>319.20000000000005</v>
      </c>
      <c r="S982" s="168">
        <v>399</v>
      </c>
      <c r="T982" s="33" t="s">
        <v>1403</v>
      </c>
      <c r="U982" s="33"/>
      <c r="V982" s="99">
        <v>0.99</v>
      </c>
      <c r="W982" s="99">
        <v>5.0000000000000001E-3</v>
      </c>
      <c r="X982" s="99">
        <f t="shared" si="46"/>
        <v>0.995</v>
      </c>
      <c r="Y982" s="8">
        <v>270</v>
      </c>
      <c r="Z982" s="8">
        <v>820</v>
      </c>
      <c r="AA982" s="8">
        <v>360</v>
      </c>
      <c r="AY982" s="322" t="s">
        <v>1398</v>
      </c>
      <c r="AZ982" s="32"/>
      <c r="BA982" t="s">
        <v>5211</v>
      </c>
      <c r="BB982" s="302" t="s">
        <v>5197</v>
      </c>
      <c r="BC982" s="309" t="s">
        <v>5198</v>
      </c>
    </row>
    <row r="983" spans="1:55" ht="15.75" x14ac:dyDescent="0.25">
      <c r="A983" s="23" t="s">
        <v>1292</v>
      </c>
      <c r="B983" s="24" t="s">
        <v>1293</v>
      </c>
      <c r="C983" s="24"/>
      <c r="D983" s="3" t="s">
        <v>2254</v>
      </c>
      <c r="E983" s="24" t="s">
        <v>1404</v>
      </c>
      <c r="F983" s="24" t="s">
        <v>2459</v>
      </c>
      <c r="G983" s="24"/>
      <c r="H983" s="24" t="s">
        <v>406</v>
      </c>
      <c r="I983" s="33">
        <v>39269097</v>
      </c>
      <c r="K983" s="1" t="s">
        <v>2008</v>
      </c>
      <c r="L983" s="1" t="s">
        <v>2008</v>
      </c>
      <c r="N983" s="23" t="s">
        <v>1060</v>
      </c>
      <c r="O983" s="23"/>
      <c r="P983" s="22" t="s">
        <v>1995</v>
      </c>
      <c r="Q983" s="22">
        <v>175</v>
      </c>
      <c r="R983" s="37">
        <f t="shared" si="45"/>
        <v>319.20000000000005</v>
      </c>
      <c r="S983" s="168">
        <v>399</v>
      </c>
      <c r="T983" s="33" t="s">
        <v>1405</v>
      </c>
      <c r="U983" s="33"/>
      <c r="V983" s="99">
        <v>0.99</v>
      </c>
      <c r="W983" s="99">
        <v>5.0000000000000001E-3</v>
      </c>
      <c r="X983" s="99">
        <f t="shared" si="46"/>
        <v>0.995</v>
      </c>
      <c r="Y983" s="8">
        <v>270</v>
      </c>
      <c r="Z983" s="8">
        <v>820</v>
      </c>
      <c r="AA983" s="8">
        <v>360</v>
      </c>
      <c r="AY983" s="322" t="s">
        <v>1398</v>
      </c>
      <c r="AZ983" s="32"/>
      <c r="BA983" t="s">
        <v>5211</v>
      </c>
      <c r="BB983" s="302" t="s">
        <v>5197</v>
      </c>
      <c r="BC983" s="309" t="s">
        <v>5198</v>
      </c>
    </row>
    <row r="984" spans="1:55" ht="15.75" x14ac:dyDescent="0.25">
      <c r="A984" s="23" t="s">
        <v>1292</v>
      </c>
      <c r="B984" s="24" t="s">
        <v>1293</v>
      </c>
      <c r="C984" s="24"/>
      <c r="D984" s="3" t="s">
        <v>1406</v>
      </c>
      <c r="E984" s="24" t="s">
        <v>1406</v>
      </c>
      <c r="F984" s="24" t="s">
        <v>2458</v>
      </c>
      <c r="G984" s="3"/>
      <c r="H984" s="24" t="s">
        <v>290</v>
      </c>
      <c r="I984" s="33">
        <v>39269097</v>
      </c>
      <c r="K984" s="1" t="s">
        <v>2008</v>
      </c>
      <c r="L984" s="1" t="s">
        <v>2008</v>
      </c>
      <c r="N984" s="23" t="s">
        <v>330</v>
      </c>
      <c r="O984" s="23"/>
      <c r="P984" s="22" t="s">
        <v>1995</v>
      </c>
      <c r="Q984" s="22">
        <v>167</v>
      </c>
      <c r="R984" s="37">
        <f t="shared" si="45"/>
        <v>308</v>
      </c>
      <c r="S984" s="168">
        <v>385</v>
      </c>
      <c r="T984" s="33" t="s">
        <v>1407</v>
      </c>
      <c r="U984" s="33"/>
      <c r="V984" s="99">
        <v>0.64</v>
      </c>
      <c r="W984" s="99">
        <v>0.01</v>
      </c>
      <c r="X984" s="99">
        <f t="shared" si="46"/>
        <v>0.65</v>
      </c>
      <c r="Y984" s="8">
        <v>10</v>
      </c>
      <c r="Z984" s="8">
        <v>140</v>
      </c>
      <c r="AA984" s="8">
        <v>120</v>
      </c>
      <c r="AY984" s="322" t="s">
        <v>3936</v>
      </c>
      <c r="AZ984" s="32"/>
      <c r="BA984" t="s">
        <v>5211</v>
      </c>
      <c r="BB984" s="302" t="s">
        <v>5197</v>
      </c>
      <c r="BC984" s="309" t="s">
        <v>5198</v>
      </c>
    </row>
    <row r="985" spans="1:55" ht="15.75" x14ac:dyDescent="0.25">
      <c r="A985" s="23" t="s">
        <v>1292</v>
      </c>
      <c r="B985" s="24" t="s">
        <v>1293</v>
      </c>
      <c r="C985" s="24"/>
      <c r="D985" s="3" t="s">
        <v>2255</v>
      </c>
      <c r="E985" s="24" t="s">
        <v>1408</v>
      </c>
      <c r="F985" s="24" t="s">
        <v>2460</v>
      </c>
      <c r="G985" s="24"/>
      <c r="H985" s="24" t="s">
        <v>290</v>
      </c>
      <c r="I985" s="33">
        <v>83025000</v>
      </c>
      <c r="K985" s="1" t="s">
        <v>2008</v>
      </c>
      <c r="L985" s="1" t="s">
        <v>2008</v>
      </c>
      <c r="N985" s="23" t="s">
        <v>330</v>
      </c>
      <c r="O985" s="23"/>
      <c r="P985" s="22" t="s">
        <v>1995</v>
      </c>
      <c r="Q985" s="22">
        <v>39</v>
      </c>
      <c r="R985" s="37">
        <f t="shared" si="45"/>
        <v>71.2</v>
      </c>
      <c r="S985" s="168">
        <v>89</v>
      </c>
      <c r="T985" s="33" t="s">
        <v>1410</v>
      </c>
      <c r="U985" s="33"/>
      <c r="V985" s="99">
        <v>0.2</v>
      </c>
      <c r="W985" s="99">
        <v>0.01</v>
      </c>
      <c r="X985" s="99">
        <f t="shared" si="46"/>
        <v>0.21000000000000002</v>
      </c>
      <c r="Y985" s="8">
        <v>10</v>
      </c>
      <c r="Z985" s="8">
        <v>140</v>
      </c>
      <c r="AA985" s="8">
        <v>120</v>
      </c>
      <c r="AY985" s="322" t="s">
        <v>1409</v>
      </c>
      <c r="AZ985" s="32"/>
      <c r="BA985" t="s">
        <v>5211</v>
      </c>
      <c r="BB985" s="302" t="s">
        <v>5197</v>
      </c>
      <c r="BC985" s="309" t="s">
        <v>5198</v>
      </c>
    </row>
    <row r="986" spans="1:55" ht="15.75" x14ac:dyDescent="0.25">
      <c r="A986" s="23" t="s">
        <v>1292</v>
      </c>
      <c r="B986" s="24" t="s">
        <v>1293</v>
      </c>
      <c r="C986" s="24"/>
      <c r="D986" s="3" t="s">
        <v>2255</v>
      </c>
      <c r="E986" s="24" t="s">
        <v>1411</v>
      </c>
      <c r="F986" s="24" t="s">
        <v>2460</v>
      </c>
      <c r="G986" s="24"/>
      <c r="H986" s="24" t="s">
        <v>302</v>
      </c>
      <c r="I986" s="33">
        <v>83025000</v>
      </c>
      <c r="K986" s="1" t="s">
        <v>2008</v>
      </c>
      <c r="L986" s="1" t="s">
        <v>2008</v>
      </c>
      <c r="N986" s="23" t="s">
        <v>330</v>
      </c>
      <c r="O986" s="23"/>
      <c r="P986" s="22" t="s">
        <v>1995</v>
      </c>
      <c r="Q986" s="22">
        <v>39</v>
      </c>
      <c r="R986" s="37">
        <f t="shared" si="45"/>
        <v>71.2</v>
      </c>
      <c r="S986" s="168">
        <v>89</v>
      </c>
      <c r="T986" s="33" t="s">
        <v>1412</v>
      </c>
      <c r="U986" s="33"/>
      <c r="V986" s="99">
        <v>0.2</v>
      </c>
      <c r="W986" s="99">
        <v>0.01</v>
      </c>
      <c r="X986" s="99">
        <f t="shared" si="46"/>
        <v>0.21000000000000002</v>
      </c>
      <c r="Y986" s="8">
        <v>10</v>
      </c>
      <c r="Z986" s="8">
        <v>140</v>
      </c>
      <c r="AA986" s="8">
        <v>120</v>
      </c>
      <c r="AY986" s="322" t="s">
        <v>1409</v>
      </c>
      <c r="AZ986" s="32"/>
      <c r="BA986" t="s">
        <v>5211</v>
      </c>
      <c r="BB986" s="302" t="s">
        <v>5197</v>
      </c>
      <c r="BC986" s="309" t="s">
        <v>5198</v>
      </c>
    </row>
    <row r="987" spans="1:55" ht="15.75" x14ac:dyDescent="0.25">
      <c r="A987" s="23" t="s">
        <v>1292</v>
      </c>
      <c r="B987" s="24" t="s">
        <v>1293</v>
      </c>
      <c r="C987" s="24"/>
      <c r="D987" s="3" t="s">
        <v>2255</v>
      </c>
      <c r="E987" s="24" t="s">
        <v>1415</v>
      </c>
      <c r="F987" s="24" t="s">
        <v>2460</v>
      </c>
      <c r="G987" s="24"/>
      <c r="H987" s="24" t="s">
        <v>313</v>
      </c>
      <c r="I987" s="33">
        <v>83025000</v>
      </c>
      <c r="K987" s="1" t="s">
        <v>2008</v>
      </c>
      <c r="L987" s="1" t="s">
        <v>2008</v>
      </c>
      <c r="N987" s="23" t="s">
        <v>330</v>
      </c>
      <c r="O987" s="23"/>
      <c r="P987" s="22" t="s">
        <v>1995</v>
      </c>
      <c r="Q987" s="22">
        <v>39</v>
      </c>
      <c r="R987" s="37">
        <f t="shared" si="45"/>
        <v>71.2</v>
      </c>
      <c r="S987" s="168">
        <v>89</v>
      </c>
      <c r="T987" s="33" t="s">
        <v>1416</v>
      </c>
      <c r="U987" s="33"/>
      <c r="V987" s="99">
        <v>0.2</v>
      </c>
      <c r="W987" s="99">
        <v>0.01</v>
      </c>
      <c r="X987" s="99">
        <f t="shared" si="46"/>
        <v>0.21000000000000002</v>
      </c>
      <c r="Y987" s="8">
        <v>10</v>
      </c>
      <c r="Z987" s="8">
        <v>140</v>
      </c>
      <c r="AA987" s="8">
        <v>120</v>
      </c>
      <c r="AY987" s="322" t="s">
        <v>1409</v>
      </c>
      <c r="AZ987" s="32"/>
      <c r="BA987" t="s">
        <v>5211</v>
      </c>
      <c r="BB987" s="302" t="s">
        <v>5197</v>
      </c>
      <c r="BC987" s="309" t="s">
        <v>5198</v>
      </c>
    </row>
    <row r="988" spans="1:55" ht="15.75" x14ac:dyDescent="0.25">
      <c r="A988" s="23" t="s">
        <v>1292</v>
      </c>
      <c r="B988" s="24" t="s">
        <v>1293</v>
      </c>
      <c r="C988" s="24"/>
      <c r="D988" s="3" t="s">
        <v>2255</v>
      </c>
      <c r="E988" s="24" t="s">
        <v>1417</v>
      </c>
      <c r="F988" s="24" t="s">
        <v>2460</v>
      </c>
      <c r="G988" s="24"/>
      <c r="H988" s="24" t="s">
        <v>406</v>
      </c>
      <c r="I988" s="33">
        <v>83025000</v>
      </c>
      <c r="K988" s="1" t="s">
        <v>2008</v>
      </c>
      <c r="L988" s="1" t="s">
        <v>2008</v>
      </c>
      <c r="N988" s="23" t="s">
        <v>330</v>
      </c>
      <c r="O988" s="23"/>
      <c r="P988" s="22" t="s">
        <v>1995</v>
      </c>
      <c r="Q988" s="22">
        <v>39</v>
      </c>
      <c r="R988" s="37">
        <f t="shared" si="45"/>
        <v>71.2</v>
      </c>
      <c r="S988" s="168">
        <v>89</v>
      </c>
      <c r="T988" s="33" t="s">
        <v>1418</v>
      </c>
      <c r="U988" s="33"/>
      <c r="V988" s="99">
        <v>0.2</v>
      </c>
      <c r="W988" s="99">
        <v>0.01</v>
      </c>
      <c r="X988" s="99">
        <f t="shared" si="46"/>
        <v>0.21000000000000002</v>
      </c>
      <c r="Y988" s="8">
        <v>10</v>
      </c>
      <c r="Z988" s="8">
        <v>140</v>
      </c>
      <c r="AA988" s="8">
        <v>120</v>
      </c>
      <c r="AY988" s="322" t="s">
        <v>1409</v>
      </c>
      <c r="AZ988" s="32"/>
      <c r="BA988" t="s">
        <v>5211</v>
      </c>
      <c r="BB988" s="302" t="s">
        <v>5197</v>
      </c>
      <c r="BC988" s="309" t="s">
        <v>5198</v>
      </c>
    </row>
    <row r="989" spans="1:55" s="3" customFormat="1" ht="15.75" x14ac:dyDescent="0.25">
      <c r="A989" s="23" t="s">
        <v>1292</v>
      </c>
      <c r="B989" s="24" t="s">
        <v>1293</v>
      </c>
      <c r="C989" s="24"/>
      <c r="D989" s="3" t="s">
        <v>2218</v>
      </c>
      <c r="E989" s="24" t="s">
        <v>1419</v>
      </c>
      <c r="F989" s="24" t="s">
        <v>2461</v>
      </c>
      <c r="G989" s="24"/>
      <c r="H989" s="24" t="s">
        <v>290</v>
      </c>
      <c r="I989" s="33">
        <v>83025000</v>
      </c>
      <c r="J989" s="33"/>
      <c r="K989" s="1" t="s">
        <v>2008</v>
      </c>
      <c r="L989" s="1" t="s">
        <v>2008</v>
      </c>
      <c r="N989" s="23" t="s">
        <v>330</v>
      </c>
      <c r="O989" s="23"/>
      <c r="P989" s="22" t="s">
        <v>1995</v>
      </c>
      <c r="Q989" s="22">
        <v>52</v>
      </c>
      <c r="R989" s="37">
        <f t="shared" si="45"/>
        <v>95.2</v>
      </c>
      <c r="S989" s="168">
        <v>119</v>
      </c>
      <c r="T989" s="33" t="s">
        <v>1421</v>
      </c>
      <c r="U989" s="33"/>
      <c r="V989" s="103">
        <v>0.38500000000000001</v>
      </c>
      <c r="W989" s="103">
        <v>0.01</v>
      </c>
      <c r="X989" s="103">
        <f t="shared" si="46"/>
        <v>0.39500000000000002</v>
      </c>
      <c r="Y989" s="132">
        <v>10</v>
      </c>
      <c r="Z989" s="132">
        <v>230</v>
      </c>
      <c r="AA989" s="132">
        <v>70</v>
      </c>
      <c r="AY989" s="322" t="s">
        <v>1420</v>
      </c>
      <c r="BA989" t="s">
        <v>5211</v>
      </c>
      <c r="BB989" s="302" t="s">
        <v>5197</v>
      </c>
      <c r="BC989" s="309" t="s">
        <v>5198</v>
      </c>
    </row>
    <row r="990" spans="1:55" s="3" customFormat="1" ht="15.75" x14ac:dyDescent="0.25">
      <c r="A990" s="23" t="s">
        <v>1292</v>
      </c>
      <c r="B990" s="24" t="s">
        <v>1293</v>
      </c>
      <c r="C990" s="24"/>
      <c r="D990" s="3" t="s">
        <v>2218</v>
      </c>
      <c r="E990" s="24" t="s">
        <v>1422</v>
      </c>
      <c r="F990" s="24" t="s">
        <v>2461</v>
      </c>
      <c r="G990" s="24"/>
      <c r="H990" s="24" t="s">
        <v>302</v>
      </c>
      <c r="I990" s="33">
        <v>83025000</v>
      </c>
      <c r="J990" s="33"/>
      <c r="K990" s="1" t="s">
        <v>2008</v>
      </c>
      <c r="L990" s="1" t="s">
        <v>2008</v>
      </c>
      <c r="N990" s="23" t="s">
        <v>330</v>
      </c>
      <c r="O990" s="23"/>
      <c r="P990" s="22" t="s">
        <v>1995</v>
      </c>
      <c r="Q990" s="22">
        <v>52</v>
      </c>
      <c r="R990" s="37">
        <f t="shared" si="45"/>
        <v>95.2</v>
      </c>
      <c r="S990" s="168">
        <v>119</v>
      </c>
      <c r="T990" s="33" t="s">
        <v>1423</v>
      </c>
      <c r="U990" s="33"/>
      <c r="V990" s="103">
        <v>0.38500000000000001</v>
      </c>
      <c r="W990" s="103">
        <v>0.01</v>
      </c>
      <c r="X990" s="103">
        <f t="shared" si="46"/>
        <v>0.39500000000000002</v>
      </c>
      <c r="Y990" s="132">
        <v>10</v>
      </c>
      <c r="Z990" s="132">
        <v>230</v>
      </c>
      <c r="AA990" s="132">
        <v>70</v>
      </c>
      <c r="AY990" s="322" t="s">
        <v>1420</v>
      </c>
      <c r="BA990" t="s">
        <v>5211</v>
      </c>
      <c r="BB990" s="302" t="s">
        <v>5197</v>
      </c>
      <c r="BC990" s="309" t="s">
        <v>5198</v>
      </c>
    </row>
    <row r="991" spans="1:55" s="3" customFormat="1" ht="15.75" x14ac:dyDescent="0.25">
      <c r="A991" s="23" t="s">
        <v>1292</v>
      </c>
      <c r="B991" s="24" t="s">
        <v>1293</v>
      </c>
      <c r="C991" s="24"/>
      <c r="D991" s="3" t="s">
        <v>2218</v>
      </c>
      <c r="E991" s="24" t="s">
        <v>1426</v>
      </c>
      <c r="F991" s="24" t="s">
        <v>2461</v>
      </c>
      <c r="G991" s="24"/>
      <c r="H991" s="24" t="s">
        <v>313</v>
      </c>
      <c r="I991" s="33">
        <v>83025000</v>
      </c>
      <c r="J991" s="33"/>
      <c r="K991" s="1" t="s">
        <v>2008</v>
      </c>
      <c r="L991" s="1" t="s">
        <v>2008</v>
      </c>
      <c r="N991" s="23" t="s">
        <v>330</v>
      </c>
      <c r="O991" s="23"/>
      <c r="P991" s="22" t="s">
        <v>1995</v>
      </c>
      <c r="Q991" s="22">
        <v>52</v>
      </c>
      <c r="R991" s="37">
        <f t="shared" si="45"/>
        <v>95.2</v>
      </c>
      <c r="S991" s="168">
        <v>119</v>
      </c>
      <c r="T991" s="33" t="s">
        <v>1427</v>
      </c>
      <c r="U991" s="33"/>
      <c r="V991" s="103">
        <v>0.38500000000000001</v>
      </c>
      <c r="W991" s="103">
        <v>0.01</v>
      </c>
      <c r="X991" s="103">
        <f t="shared" si="46"/>
        <v>0.39500000000000002</v>
      </c>
      <c r="Y991" s="132">
        <v>10</v>
      </c>
      <c r="Z991" s="132">
        <v>230</v>
      </c>
      <c r="AA991" s="132">
        <v>70</v>
      </c>
      <c r="AY991" s="322" t="s">
        <v>1420</v>
      </c>
      <c r="BA991" t="s">
        <v>5211</v>
      </c>
      <c r="BB991" s="302" t="s">
        <v>5197</v>
      </c>
      <c r="BC991" s="309" t="s">
        <v>5198</v>
      </c>
    </row>
    <row r="992" spans="1:55" s="3" customFormat="1" ht="15.75" x14ac:dyDescent="0.25">
      <c r="A992" s="23" t="s">
        <v>1292</v>
      </c>
      <c r="B992" s="24" t="s">
        <v>1293</v>
      </c>
      <c r="C992" s="24"/>
      <c r="D992" s="3" t="s">
        <v>2218</v>
      </c>
      <c r="E992" s="24" t="s">
        <v>1428</v>
      </c>
      <c r="F992" s="24" t="s">
        <v>2461</v>
      </c>
      <c r="G992" s="24"/>
      <c r="H992" s="24" t="s">
        <v>406</v>
      </c>
      <c r="I992" s="33">
        <v>83025000</v>
      </c>
      <c r="J992" s="33"/>
      <c r="K992" s="1" t="s">
        <v>2008</v>
      </c>
      <c r="L992" s="1" t="s">
        <v>2008</v>
      </c>
      <c r="N992" s="23" t="s">
        <v>330</v>
      </c>
      <c r="O992" s="23"/>
      <c r="P992" s="22" t="s">
        <v>1995</v>
      </c>
      <c r="Q992" s="22">
        <v>52</v>
      </c>
      <c r="R992" s="37">
        <f t="shared" si="45"/>
        <v>95.2</v>
      </c>
      <c r="S992" s="168">
        <v>119</v>
      </c>
      <c r="T992" s="33" t="s">
        <v>1429</v>
      </c>
      <c r="U992" s="33"/>
      <c r="V992" s="103">
        <v>0.38500000000000001</v>
      </c>
      <c r="W992" s="103">
        <v>0.01</v>
      </c>
      <c r="X992" s="103">
        <f t="shared" si="46"/>
        <v>0.39500000000000002</v>
      </c>
      <c r="Y992" s="132">
        <v>10</v>
      </c>
      <c r="Z992" s="132">
        <v>230</v>
      </c>
      <c r="AA992" s="132">
        <v>70</v>
      </c>
      <c r="AY992" s="322" t="s">
        <v>1420</v>
      </c>
      <c r="BA992" t="s">
        <v>5211</v>
      </c>
      <c r="BB992" s="302" t="s">
        <v>5197</v>
      </c>
      <c r="BC992" s="309" t="s">
        <v>5198</v>
      </c>
    </row>
    <row r="993" spans="1:55" ht="15.75" x14ac:dyDescent="0.25">
      <c r="A993" s="23" t="s">
        <v>1292</v>
      </c>
      <c r="B993" s="24" t="s">
        <v>1293</v>
      </c>
      <c r="C993" s="24"/>
      <c r="D993" s="3" t="s">
        <v>2256</v>
      </c>
      <c r="E993" s="24" t="s">
        <v>1432</v>
      </c>
      <c r="F993" s="24" t="s">
        <v>2462</v>
      </c>
      <c r="G993" s="24"/>
      <c r="H993" s="24" t="s">
        <v>290</v>
      </c>
      <c r="I993" s="33">
        <v>83025000</v>
      </c>
      <c r="K993" s="1" t="s">
        <v>2008</v>
      </c>
      <c r="L993" s="1" t="s">
        <v>2008</v>
      </c>
      <c r="N993" s="23" t="s">
        <v>330</v>
      </c>
      <c r="O993" s="23"/>
      <c r="P993" s="22" t="s">
        <v>1995</v>
      </c>
      <c r="Q993" s="22">
        <v>32</v>
      </c>
      <c r="R993" s="37">
        <f t="shared" si="45"/>
        <v>60</v>
      </c>
      <c r="S993" s="168">
        <v>75</v>
      </c>
      <c r="T993" s="33" t="s">
        <v>1434</v>
      </c>
      <c r="U993" s="33"/>
      <c r="V993" s="99">
        <v>0.17499999999999999</v>
      </c>
      <c r="W993" s="99">
        <v>0.01</v>
      </c>
      <c r="X993" s="99">
        <f t="shared" si="46"/>
        <v>0.185</v>
      </c>
      <c r="Y993" s="8">
        <v>20</v>
      </c>
      <c r="Z993" s="8">
        <v>230</v>
      </c>
      <c r="AA993" s="8">
        <v>230</v>
      </c>
      <c r="AY993" s="322" t="s">
        <v>1433</v>
      </c>
      <c r="AZ993" s="32"/>
      <c r="BA993" t="s">
        <v>5211</v>
      </c>
      <c r="BB993" s="302" t="s">
        <v>5197</v>
      </c>
      <c r="BC993" s="309" t="s">
        <v>5198</v>
      </c>
    </row>
    <row r="994" spans="1:55" ht="15.75" x14ac:dyDescent="0.25">
      <c r="A994" s="23" t="s">
        <v>1292</v>
      </c>
      <c r="B994" s="24" t="s">
        <v>1293</v>
      </c>
      <c r="C994" s="24"/>
      <c r="D994" s="3" t="s">
        <v>2256</v>
      </c>
      <c r="E994" s="24" t="s">
        <v>1435</v>
      </c>
      <c r="F994" s="24" t="s">
        <v>2462</v>
      </c>
      <c r="G994" s="24"/>
      <c r="H994" s="24" t="s">
        <v>302</v>
      </c>
      <c r="I994" s="33">
        <v>83025000</v>
      </c>
      <c r="K994" s="1" t="s">
        <v>2008</v>
      </c>
      <c r="L994" s="1" t="s">
        <v>2008</v>
      </c>
      <c r="N994" s="23" t="s">
        <v>330</v>
      </c>
      <c r="O994" s="23"/>
      <c r="P994" s="22" t="s">
        <v>1995</v>
      </c>
      <c r="Q994" s="22">
        <v>32</v>
      </c>
      <c r="R994" s="37">
        <f t="shared" si="45"/>
        <v>60</v>
      </c>
      <c r="S994" s="168">
        <v>75</v>
      </c>
      <c r="T994" s="33" t="s">
        <v>1436</v>
      </c>
      <c r="U994" s="33"/>
      <c r="V994" s="99">
        <v>0.17499999999999999</v>
      </c>
      <c r="W994" s="99">
        <v>0.01</v>
      </c>
      <c r="X994" s="99">
        <f t="shared" si="46"/>
        <v>0.185</v>
      </c>
      <c r="Y994" s="8">
        <v>20</v>
      </c>
      <c r="Z994" s="8">
        <v>230</v>
      </c>
      <c r="AA994" s="8">
        <v>230</v>
      </c>
      <c r="AY994" s="322" t="s">
        <v>1433</v>
      </c>
      <c r="AZ994" s="32"/>
      <c r="BA994" t="s">
        <v>5211</v>
      </c>
      <c r="BB994" s="302" t="s">
        <v>5197</v>
      </c>
      <c r="BC994" s="309" t="s">
        <v>5198</v>
      </c>
    </row>
    <row r="995" spans="1:55" ht="15.75" x14ac:dyDescent="0.25">
      <c r="A995" s="23" t="s">
        <v>1292</v>
      </c>
      <c r="B995" s="24" t="s">
        <v>1293</v>
      </c>
      <c r="C995" s="24"/>
      <c r="D995" s="3" t="s">
        <v>2256</v>
      </c>
      <c r="E995" s="24" t="s">
        <v>1437</v>
      </c>
      <c r="F995" s="24" t="s">
        <v>2462</v>
      </c>
      <c r="G995" s="24"/>
      <c r="H995" s="24" t="s">
        <v>313</v>
      </c>
      <c r="I995" s="33">
        <v>83025000</v>
      </c>
      <c r="K995" s="1" t="s">
        <v>2008</v>
      </c>
      <c r="L995" s="1" t="s">
        <v>2008</v>
      </c>
      <c r="N995" s="23" t="s">
        <v>330</v>
      </c>
      <c r="O995" s="23"/>
      <c r="P995" s="22" t="s">
        <v>1995</v>
      </c>
      <c r="Q995" s="22">
        <v>32</v>
      </c>
      <c r="R995" s="37">
        <f t="shared" si="45"/>
        <v>60</v>
      </c>
      <c r="S995" s="168">
        <v>75</v>
      </c>
      <c r="T995" s="33" t="s">
        <v>1438</v>
      </c>
      <c r="U995" s="33"/>
      <c r="V995" s="99">
        <v>0.17499999999999999</v>
      </c>
      <c r="W995" s="99">
        <v>0.01</v>
      </c>
      <c r="X995" s="99">
        <f t="shared" si="46"/>
        <v>0.185</v>
      </c>
      <c r="Y995" s="8">
        <v>20</v>
      </c>
      <c r="Z995" s="8">
        <v>230</v>
      </c>
      <c r="AA995" s="8">
        <v>230</v>
      </c>
      <c r="AY995" s="322" t="s">
        <v>1433</v>
      </c>
      <c r="AZ995" s="32"/>
      <c r="BA995" t="s">
        <v>5211</v>
      </c>
      <c r="BB995" s="302" t="s">
        <v>5197</v>
      </c>
      <c r="BC995" s="309" t="s">
        <v>5198</v>
      </c>
    </row>
    <row r="996" spans="1:55" ht="15.75" x14ac:dyDescent="0.25">
      <c r="A996" s="23" t="s">
        <v>1292</v>
      </c>
      <c r="B996" s="24" t="s">
        <v>1293</v>
      </c>
      <c r="C996" s="24"/>
      <c r="D996" s="3" t="s">
        <v>2256</v>
      </c>
      <c r="E996" s="24" t="s">
        <v>1439</v>
      </c>
      <c r="F996" s="24" t="s">
        <v>2462</v>
      </c>
      <c r="G996" s="24"/>
      <c r="H996" s="24" t="s">
        <v>406</v>
      </c>
      <c r="I996" s="33">
        <v>83025000</v>
      </c>
      <c r="K996" s="1" t="s">
        <v>2008</v>
      </c>
      <c r="L996" s="1" t="s">
        <v>2008</v>
      </c>
      <c r="N996" s="23" t="s">
        <v>330</v>
      </c>
      <c r="O996" s="23"/>
      <c r="P996" s="22" t="s">
        <v>1995</v>
      </c>
      <c r="Q996" s="22">
        <v>32</v>
      </c>
      <c r="R996" s="37">
        <f t="shared" si="45"/>
        <v>60</v>
      </c>
      <c r="S996" s="168">
        <v>75</v>
      </c>
      <c r="T996" s="33" t="s">
        <v>1440</v>
      </c>
      <c r="U996" s="33"/>
      <c r="V996" s="99">
        <v>0.17499999999999999</v>
      </c>
      <c r="W996" s="99">
        <v>0.01</v>
      </c>
      <c r="X996" s="99">
        <f t="shared" si="46"/>
        <v>0.185</v>
      </c>
      <c r="Y996" s="8">
        <v>20</v>
      </c>
      <c r="Z996" s="8">
        <v>230</v>
      </c>
      <c r="AA996" s="8">
        <v>230</v>
      </c>
      <c r="AY996" s="322" t="s">
        <v>1433</v>
      </c>
      <c r="AZ996" s="32"/>
      <c r="BA996" t="s">
        <v>5211</v>
      </c>
      <c r="BB996" s="302" t="s">
        <v>5197</v>
      </c>
      <c r="BC996" s="309" t="s">
        <v>5198</v>
      </c>
    </row>
    <row r="997" spans="1:55" ht="15.75" x14ac:dyDescent="0.25">
      <c r="A997" s="23" t="s">
        <v>1292</v>
      </c>
      <c r="B997" s="24" t="s">
        <v>1293</v>
      </c>
      <c r="C997" s="24"/>
      <c r="D997" s="3" t="s">
        <v>2257</v>
      </c>
      <c r="E997" s="24" t="s">
        <v>1441</v>
      </c>
      <c r="F997" s="24" t="s">
        <v>2463</v>
      </c>
      <c r="G997" s="24"/>
      <c r="H997" s="24" t="s">
        <v>290</v>
      </c>
      <c r="I997" s="33">
        <v>83025000</v>
      </c>
      <c r="K997" s="1" t="s">
        <v>2008</v>
      </c>
      <c r="L997" s="1" t="s">
        <v>2008</v>
      </c>
      <c r="N997" s="23" t="s">
        <v>330</v>
      </c>
      <c r="O997" s="23"/>
      <c r="P997" s="22" t="s">
        <v>1995</v>
      </c>
      <c r="Q997" s="22">
        <v>83</v>
      </c>
      <c r="R997" s="37">
        <f t="shared" si="45"/>
        <v>151.20000000000002</v>
      </c>
      <c r="S997" s="168">
        <v>189</v>
      </c>
      <c r="T997" s="33" t="s">
        <v>1442</v>
      </c>
      <c r="U997" s="33"/>
      <c r="V997" s="99">
        <v>0.9</v>
      </c>
      <c r="W997" s="99">
        <v>0.01</v>
      </c>
      <c r="X997" s="99">
        <f t="shared" ref="X997:X1011" si="47">V997+W997</f>
        <v>0.91</v>
      </c>
      <c r="Y997" s="8">
        <v>150</v>
      </c>
      <c r="Z997" s="8">
        <v>350</v>
      </c>
      <c r="AA997" s="8">
        <v>170</v>
      </c>
      <c r="AY997" s="322" t="s">
        <v>1433</v>
      </c>
      <c r="AZ997" s="32"/>
      <c r="BA997" t="s">
        <v>5211</v>
      </c>
      <c r="BB997" s="302" t="s">
        <v>5197</v>
      </c>
      <c r="BC997" s="309" t="s">
        <v>5198</v>
      </c>
    </row>
    <row r="998" spans="1:55" s="3" customFormat="1" ht="15.75" x14ac:dyDescent="0.25">
      <c r="A998" s="23" t="s">
        <v>1292</v>
      </c>
      <c r="B998" s="24" t="s">
        <v>1293</v>
      </c>
      <c r="C998" s="24"/>
      <c r="D998" s="3" t="s">
        <v>2257</v>
      </c>
      <c r="E998" s="24" t="s">
        <v>1443</v>
      </c>
      <c r="F998" s="24" t="s">
        <v>2463</v>
      </c>
      <c r="G998" s="24"/>
      <c r="H998" s="24" t="s">
        <v>302</v>
      </c>
      <c r="I998" s="33">
        <v>83025000</v>
      </c>
      <c r="J998" s="33"/>
      <c r="K998" s="1" t="s">
        <v>2008</v>
      </c>
      <c r="L998" s="1" t="s">
        <v>2008</v>
      </c>
      <c r="N998" s="23" t="s">
        <v>330</v>
      </c>
      <c r="O998" s="23"/>
      <c r="P998" s="22" t="s">
        <v>1995</v>
      </c>
      <c r="Q998" s="22">
        <v>83</v>
      </c>
      <c r="R998" s="37">
        <f t="shared" si="45"/>
        <v>151.20000000000002</v>
      </c>
      <c r="S998" s="168">
        <v>189</v>
      </c>
      <c r="T998" s="33" t="s">
        <v>1444</v>
      </c>
      <c r="U998" s="33"/>
      <c r="V998" s="103">
        <v>0.9</v>
      </c>
      <c r="W998" s="103">
        <v>0.01</v>
      </c>
      <c r="X998" s="103">
        <f t="shared" si="47"/>
        <v>0.91</v>
      </c>
      <c r="Y998" s="132">
        <v>150</v>
      </c>
      <c r="Z998" s="132">
        <v>350</v>
      </c>
      <c r="AA998" s="132">
        <v>170</v>
      </c>
      <c r="AY998" s="322" t="s">
        <v>1433</v>
      </c>
      <c r="BA998" t="s">
        <v>5211</v>
      </c>
      <c r="BB998" s="302" t="s">
        <v>5197</v>
      </c>
      <c r="BC998" s="309" t="s">
        <v>5198</v>
      </c>
    </row>
    <row r="999" spans="1:55" ht="15.75" x14ac:dyDescent="0.25">
      <c r="A999" s="23" t="s">
        <v>1292</v>
      </c>
      <c r="B999" s="24" t="s">
        <v>1293</v>
      </c>
      <c r="C999" s="24"/>
      <c r="D999" s="3" t="s">
        <v>2257</v>
      </c>
      <c r="E999" s="24" t="s">
        <v>1445</v>
      </c>
      <c r="F999" s="24" t="s">
        <v>2463</v>
      </c>
      <c r="G999" s="24"/>
      <c r="H999" s="24" t="s">
        <v>313</v>
      </c>
      <c r="I999" s="33">
        <v>83025000</v>
      </c>
      <c r="K999" s="1" t="s">
        <v>2008</v>
      </c>
      <c r="L999" s="1" t="s">
        <v>2008</v>
      </c>
      <c r="N999" s="23" t="s">
        <v>330</v>
      </c>
      <c r="O999" s="23"/>
      <c r="P999" s="22" t="s">
        <v>1995</v>
      </c>
      <c r="Q999" s="22">
        <v>83</v>
      </c>
      <c r="R999" s="37">
        <f t="shared" si="45"/>
        <v>151.20000000000002</v>
      </c>
      <c r="S999" s="168">
        <v>189</v>
      </c>
      <c r="T999" s="33" t="s">
        <v>1446</v>
      </c>
      <c r="U999" s="33"/>
      <c r="V999" s="99">
        <v>0.9</v>
      </c>
      <c r="W999" s="99">
        <v>0.01</v>
      </c>
      <c r="X999" s="99">
        <f t="shared" si="47"/>
        <v>0.91</v>
      </c>
      <c r="Y999" s="8">
        <v>150</v>
      </c>
      <c r="Z999" s="8">
        <v>350</v>
      </c>
      <c r="AA999" s="8">
        <v>170</v>
      </c>
      <c r="AY999" s="322" t="s">
        <v>1433</v>
      </c>
      <c r="AZ999" s="32"/>
      <c r="BA999" t="s">
        <v>5211</v>
      </c>
      <c r="BB999" s="302" t="s">
        <v>5197</v>
      </c>
      <c r="BC999" s="309" t="s">
        <v>5198</v>
      </c>
    </row>
    <row r="1000" spans="1:55" s="3" customFormat="1" ht="15.75" x14ac:dyDescent="0.25">
      <c r="A1000" s="23" t="s">
        <v>1292</v>
      </c>
      <c r="B1000" s="24" t="s">
        <v>1293</v>
      </c>
      <c r="C1000" s="24"/>
      <c r="D1000" s="3" t="s">
        <v>2257</v>
      </c>
      <c r="E1000" s="24" t="s">
        <v>1447</v>
      </c>
      <c r="F1000" s="24" t="s">
        <v>2463</v>
      </c>
      <c r="G1000" s="24"/>
      <c r="H1000" s="24" t="s">
        <v>406</v>
      </c>
      <c r="I1000" s="33">
        <v>83025000</v>
      </c>
      <c r="J1000" s="33"/>
      <c r="K1000" s="1" t="s">
        <v>2008</v>
      </c>
      <c r="L1000" s="1" t="s">
        <v>2008</v>
      </c>
      <c r="N1000" s="23" t="s">
        <v>330</v>
      </c>
      <c r="O1000" s="23"/>
      <c r="P1000" s="22" t="s">
        <v>1995</v>
      </c>
      <c r="Q1000" s="22">
        <v>83</v>
      </c>
      <c r="R1000" s="37">
        <f t="shared" si="45"/>
        <v>151.20000000000002</v>
      </c>
      <c r="S1000" s="168">
        <v>189</v>
      </c>
      <c r="T1000" s="33" t="s">
        <v>1448</v>
      </c>
      <c r="U1000" s="33"/>
      <c r="V1000" s="103">
        <v>0.9</v>
      </c>
      <c r="W1000" s="103">
        <v>0.01</v>
      </c>
      <c r="X1000" s="103">
        <f t="shared" si="47"/>
        <v>0.91</v>
      </c>
      <c r="Y1000" s="132">
        <v>150</v>
      </c>
      <c r="Z1000" s="132">
        <v>350</v>
      </c>
      <c r="AA1000" s="132">
        <v>170</v>
      </c>
      <c r="AY1000" s="322" t="s">
        <v>1433</v>
      </c>
      <c r="BA1000" t="s">
        <v>5211</v>
      </c>
      <c r="BB1000" s="302" t="s">
        <v>5197</v>
      </c>
      <c r="BC1000" s="309" t="s">
        <v>5198</v>
      </c>
    </row>
    <row r="1001" spans="1:55" s="3" customFormat="1" ht="15.75" x14ac:dyDescent="0.25">
      <c r="A1001" s="23" t="s">
        <v>1292</v>
      </c>
      <c r="B1001" s="24" t="s">
        <v>1293</v>
      </c>
      <c r="C1001" s="24"/>
      <c r="D1001" s="3" t="s">
        <v>2258</v>
      </c>
      <c r="E1001" s="24" t="s">
        <v>1449</v>
      </c>
      <c r="F1001" s="24" t="s">
        <v>2464</v>
      </c>
      <c r="G1001" s="24"/>
      <c r="H1001" s="24" t="s">
        <v>290</v>
      </c>
      <c r="I1001" s="33">
        <v>83025000</v>
      </c>
      <c r="J1001" s="33"/>
      <c r="K1001" s="1" t="s">
        <v>2008</v>
      </c>
      <c r="L1001" s="1" t="s">
        <v>2008</v>
      </c>
      <c r="N1001" s="23" t="s">
        <v>330</v>
      </c>
      <c r="O1001" s="23"/>
      <c r="P1001" s="22" t="s">
        <v>1995</v>
      </c>
      <c r="Q1001" s="22">
        <v>109</v>
      </c>
      <c r="R1001" s="37">
        <f t="shared" si="45"/>
        <v>199.20000000000002</v>
      </c>
      <c r="S1001" s="168">
        <v>249</v>
      </c>
      <c r="T1001" s="33" t="s">
        <v>1451</v>
      </c>
      <c r="U1001" s="33"/>
      <c r="V1001" s="103">
        <v>1.08</v>
      </c>
      <c r="W1001" s="103">
        <v>0.01</v>
      </c>
      <c r="X1001" s="103">
        <f t="shared" si="47"/>
        <v>1.0900000000000001</v>
      </c>
      <c r="Y1001" s="132">
        <v>220</v>
      </c>
      <c r="Z1001" s="132">
        <v>930</v>
      </c>
      <c r="AA1001" s="132">
        <v>190</v>
      </c>
      <c r="AY1001" s="322" t="s">
        <v>1450</v>
      </c>
      <c r="BA1001" t="s">
        <v>5211</v>
      </c>
      <c r="BB1001" s="302" t="s">
        <v>5197</v>
      </c>
      <c r="BC1001" s="309" t="s">
        <v>5198</v>
      </c>
    </row>
    <row r="1002" spans="1:55" s="3" customFormat="1" ht="15.75" x14ac:dyDescent="0.25">
      <c r="A1002" s="23" t="s">
        <v>1292</v>
      </c>
      <c r="B1002" s="24" t="s">
        <v>1293</v>
      </c>
      <c r="C1002" s="24"/>
      <c r="D1002" s="3" t="s">
        <v>2258</v>
      </c>
      <c r="E1002" s="24" t="s">
        <v>1452</v>
      </c>
      <c r="F1002" s="24" t="s">
        <v>2464</v>
      </c>
      <c r="G1002" s="24"/>
      <c r="H1002" s="24" t="s">
        <v>302</v>
      </c>
      <c r="I1002" s="33">
        <v>83025000</v>
      </c>
      <c r="J1002" s="33"/>
      <c r="K1002" s="1" t="s">
        <v>2008</v>
      </c>
      <c r="L1002" s="1" t="s">
        <v>2008</v>
      </c>
      <c r="N1002" s="23" t="s">
        <v>330</v>
      </c>
      <c r="O1002" s="23"/>
      <c r="P1002" s="22" t="s">
        <v>1995</v>
      </c>
      <c r="Q1002" s="22">
        <v>109</v>
      </c>
      <c r="R1002" s="37">
        <f t="shared" si="45"/>
        <v>199.20000000000002</v>
      </c>
      <c r="S1002" s="168">
        <v>249</v>
      </c>
      <c r="T1002" s="33" t="s">
        <v>1453</v>
      </c>
      <c r="U1002" s="33"/>
      <c r="V1002" s="103">
        <v>1.08</v>
      </c>
      <c r="W1002" s="103">
        <v>0.01</v>
      </c>
      <c r="X1002" s="103">
        <f t="shared" si="47"/>
        <v>1.0900000000000001</v>
      </c>
      <c r="Y1002" s="132">
        <v>220</v>
      </c>
      <c r="Z1002" s="132">
        <v>930</v>
      </c>
      <c r="AA1002" s="132">
        <v>190</v>
      </c>
      <c r="AY1002" s="322" t="s">
        <v>1450</v>
      </c>
      <c r="BA1002" t="s">
        <v>5211</v>
      </c>
      <c r="BB1002" s="302" t="s">
        <v>5197</v>
      </c>
      <c r="BC1002" s="309" t="s">
        <v>5198</v>
      </c>
    </row>
    <row r="1003" spans="1:55" s="3" customFormat="1" ht="15.75" x14ac:dyDescent="0.25">
      <c r="A1003" s="23" t="s">
        <v>1292</v>
      </c>
      <c r="B1003" s="24" t="s">
        <v>1293</v>
      </c>
      <c r="C1003" s="24"/>
      <c r="D1003" s="3" t="s">
        <v>2258</v>
      </c>
      <c r="E1003" s="24" t="s">
        <v>1458</v>
      </c>
      <c r="F1003" s="24" t="s">
        <v>2464</v>
      </c>
      <c r="G1003" s="24"/>
      <c r="H1003" s="24" t="s">
        <v>313</v>
      </c>
      <c r="I1003" s="33">
        <v>83025000</v>
      </c>
      <c r="J1003" s="33"/>
      <c r="K1003" s="1" t="s">
        <v>2008</v>
      </c>
      <c r="L1003" s="1" t="s">
        <v>2008</v>
      </c>
      <c r="N1003" s="23" t="s">
        <v>330</v>
      </c>
      <c r="O1003" s="23"/>
      <c r="P1003" s="22" t="s">
        <v>1995</v>
      </c>
      <c r="Q1003" s="22">
        <v>109</v>
      </c>
      <c r="R1003" s="37">
        <f t="shared" si="45"/>
        <v>199.20000000000002</v>
      </c>
      <c r="S1003" s="168">
        <v>249</v>
      </c>
      <c r="T1003" s="33" t="s">
        <v>1459</v>
      </c>
      <c r="U1003" s="33"/>
      <c r="V1003" s="103">
        <v>1.08</v>
      </c>
      <c r="W1003" s="103">
        <v>0.01</v>
      </c>
      <c r="X1003" s="103">
        <f t="shared" si="47"/>
        <v>1.0900000000000001</v>
      </c>
      <c r="Y1003" s="132">
        <v>220</v>
      </c>
      <c r="Z1003" s="132">
        <v>930</v>
      </c>
      <c r="AA1003" s="132">
        <v>190</v>
      </c>
      <c r="AY1003" s="322" t="s">
        <v>1450</v>
      </c>
      <c r="BA1003" t="s">
        <v>5211</v>
      </c>
      <c r="BB1003" s="302" t="s">
        <v>5197</v>
      </c>
      <c r="BC1003" s="309" t="s">
        <v>5198</v>
      </c>
    </row>
    <row r="1004" spans="1:55" s="3" customFormat="1" ht="15.75" x14ac:dyDescent="0.25">
      <c r="A1004" s="23" t="s">
        <v>1292</v>
      </c>
      <c r="B1004" s="24" t="s">
        <v>1293</v>
      </c>
      <c r="C1004" s="24"/>
      <c r="D1004" s="3" t="s">
        <v>2258</v>
      </c>
      <c r="E1004" s="24" t="s">
        <v>1460</v>
      </c>
      <c r="F1004" s="24" t="s">
        <v>2464</v>
      </c>
      <c r="G1004" s="24"/>
      <c r="H1004" s="24" t="s">
        <v>406</v>
      </c>
      <c r="I1004" s="33">
        <v>83025000</v>
      </c>
      <c r="J1004" s="33"/>
      <c r="K1004" s="1" t="s">
        <v>2008</v>
      </c>
      <c r="L1004" s="1" t="s">
        <v>2008</v>
      </c>
      <c r="N1004" s="23" t="s">
        <v>330</v>
      </c>
      <c r="O1004" s="23"/>
      <c r="P1004" s="22" t="s">
        <v>1995</v>
      </c>
      <c r="Q1004" s="22">
        <v>109</v>
      </c>
      <c r="R1004" s="37">
        <f t="shared" si="45"/>
        <v>199.20000000000002</v>
      </c>
      <c r="S1004" s="168">
        <v>249</v>
      </c>
      <c r="T1004" s="33" t="s">
        <v>1461</v>
      </c>
      <c r="U1004" s="33"/>
      <c r="V1004" s="103">
        <v>1.08</v>
      </c>
      <c r="W1004" s="103">
        <v>0.01</v>
      </c>
      <c r="X1004" s="103">
        <f t="shared" si="47"/>
        <v>1.0900000000000001</v>
      </c>
      <c r="Y1004" s="132">
        <v>220</v>
      </c>
      <c r="Z1004" s="132">
        <v>930</v>
      </c>
      <c r="AA1004" s="132">
        <v>190</v>
      </c>
      <c r="AY1004" s="322" t="s">
        <v>1450</v>
      </c>
      <c r="BA1004" t="s">
        <v>5211</v>
      </c>
      <c r="BB1004" s="302" t="s">
        <v>5197</v>
      </c>
      <c r="BC1004" s="309" t="s">
        <v>5198</v>
      </c>
    </row>
    <row r="1005" spans="1:55" ht="16.5" customHeight="1" x14ac:dyDescent="0.25">
      <c r="A1005" s="23" t="s">
        <v>1292</v>
      </c>
      <c r="B1005" s="24" t="s">
        <v>1293</v>
      </c>
      <c r="C1005" s="24"/>
      <c r="D1005" s="3" t="s">
        <v>2219</v>
      </c>
      <c r="E1005" s="24" t="s">
        <v>1464</v>
      </c>
      <c r="F1005" s="24" t="s">
        <v>2465</v>
      </c>
      <c r="G1005" s="24"/>
      <c r="H1005" s="24" t="s">
        <v>290</v>
      </c>
      <c r="I1005" s="33">
        <v>94032080</v>
      </c>
      <c r="K1005" s="1" t="s">
        <v>2008</v>
      </c>
      <c r="L1005" s="1" t="s">
        <v>2008</v>
      </c>
      <c r="N1005" s="23" t="s">
        <v>1060</v>
      </c>
      <c r="O1005" s="23"/>
      <c r="P1005" s="22" t="s">
        <v>1995</v>
      </c>
      <c r="Q1005" s="22">
        <v>183</v>
      </c>
      <c r="R1005" s="37">
        <f t="shared" si="45"/>
        <v>336</v>
      </c>
      <c r="S1005" s="168">
        <v>420</v>
      </c>
      <c r="T1005" s="33" t="s">
        <v>1466</v>
      </c>
      <c r="U1005" s="33"/>
      <c r="V1005" s="99">
        <v>2.0150000000000001</v>
      </c>
      <c r="W1005" s="99">
        <v>0.01</v>
      </c>
      <c r="X1005" s="99">
        <f t="shared" si="47"/>
        <v>2.0249999999999999</v>
      </c>
      <c r="Y1005" s="8">
        <v>200</v>
      </c>
      <c r="Z1005" s="8">
        <v>720</v>
      </c>
      <c r="AA1005" s="8">
        <v>250</v>
      </c>
      <c r="AY1005" s="322" t="s">
        <v>1465</v>
      </c>
      <c r="AZ1005" s="32"/>
      <c r="BA1005" t="s">
        <v>5211</v>
      </c>
      <c r="BB1005" s="302" t="s">
        <v>5197</v>
      </c>
      <c r="BC1005" s="309" t="s">
        <v>5198</v>
      </c>
    </row>
    <row r="1006" spans="1:55" ht="16.5" customHeight="1" x14ac:dyDescent="0.25">
      <c r="A1006" s="23" t="s">
        <v>1292</v>
      </c>
      <c r="B1006" s="24" t="s">
        <v>1293</v>
      </c>
      <c r="C1006" s="24"/>
      <c r="D1006" s="3" t="s">
        <v>2219</v>
      </c>
      <c r="E1006" s="24" t="s">
        <v>1467</v>
      </c>
      <c r="F1006" s="24" t="s">
        <v>2465</v>
      </c>
      <c r="G1006" s="24"/>
      <c r="H1006" s="24" t="s">
        <v>313</v>
      </c>
      <c r="I1006" s="33">
        <v>94032080</v>
      </c>
      <c r="K1006" s="1" t="s">
        <v>2008</v>
      </c>
      <c r="L1006" s="1" t="s">
        <v>2008</v>
      </c>
      <c r="N1006" s="23" t="s">
        <v>1060</v>
      </c>
      <c r="O1006" s="23"/>
      <c r="P1006" s="22" t="s">
        <v>1995</v>
      </c>
      <c r="Q1006" s="22">
        <v>183</v>
      </c>
      <c r="R1006" s="37">
        <f t="shared" si="45"/>
        <v>336</v>
      </c>
      <c r="S1006" s="168">
        <v>420</v>
      </c>
      <c r="T1006" s="33" t="s">
        <v>1468</v>
      </c>
      <c r="U1006" s="33"/>
      <c r="V1006" s="99">
        <v>2.0150000000000001</v>
      </c>
      <c r="W1006" s="99">
        <v>0.01</v>
      </c>
      <c r="X1006" s="99">
        <f t="shared" si="47"/>
        <v>2.0249999999999999</v>
      </c>
      <c r="Y1006" s="8">
        <v>200</v>
      </c>
      <c r="Z1006" s="8">
        <v>720</v>
      </c>
      <c r="AA1006" s="8">
        <v>250</v>
      </c>
      <c r="AY1006" s="322" t="s">
        <v>1465</v>
      </c>
      <c r="AZ1006" s="32"/>
      <c r="BA1006" t="s">
        <v>5211</v>
      </c>
      <c r="BB1006" s="302" t="s">
        <v>5197</v>
      </c>
      <c r="BC1006" s="309" t="s">
        <v>5198</v>
      </c>
    </row>
    <row r="1007" spans="1:55" ht="16.5" customHeight="1" x14ac:dyDescent="0.25">
      <c r="A1007" s="23" t="s">
        <v>1292</v>
      </c>
      <c r="B1007" s="24" t="s">
        <v>1293</v>
      </c>
      <c r="C1007" s="24"/>
      <c r="D1007" s="3" t="s">
        <v>2219</v>
      </c>
      <c r="E1007" s="24" t="s">
        <v>1469</v>
      </c>
      <c r="F1007" s="24" t="s">
        <v>2465</v>
      </c>
      <c r="G1007" s="24"/>
      <c r="H1007" s="24" t="s">
        <v>406</v>
      </c>
      <c r="I1007" s="33">
        <v>94032080</v>
      </c>
      <c r="K1007" s="1" t="s">
        <v>2008</v>
      </c>
      <c r="L1007" s="1" t="s">
        <v>2008</v>
      </c>
      <c r="N1007" s="23" t="s">
        <v>1060</v>
      </c>
      <c r="O1007" s="23"/>
      <c r="P1007" s="22" t="s">
        <v>1995</v>
      </c>
      <c r="Q1007" s="22">
        <v>183</v>
      </c>
      <c r="R1007" s="37">
        <f t="shared" si="45"/>
        <v>336</v>
      </c>
      <c r="S1007" s="168">
        <v>420</v>
      </c>
      <c r="T1007" s="33" t="s">
        <v>1470</v>
      </c>
      <c r="U1007" s="33"/>
      <c r="V1007" s="99">
        <v>2.0150000000000001</v>
      </c>
      <c r="W1007" s="99">
        <v>0.01</v>
      </c>
      <c r="X1007" s="99">
        <f t="shared" si="47"/>
        <v>2.0249999999999999</v>
      </c>
      <c r="Y1007" s="8">
        <v>200</v>
      </c>
      <c r="Z1007" s="8">
        <v>720</v>
      </c>
      <c r="AA1007" s="8">
        <v>250</v>
      </c>
      <c r="AY1007" s="322" t="s">
        <v>1465</v>
      </c>
      <c r="AZ1007" s="32"/>
      <c r="BA1007" t="s">
        <v>5211</v>
      </c>
      <c r="BB1007" s="302" t="s">
        <v>5197</v>
      </c>
      <c r="BC1007" s="309" t="s">
        <v>5198</v>
      </c>
    </row>
    <row r="1008" spans="1:55" ht="16.5" customHeight="1" x14ac:dyDescent="0.25">
      <c r="A1008" s="23" t="s">
        <v>1292</v>
      </c>
      <c r="B1008" s="24" t="s">
        <v>1293</v>
      </c>
      <c r="C1008" s="24"/>
      <c r="D1008" s="3" t="s">
        <v>2219</v>
      </c>
      <c r="E1008" s="24" t="s">
        <v>1471</v>
      </c>
      <c r="F1008" s="24" t="s">
        <v>2465</v>
      </c>
      <c r="G1008" s="24"/>
      <c r="H1008" s="24" t="s">
        <v>308</v>
      </c>
      <c r="I1008" s="33">
        <v>94032080</v>
      </c>
      <c r="K1008" s="1" t="s">
        <v>2008</v>
      </c>
      <c r="L1008" s="1" t="s">
        <v>2008</v>
      </c>
      <c r="N1008" s="23" t="s">
        <v>1060</v>
      </c>
      <c r="O1008" s="23"/>
      <c r="P1008" s="22" t="s">
        <v>1995</v>
      </c>
      <c r="Q1008" s="22">
        <v>183</v>
      </c>
      <c r="R1008" s="37">
        <f t="shared" si="45"/>
        <v>336</v>
      </c>
      <c r="S1008" s="168">
        <v>420</v>
      </c>
      <c r="T1008" s="33" t="s">
        <v>1472</v>
      </c>
      <c r="U1008" s="33"/>
      <c r="V1008" s="99">
        <v>2.0150000000000001</v>
      </c>
      <c r="W1008" s="99">
        <v>0.01</v>
      </c>
      <c r="X1008" s="99">
        <f t="shared" si="47"/>
        <v>2.0249999999999999</v>
      </c>
      <c r="Y1008" s="8">
        <v>200</v>
      </c>
      <c r="Z1008" s="8">
        <v>720</v>
      </c>
      <c r="AA1008" s="8">
        <v>250</v>
      </c>
      <c r="AY1008" s="322" t="s">
        <v>1465</v>
      </c>
      <c r="AZ1008" s="32"/>
      <c r="BA1008" t="s">
        <v>5211</v>
      </c>
      <c r="BB1008" s="302" t="s">
        <v>5197</v>
      </c>
      <c r="BC1008" s="309" t="s">
        <v>5198</v>
      </c>
    </row>
    <row r="1009" spans="1:55" ht="15.75" x14ac:dyDescent="0.25">
      <c r="A1009" s="23" t="s">
        <v>1292</v>
      </c>
      <c r="B1009" s="24" t="s">
        <v>1293</v>
      </c>
      <c r="C1009" s="24"/>
      <c r="D1009" s="3" t="s">
        <v>2259</v>
      </c>
      <c r="E1009" s="24" t="s">
        <v>1473</v>
      </c>
      <c r="F1009" s="24" t="s">
        <v>2466</v>
      </c>
      <c r="G1009" s="24"/>
      <c r="H1009" s="24" t="s">
        <v>290</v>
      </c>
      <c r="I1009" s="33">
        <v>83025000</v>
      </c>
      <c r="K1009" s="1" t="s">
        <v>2008</v>
      </c>
      <c r="L1009" s="1" t="s">
        <v>2008</v>
      </c>
      <c r="N1009" s="23" t="s">
        <v>330</v>
      </c>
      <c r="O1009" s="23"/>
      <c r="P1009" s="22" t="s">
        <v>1995</v>
      </c>
      <c r="Q1009" s="22">
        <v>108</v>
      </c>
      <c r="R1009" s="37">
        <f t="shared" si="45"/>
        <v>199.20000000000002</v>
      </c>
      <c r="S1009" s="168">
        <v>249</v>
      </c>
      <c r="T1009" s="33" t="s">
        <v>1475</v>
      </c>
      <c r="U1009" s="33"/>
      <c r="V1009" s="99">
        <v>1.145</v>
      </c>
      <c r="W1009" s="99">
        <v>0.01</v>
      </c>
      <c r="X1009" s="99">
        <f t="shared" si="47"/>
        <v>1.155</v>
      </c>
      <c r="Y1009" s="8">
        <v>20</v>
      </c>
      <c r="Z1009" s="8">
        <v>550</v>
      </c>
      <c r="AA1009" s="8">
        <v>240</v>
      </c>
      <c r="AY1009" s="322" t="s">
        <v>1474</v>
      </c>
      <c r="AZ1009" s="32"/>
      <c r="BA1009" t="s">
        <v>5211</v>
      </c>
      <c r="BB1009" s="302" t="s">
        <v>5197</v>
      </c>
      <c r="BC1009" s="309" t="s">
        <v>5198</v>
      </c>
    </row>
    <row r="1010" spans="1:55" ht="15.75" x14ac:dyDescent="0.25">
      <c r="A1010" s="23" t="s">
        <v>1292</v>
      </c>
      <c r="B1010" s="24" t="s">
        <v>1293</v>
      </c>
      <c r="C1010" s="24"/>
      <c r="D1010" s="3" t="s">
        <v>2259</v>
      </c>
      <c r="E1010" s="24" t="s">
        <v>1476</v>
      </c>
      <c r="F1010" s="24" t="s">
        <v>2466</v>
      </c>
      <c r="G1010" s="24"/>
      <c r="H1010" s="24" t="s">
        <v>302</v>
      </c>
      <c r="I1010" s="33">
        <v>83025000</v>
      </c>
      <c r="K1010" s="1" t="s">
        <v>2008</v>
      </c>
      <c r="L1010" s="1" t="s">
        <v>2008</v>
      </c>
      <c r="N1010" s="23" t="s">
        <v>330</v>
      </c>
      <c r="O1010" s="23"/>
      <c r="P1010" s="22" t="s">
        <v>1995</v>
      </c>
      <c r="Q1010" s="22">
        <v>108</v>
      </c>
      <c r="R1010" s="37">
        <f t="shared" si="45"/>
        <v>199.20000000000002</v>
      </c>
      <c r="S1010" s="168">
        <v>249</v>
      </c>
      <c r="T1010" s="33" t="s">
        <v>1477</v>
      </c>
      <c r="U1010" s="33"/>
      <c r="V1010" s="99">
        <v>1.145</v>
      </c>
      <c r="W1010" s="99">
        <v>0.01</v>
      </c>
      <c r="X1010" s="99">
        <f t="shared" si="47"/>
        <v>1.155</v>
      </c>
      <c r="Y1010" s="8">
        <v>20</v>
      </c>
      <c r="Z1010" s="8">
        <v>550</v>
      </c>
      <c r="AA1010" s="8">
        <v>240</v>
      </c>
      <c r="AY1010" s="322" t="s">
        <v>1474</v>
      </c>
      <c r="AZ1010" s="32"/>
      <c r="BA1010" t="s">
        <v>5211</v>
      </c>
      <c r="BB1010" s="302" t="s">
        <v>5197</v>
      </c>
      <c r="BC1010" s="309" t="s">
        <v>5198</v>
      </c>
    </row>
    <row r="1011" spans="1:55" ht="15.75" x14ac:dyDescent="0.25">
      <c r="A1011" s="23" t="s">
        <v>1292</v>
      </c>
      <c r="B1011" s="24" t="s">
        <v>1293</v>
      </c>
      <c r="C1011" s="24"/>
      <c r="D1011" s="3" t="s">
        <v>2259</v>
      </c>
      <c r="E1011" s="24" t="s">
        <v>1482</v>
      </c>
      <c r="F1011" s="24" t="s">
        <v>2466</v>
      </c>
      <c r="G1011" s="24"/>
      <c r="H1011" s="24" t="s">
        <v>313</v>
      </c>
      <c r="I1011" s="33">
        <v>83025000</v>
      </c>
      <c r="K1011" s="1" t="s">
        <v>2008</v>
      </c>
      <c r="L1011" s="1" t="s">
        <v>2008</v>
      </c>
      <c r="N1011" s="23" t="s">
        <v>330</v>
      </c>
      <c r="O1011" s="23"/>
      <c r="P1011" s="22" t="s">
        <v>1995</v>
      </c>
      <c r="Q1011" s="22">
        <v>108</v>
      </c>
      <c r="R1011" s="37">
        <f t="shared" si="45"/>
        <v>199.20000000000002</v>
      </c>
      <c r="S1011" s="168">
        <v>249</v>
      </c>
      <c r="T1011" s="33" t="s">
        <v>1483</v>
      </c>
      <c r="U1011" s="33"/>
      <c r="V1011" s="99">
        <v>1.145</v>
      </c>
      <c r="W1011" s="99">
        <v>0.01</v>
      </c>
      <c r="X1011" s="99">
        <f t="shared" si="47"/>
        <v>1.155</v>
      </c>
      <c r="Y1011" s="8">
        <v>20</v>
      </c>
      <c r="Z1011" s="8">
        <v>550</v>
      </c>
      <c r="AA1011" s="8">
        <v>240</v>
      </c>
      <c r="AY1011" s="322" t="s">
        <v>1474</v>
      </c>
      <c r="AZ1011" s="32"/>
      <c r="BA1011" t="s">
        <v>5211</v>
      </c>
      <c r="BB1011" s="302" t="s">
        <v>5197</v>
      </c>
      <c r="BC1011" s="309" t="s">
        <v>5198</v>
      </c>
    </row>
    <row r="1012" spans="1:55" ht="15.75" x14ac:dyDescent="0.25">
      <c r="A1012" s="23" t="s">
        <v>1292</v>
      </c>
      <c r="B1012" s="24" t="s">
        <v>1293</v>
      </c>
      <c r="C1012" s="24"/>
      <c r="D1012" s="3" t="s">
        <v>4011</v>
      </c>
      <c r="E1012" s="24" t="s">
        <v>4010</v>
      </c>
      <c r="F1012" s="24" t="s">
        <v>4012</v>
      </c>
      <c r="G1012" s="24"/>
      <c r="H1012" s="24" t="s">
        <v>1618</v>
      </c>
      <c r="I1012" s="33">
        <v>40169997</v>
      </c>
      <c r="K1012" s="1" t="s">
        <v>2008</v>
      </c>
      <c r="L1012" s="1" t="s">
        <v>2008</v>
      </c>
      <c r="N1012" s="23" t="s">
        <v>4013</v>
      </c>
      <c r="O1012" s="23"/>
      <c r="P1012" s="22" t="s">
        <v>1995</v>
      </c>
      <c r="Q1012" s="22">
        <v>98</v>
      </c>
      <c r="R1012" s="37">
        <f t="shared" si="45"/>
        <v>180</v>
      </c>
      <c r="S1012" s="168">
        <v>225</v>
      </c>
      <c r="T1012" s="33">
        <v>5051771734545</v>
      </c>
      <c r="U1012" s="33"/>
      <c r="V1012" s="99">
        <v>2.2080000000000002</v>
      </c>
      <c r="W1012" s="99">
        <v>0</v>
      </c>
      <c r="X1012" s="99">
        <v>2.2080000000000002</v>
      </c>
      <c r="Y1012" s="8">
        <v>150</v>
      </c>
      <c r="Z1012" s="8">
        <v>410</v>
      </c>
      <c r="AA1012" s="8">
        <v>480</v>
      </c>
      <c r="AY1012" s="322" t="s">
        <v>4014</v>
      </c>
      <c r="AZ1012" s="32"/>
      <c r="BA1012" t="s">
        <v>5213</v>
      </c>
      <c r="BB1012" s="302" t="s">
        <v>5197</v>
      </c>
      <c r="BC1012" s="309" t="s">
        <v>5198</v>
      </c>
    </row>
    <row r="1013" spans="1:55" s="32" customFormat="1" ht="15.75" x14ac:dyDescent="0.25">
      <c r="A1013" s="3" t="s">
        <v>448</v>
      </c>
      <c r="B1013" s="3" t="s">
        <v>3337</v>
      </c>
      <c r="C1013" s="3"/>
      <c r="D1013" s="3" t="s">
        <v>1678</v>
      </c>
      <c r="E1013" s="3" t="s">
        <v>1678</v>
      </c>
      <c r="F1013" s="3" t="s">
        <v>2628</v>
      </c>
      <c r="G1013" s="24"/>
      <c r="H1013" s="3" t="s">
        <v>782</v>
      </c>
      <c r="I1013" s="33">
        <v>90178010</v>
      </c>
      <c r="J1013" s="143"/>
      <c r="K1013" s="1" t="s">
        <v>2008</v>
      </c>
      <c r="L1013" s="1" t="s">
        <v>2008</v>
      </c>
      <c r="M1013"/>
      <c r="N1013" s="35" t="s">
        <v>334</v>
      </c>
      <c r="O1013" s="35"/>
      <c r="P1013" s="22" t="s">
        <v>1995</v>
      </c>
      <c r="Q1013" s="22">
        <v>43</v>
      </c>
      <c r="R1013" s="37">
        <f t="shared" si="45"/>
        <v>79.2</v>
      </c>
      <c r="S1013" s="168">
        <v>99</v>
      </c>
      <c r="T1013" s="33" t="s">
        <v>1763</v>
      </c>
      <c r="U1013" s="33"/>
      <c r="V1013" s="99">
        <v>0.05</v>
      </c>
      <c r="W1013" s="99">
        <v>5.0000000000000001E-3</v>
      </c>
      <c r="X1013" s="99">
        <f>V1013+W1013</f>
        <v>5.5E-2</v>
      </c>
      <c r="Y1013" s="8">
        <v>175</v>
      </c>
      <c r="Z1013" s="8">
        <v>5</v>
      </c>
      <c r="AA1013" s="8">
        <v>70</v>
      </c>
      <c r="AB1013"/>
      <c r="AC1013"/>
      <c r="AD1013"/>
      <c r="AE1013"/>
      <c r="AF1013"/>
      <c r="AG1013"/>
      <c r="AH1013"/>
      <c r="AI1013"/>
      <c r="AJ1013"/>
      <c r="AK1013"/>
      <c r="AL1013"/>
      <c r="AM1013"/>
      <c r="AN1013"/>
      <c r="AO1013"/>
      <c r="AP1013"/>
      <c r="AQ1013"/>
      <c r="AR1013"/>
      <c r="AS1013"/>
      <c r="AT1013"/>
      <c r="AU1013"/>
      <c r="AV1013"/>
      <c r="AW1013"/>
      <c r="AX1013"/>
      <c r="AY1013" s="320" t="s">
        <v>1776</v>
      </c>
      <c r="BA1013" t="s">
        <v>5211</v>
      </c>
      <c r="BB1013" s="302" t="s">
        <v>5197</v>
      </c>
      <c r="BC1013" s="309" t="s">
        <v>5198</v>
      </c>
    </row>
    <row r="1014" spans="1:55" s="3" customFormat="1" ht="15.75" x14ac:dyDescent="0.25">
      <c r="A1014" s="23" t="s">
        <v>288</v>
      </c>
      <c r="B1014" s="3" t="s">
        <v>3609</v>
      </c>
      <c r="D1014" s="3" t="s">
        <v>3610</v>
      </c>
      <c r="E1014" s="3" t="s">
        <v>3610</v>
      </c>
      <c r="F1014" s="3" t="s">
        <v>4328</v>
      </c>
      <c r="H1014" s="3" t="s">
        <v>3684</v>
      </c>
      <c r="I1014" s="33">
        <v>42010000</v>
      </c>
      <c r="J1014" s="33"/>
      <c r="K1014" s="1" t="s">
        <v>2008</v>
      </c>
      <c r="L1014" s="1" t="s">
        <v>2008</v>
      </c>
      <c r="N1014" s="23" t="s">
        <v>3398</v>
      </c>
      <c r="O1014" s="23"/>
      <c r="P1014" s="22" t="s">
        <v>1995</v>
      </c>
      <c r="Q1014" s="22">
        <v>25.5</v>
      </c>
      <c r="R1014" s="37">
        <f t="shared" si="45"/>
        <v>47.2</v>
      </c>
      <c r="S1014" s="168">
        <v>59</v>
      </c>
      <c r="T1014" s="33">
        <v>5051771813912</v>
      </c>
      <c r="U1014" s="33"/>
      <c r="V1014" s="3">
        <v>0.33</v>
      </c>
      <c r="W1014" s="3">
        <v>0</v>
      </c>
      <c r="X1014" s="3">
        <v>0.33</v>
      </c>
      <c r="Y1014" s="3">
        <v>30</v>
      </c>
      <c r="Z1014" s="3">
        <v>180</v>
      </c>
      <c r="AA1014" s="3">
        <v>50</v>
      </c>
      <c r="AY1014" s="320" t="s">
        <v>3611</v>
      </c>
      <c r="BA1014" t="s">
        <v>5213</v>
      </c>
      <c r="BB1014" s="302" t="s">
        <v>5197</v>
      </c>
      <c r="BC1014" s="309" t="s">
        <v>5198</v>
      </c>
    </row>
    <row r="1015" spans="1:55" s="3" customFormat="1" ht="15.75" x14ac:dyDescent="0.25">
      <c r="A1015" s="23" t="s">
        <v>288</v>
      </c>
      <c r="B1015" s="3" t="s">
        <v>3609</v>
      </c>
      <c r="D1015" s="3" t="s">
        <v>3612</v>
      </c>
      <c r="E1015" s="3" t="s">
        <v>3612</v>
      </c>
      <c r="F1015" s="3" t="s">
        <v>4329</v>
      </c>
      <c r="H1015" s="3" t="s">
        <v>3684</v>
      </c>
      <c r="I1015" s="33">
        <v>42010000</v>
      </c>
      <c r="J1015" s="33"/>
      <c r="K1015" s="1" t="s">
        <v>2008</v>
      </c>
      <c r="L1015" s="1" t="s">
        <v>2008</v>
      </c>
      <c r="N1015" s="23" t="s">
        <v>3398</v>
      </c>
      <c r="O1015" s="23"/>
      <c r="P1015" s="22" t="s">
        <v>1995</v>
      </c>
      <c r="Q1015" s="22">
        <v>46</v>
      </c>
      <c r="R1015" s="37">
        <f t="shared" si="45"/>
        <v>84</v>
      </c>
      <c r="S1015" s="168">
        <v>105</v>
      </c>
      <c r="T1015" s="33">
        <v>5051771813929</v>
      </c>
      <c r="U1015" s="33"/>
      <c r="V1015" s="3">
        <v>0.71</v>
      </c>
      <c r="W1015" s="3">
        <v>0</v>
      </c>
      <c r="X1015" s="3">
        <v>0.71</v>
      </c>
      <c r="Y1015" s="3">
        <v>20</v>
      </c>
      <c r="Z1015" s="3">
        <v>300</v>
      </c>
      <c r="AA1015" s="3">
        <v>190</v>
      </c>
      <c r="AY1015" s="320" t="s">
        <v>3611</v>
      </c>
      <c r="BA1015" t="s">
        <v>5213</v>
      </c>
      <c r="BB1015" s="302" t="s">
        <v>5197</v>
      </c>
      <c r="BC1015" s="309" t="s">
        <v>5198</v>
      </c>
    </row>
    <row r="1016" spans="1:55" s="3" customFormat="1" ht="15.75" x14ac:dyDescent="0.25">
      <c r="A1016" s="23" t="s">
        <v>288</v>
      </c>
      <c r="B1016" s="3" t="s">
        <v>3609</v>
      </c>
      <c r="D1016" s="3" t="s">
        <v>3613</v>
      </c>
      <c r="E1016" s="3" t="s">
        <v>3613</v>
      </c>
      <c r="F1016" s="3" t="s">
        <v>4330</v>
      </c>
      <c r="H1016" s="3" t="s">
        <v>3684</v>
      </c>
      <c r="I1016" s="33">
        <v>42010000</v>
      </c>
      <c r="J1016" s="33"/>
      <c r="K1016" s="1" t="s">
        <v>2008</v>
      </c>
      <c r="L1016" s="1" t="s">
        <v>2008</v>
      </c>
      <c r="N1016" s="23" t="s">
        <v>3398</v>
      </c>
      <c r="O1016" s="23"/>
      <c r="P1016" s="22" t="s">
        <v>1995</v>
      </c>
      <c r="Q1016" s="22">
        <v>47</v>
      </c>
      <c r="R1016" s="37">
        <f t="shared" si="45"/>
        <v>87.2</v>
      </c>
      <c r="S1016" s="168">
        <v>109</v>
      </c>
      <c r="T1016" s="33">
        <v>5051771813936</v>
      </c>
      <c r="U1016" s="33"/>
      <c r="V1016" s="3">
        <v>0.87</v>
      </c>
      <c r="W1016" s="3">
        <v>0</v>
      </c>
      <c r="X1016" s="3">
        <v>0.87</v>
      </c>
      <c r="Y1016" s="3">
        <v>50</v>
      </c>
      <c r="Z1016" s="3">
        <v>520</v>
      </c>
      <c r="AA1016" s="3">
        <v>110</v>
      </c>
      <c r="AY1016" s="320" t="s">
        <v>3611</v>
      </c>
      <c r="BA1016" t="s">
        <v>5213</v>
      </c>
      <c r="BB1016" s="302" t="s">
        <v>5197</v>
      </c>
      <c r="BC1016" s="309" t="s">
        <v>5198</v>
      </c>
    </row>
    <row r="1017" spans="1:55" s="3" customFormat="1" ht="15.75" x14ac:dyDescent="0.25">
      <c r="A1017" s="23" t="s">
        <v>288</v>
      </c>
      <c r="B1017" s="3" t="s">
        <v>3609</v>
      </c>
      <c r="D1017" s="3" t="s">
        <v>3614</v>
      </c>
      <c r="E1017" s="3" t="s">
        <v>3614</v>
      </c>
      <c r="F1017" s="3" t="s">
        <v>4331</v>
      </c>
      <c r="H1017" s="3" t="s">
        <v>3684</v>
      </c>
      <c r="I1017" s="33">
        <v>42010000</v>
      </c>
      <c r="J1017" s="33"/>
      <c r="K1017" s="1" t="s">
        <v>2008</v>
      </c>
      <c r="L1017" s="1" t="s">
        <v>2008</v>
      </c>
      <c r="N1017" s="23" t="s">
        <v>3398</v>
      </c>
      <c r="O1017" s="23"/>
      <c r="P1017" s="22" t="s">
        <v>1995</v>
      </c>
      <c r="Q1017" s="22">
        <v>47</v>
      </c>
      <c r="R1017" s="37">
        <f t="shared" si="45"/>
        <v>87.2</v>
      </c>
      <c r="S1017" s="168">
        <v>109</v>
      </c>
      <c r="T1017" s="33">
        <v>5051771813943</v>
      </c>
      <c r="U1017" s="33"/>
      <c r="V1017" s="3">
        <v>0.6</v>
      </c>
      <c r="W1017" s="3">
        <v>0</v>
      </c>
      <c r="X1017" s="3">
        <v>0.6</v>
      </c>
      <c r="Y1017" s="3">
        <v>20</v>
      </c>
      <c r="Z1017" s="3">
        <v>220</v>
      </c>
      <c r="AA1017" s="3">
        <v>160</v>
      </c>
      <c r="AY1017" s="320" t="s">
        <v>3611</v>
      </c>
      <c r="BA1017" t="s">
        <v>5213</v>
      </c>
      <c r="BB1017" s="302" t="s">
        <v>5197</v>
      </c>
      <c r="BC1017" s="309" t="s">
        <v>5198</v>
      </c>
    </row>
    <row r="1018" spans="1:55" s="3" customFormat="1" ht="15.75" x14ac:dyDescent="0.25">
      <c r="A1018" s="23" t="s">
        <v>288</v>
      </c>
      <c r="B1018" s="3" t="s">
        <v>3609</v>
      </c>
      <c r="D1018" s="3" t="s">
        <v>3615</v>
      </c>
      <c r="E1018" s="3" t="s">
        <v>3615</v>
      </c>
      <c r="F1018" s="3" t="s">
        <v>4332</v>
      </c>
      <c r="H1018" s="3" t="s">
        <v>3684</v>
      </c>
      <c r="I1018" s="33">
        <v>42010000</v>
      </c>
      <c r="J1018" s="33"/>
      <c r="K1018" s="1" t="s">
        <v>2008</v>
      </c>
      <c r="L1018" s="1" t="s">
        <v>2008</v>
      </c>
      <c r="N1018" s="23" t="s">
        <v>3398</v>
      </c>
      <c r="O1018" s="23"/>
      <c r="P1018" s="22" t="s">
        <v>1995</v>
      </c>
      <c r="Q1018" s="22">
        <v>39</v>
      </c>
      <c r="R1018" s="37">
        <f t="shared" si="45"/>
        <v>71.2</v>
      </c>
      <c r="S1018" s="168">
        <v>89</v>
      </c>
      <c r="T1018" s="33">
        <v>5051771813967</v>
      </c>
      <c r="U1018" s="33"/>
      <c r="V1018" s="3">
        <v>0.65</v>
      </c>
      <c r="W1018" s="3">
        <v>0</v>
      </c>
      <c r="X1018" s="3">
        <v>0.65</v>
      </c>
      <c r="Y1018" s="3">
        <v>40</v>
      </c>
      <c r="Z1018" s="3">
        <v>330</v>
      </c>
      <c r="AA1018" s="3">
        <v>110</v>
      </c>
      <c r="AY1018" s="320" t="s">
        <v>3611</v>
      </c>
      <c r="BA1018" t="s">
        <v>5213</v>
      </c>
      <c r="BB1018" s="302" t="s">
        <v>5197</v>
      </c>
      <c r="BC1018" s="309" t="s">
        <v>5198</v>
      </c>
    </row>
    <row r="1019" spans="1:55" s="3" customFormat="1" ht="15.75" x14ac:dyDescent="0.25">
      <c r="A1019" s="23" t="s">
        <v>288</v>
      </c>
      <c r="B1019" s="3" t="s">
        <v>3609</v>
      </c>
      <c r="D1019" s="3" t="s">
        <v>3616</v>
      </c>
      <c r="E1019" s="3" t="s">
        <v>3616</v>
      </c>
      <c r="F1019" s="3" t="s">
        <v>4333</v>
      </c>
      <c r="H1019" s="3" t="s">
        <v>3684</v>
      </c>
      <c r="I1019" s="33">
        <v>42010000</v>
      </c>
      <c r="J1019" s="33"/>
      <c r="K1019" s="1" t="s">
        <v>2008</v>
      </c>
      <c r="L1019" s="1" t="s">
        <v>2008</v>
      </c>
      <c r="N1019" s="23" t="s">
        <v>3398</v>
      </c>
      <c r="O1019" s="23"/>
      <c r="P1019" s="22" t="s">
        <v>1995</v>
      </c>
      <c r="Q1019" s="22">
        <v>47</v>
      </c>
      <c r="R1019" s="37">
        <f t="shared" si="45"/>
        <v>87.2</v>
      </c>
      <c r="S1019" s="168">
        <v>109</v>
      </c>
      <c r="T1019" s="33">
        <v>5051771813905</v>
      </c>
      <c r="U1019" s="33"/>
      <c r="V1019" s="3">
        <v>0.48</v>
      </c>
      <c r="W1019" s="3">
        <v>0</v>
      </c>
      <c r="X1019" s="3">
        <v>0.48</v>
      </c>
      <c r="Y1019" s="3">
        <v>10</v>
      </c>
      <c r="Z1019" s="3">
        <v>480</v>
      </c>
      <c r="AA1019" s="3">
        <v>140</v>
      </c>
      <c r="AY1019" s="320" t="s">
        <v>3611</v>
      </c>
      <c r="BA1019" t="s">
        <v>5213</v>
      </c>
      <c r="BB1019" s="302" t="s">
        <v>5197</v>
      </c>
      <c r="BC1019" s="309" t="s">
        <v>5198</v>
      </c>
    </row>
    <row r="1020" spans="1:55" s="3" customFormat="1" ht="15.75" x14ac:dyDescent="0.25">
      <c r="A1020" s="23" t="s">
        <v>288</v>
      </c>
      <c r="B1020" s="3" t="s">
        <v>3609</v>
      </c>
      <c r="D1020" s="3" t="s">
        <v>3617</v>
      </c>
      <c r="E1020" s="3" t="s">
        <v>3617</v>
      </c>
      <c r="F1020" s="3" t="s">
        <v>4334</v>
      </c>
      <c r="G1020" s="24"/>
      <c r="H1020" s="3" t="s">
        <v>3684</v>
      </c>
      <c r="I1020" s="33">
        <v>42010000</v>
      </c>
      <c r="J1020" s="33"/>
      <c r="K1020" s="1" t="s">
        <v>2008</v>
      </c>
      <c r="L1020" s="1" t="s">
        <v>2008</v>
      </c>
      <c r="N1020" s="23" t="s">
        <v>3398</v>
      </c>
      <c r="O1020" s="23"/>
      <c r="P1020" s="22" t="s">
        <v>1995</v>
      </c>
      <c r="Q1020" s="22">
        <v>39</v>
      </c>
      <c r="R1020" s="37">
        <f t="shared" si="45"/>
        <v>71.2</v>
      </c>
      <c r="S1020" s="168">
        <v>89</v>
      </c>
      <c r="T1020" s="33">
        <v>5051771813950</v>
      </c>
      <c r="U1020" s="33"/>
      <c r="V1020" s="3">
        <v>0.44</v>
      </c>
      <c r="W1020" s="3">
        <v>0</v>
      </c>
      <c r="X1020" s="3">
        <v>0.44</v>
      </c>
      <c r="Y1020" s="3">
        <v>20</v>
      </c>
      <c r="Z1020" s="3">
        <v>270</v>
      </c>
      <c r="AA1020" s="3">
        <v>200</v>
      </c>
      <c r="AY1020" s="320" t="s">
        <v>3611</v>
      </c>
      <c r="BA1020" t="s">
        <v>5213</v>
      </c>
      <c r="BB1020" s="302" t="s">
        <v>5197</v>
      </c>
      <c r="BC1020" s="309" t="s">
        <v>5198</v>
      </c>
    </row>
    <row r="1021" spans="1:55" s="32" customFormat="1" ht="15.75" x14ac:dyDescent="0.25">
      <c r="A1021" s="3" t="s">
        <v>288</v>
      </c>
      <c r="B1021" s="24" t="s">
        <v>1486</v>
      </c>
      <c r="C1021" s="3"/>
      <c r="D1021" s="3" t="s">
        <v>2220</v>
      </c>
      <c r="E1021" s="24" t="s">
        <v>2540</v>
      </c>
      <c r="F1021" s="24" t="s">
        <v>4337</v>
      </c>
      <c r="G1021" s="3"/>
      <c r="H1021" s="24" t="s">
        <v>1489</v>
      </c>
      <c r="I1021" s="33">
        <v>42010000</v>
      </c>
      <c r="J1021" s="143"/>
      <c r="K1021" s="1" t="s">
        <v>2008</v>
      </c>
      <c r="L1021" s="1" t="s">
        <v>2008</v>
      </c>
      <c r="M1021"/>
      <c r="N1021" s="35" t="s">
        <v>293</v>
      </c>
      <c r="O1021" s="35"/>
      <c r="P1021" s="22" t="s">
        <v>1995</v>
      </c>
      <c r="Q1021" s="22">
        <v>151</v>
      </c>
      <c r="R1021" s="37">
        <f t="shared" si="45"/>
        <v>279.2</v>
      </c>
      <c r="S1021" s="168">
        <v>349</v>
      </c>
      <c r="T1021" s="33">
        <v>5051771715469</v>
      </c>
      <c r="U1021" s="33"/>
      <c r="V1021" s="99">
        <v>0.14000000000000001</v>
      </c>
      <c r="W1021" s="99">
        <v>5.0000000000000001E-3</v>
      </c>
      <c r="X1021" s="99">
        <f t="shared" ref="X1021:X1040" si="48">V1021+W1021</f>
        <v>0.14500000000000002</v>
      </c>
      <c r="Y1021" s="8">
        <v>255</v>
      </c>
      <c r="Z1021" s="8">
        <v>20</v>
      </c>
      <c r="AA1021" s="8">
        <v>190</v>
      </c>
      <c r="AB1021"/>
      <c r="AC1021"/>
      <c r="AD1021"/>
      <c r="AE1021"/>
      <c r="AF1021"/>
      <c r="AG1021"/>
      <c r="AH1021"/>
      <c r="AI1021"/>
      <c r="AJ1021"/>
      <c r="AK1021"/>
      <c r="AL1021"/>
      <c r="AM1021"/>
      <c r="AN1021"/>
      <c r="AO1021"/>
      <c r="AP1021"/>
      <c r="AQ1021"/>
      <c r="AR1021"/>
      <c r="AS1021"/>
      <c r="AT1021"/>
      <c r="AU1021"/>
      <c r="AV1021"/>
      <c r="AW1021"/>
      <c r="AX1021"/>
      <c r="AY1021" s="322" t="s">
        <v>1488</v>
      </c>
      <c r="BA1021" t="s">
        <v>5213</v>
      </c>
      <c r="BB1021" s="302" t="s">
        <v>5197</v>
      </c>
      <c r="BC1021" s="309" t="s">
        <v>5198</v>
      </c>
    </row>
    <row r="1022" spans="1:55" ht="15.75" x14ac:dyDescent="0.25">
      <c r="A1022" s="3" t="s">
        <v>288</v>
      </c>
      <c r="B1022" s="24" t="s">
        <v>1486</v>
      </c>
      <c r="C1022" s="24"/>
      <c r="D1022" s="3" t="s">
        <v>2220</v>
      </c>
      <c r="E1022" s="24" t="s">
        <v>1487</v>
      </c>
      <c r="F1022" s="24" t="s">
        <v>4337</v>
      </c>
      <c r="G1022" s="3"/>
      <c r="H1022" s="24" t="s">
        <v>1489</v>
      </c>
      <c r="I1022" s="33">
        <v>42010000</v>
      </c>
      <c r="K1022" s="1" t="s">
        <v>2008</v>
      </c>
      <c r="L1022" s="1" t="s">
        <v>2008</v>
      </c>
      <c r="N1022" s="23" t="s">
        <v>297</v>
      </c>
      <c r="O1022" s="23"/>
      <c r="P1022" s="22" t="s">
        <v>1995</v>
      </c>
      <c r="Q1022" s="22">
        <v>137</v>
      </c>
      <c r="R1022" s="37">
        <f t="shared" si="45"/>
        <v>248</v>
      </c>
      <c r="S1022" s="168">
        <v>310</v>
      </c>
      <c r="T1022" s="33" t="s">
        <v>1490</v>
      </c>
      <c r="U1022" s="33"/>
      <c r="V1022" s="99">
        <v>0.13</v>
      </c>
      <c r="W1022" s="99">
        <v>5.0000000000000001E-3</v>
      </c>
      <c r="X1022" s="99">
        <f t="shared" si="48"/>
        <v>0.13500000000000001</v>
      </c>
      <c r="Y1022" s="8">
        <v>250</v>
      </c>
      <c r="Z1022" s="8">
        <v>20</v>
      </c>
      <c r="AA1022" s="8">
        <v>185</v>
      </c>
      <c r="AY1022" s="322" t="s">
        <v>1488</v>
      </c>
      <c r="AZ1022" s="32"/>
      <c r="BA1022" t="s">
        <v>5213</v>
      </c>
      <c r="BB1022" s="302" t="s">
        <v>5197</v>
      </c>
      <c r="BC1022" s="309" t="s">
        <v>5198</v>
      </c>
    </row>
    <row r="1023" spans="1:55" ht="15.75" x14ac:dyDescent="0.25">
      <c r="A1023" s="23" t="s">
        <v>288</v>
      </c>
      <c r="B1023" s="24" t="s">
        <v>1486</v>
      </c>
      <c r="C1023" s="24"/>
      <c r="D1023" s="3" t="s">
        <v>2220</v>
      </c>
      <c r="E1023" s="24" t="s">
        <v>1491</v>
      </c>
      <c r="F1023" s="24" t="s">
        <v>4337</v>
      </c>
      <c r="G1023" s="3"/>
      <c r="H1023" s="24" t="s">
        <v>1489</v>
      </c>
      <c r="I1023" s="33">
        <v>42010000</v>
      </c>
      <c r="K1023" s="1" t="s">
        <v>2008</v>
      </c>
      <c r="L1023" s="1" t="s">
        <v>2008</v>
      </c>
      <c r="N1023" s="23" t="s">
        <v>299</v>
      </c>
      <c r="O1023" s="23"/>
      <c r="P1023" s="22" t="s">
        <v>1995</v>
      </c>
      <c r="Q1023" s="22">
        <v>109</v>
      </c>
      <c r="R1023" s="37">
        <f t="shared" si="45"/>
        <v>199.20000000000002</v>
      </c>
      <c r="S1023" s="168">
        <v>249</v>
      </c>
      <c r="T1023" s="33" t="s">
        <v>1492</v>
      </c>
      <c r="U1023" s="33"/>
      <c r="V1023" s="99">
        <v>0.09</v>
      </c>
      <c r="W1023" s="99">
        <v>5.0000000000000001E-3</v>
      </c>
      <c r="X1023" s="99">
        <f t="shared" si="48"/>
        <v>9.5000000000000001E-2</v>
      </c>
      <c r="Y1023" s="8">
        <v>230</v>
      </c>
      <c r="Z1023" s="8">
        <v>20</v>
      </c>
      <c r="AA1023" s="8">
        <v>185</v>
      </c>
      <c r="AY1023" s="322" t="s">
        <v>1488</v>
      </c>
      <c r="AZ1023" s="32"/>
      <c r="BA1023" t="s">
        <v>5213</v>
      </c>
      <c r="BB1023" s="302" t="s">
        <v>5197</v>
      </c>
      <c r="BC1023" s="309" t="s">
        <v>5198</v>
      </c>
    </row>
    <row r="1024" spans="1:55" ht="15.75" x14ac:dyDescent="0.25">
      <c r="A1024" s="23" t="s">
        <v>288</v>
      </c>
      <c r="B1024" s="24" t="s">
        <v>1486</v>
      </c>
      <c r="C1024" s="24"/>
      <c r="D1024" s="3" t="s">
        <v>2220</v>
      </c>
      <c r="E1024" s="24" t="s">
        <v>1493</v>
      </c>
      <c r="F1024" s="24" t="s">
        <v>4337</v>
      </c>
      <c r="G1024" s="3"/>
      <c r="H1024" s="24" t="s">
        <v>1489</v>
      </c>
      <c r="I1024" s="33">
        <v>42010000</v>
      </c>
      <c r="K1024" s="1" t="s">
        <v>2008</v>
      </c>
      <c r="L1024" s="1" t="s">
        <v>2008</v>
      </c>
      <c r="N1024" s="23" t="s">
        <v>301</v>
      </c>
      <c r="O1024" s="23"/>
      <c r="P1024" s="22" t="s">
        <v>1995</v>
      </c>
      <c r="Q1024" s="22">
        <v>99.5</v>
      </c>
      <c r="R1024" s="37">
        <f t="shared" si="45"/>
        <v>180</v>
      </c>
      <c r="S1024" s="168">
        <v>225</v>
      </c>
      <c r="T1024" s="33" t="s">
        <v>1494</v>
      </c>
      <c r="U1024" s="33"/>
      <c r="V1024" s="99">
        <v>7.4999999999999997E-2</v>
      </c>
      <c r="W1024" s="99">
        <v>5.0000000000000001E-3</v>
      </c>
      <c r="X1024" s="99">
        <f t="shared" si="48"/>
        <v>0.08</v>
      </c>
      <c r="Y1024" s="8">
        <v>215</v>
      </c>
      <c r="Z1024" s="8">
        <v>20</v>
      </c>
      <c r="AA1024" s="8">
        <v>170</v>
      </c>
      <c r="AY1024" s="322" t="s">
        <v>1488</v>
      </c>
      <c r="AZ1024" s="32"/>
      <c r="BA1024" t="s">
        <v>5213</v>
      </c>
      <c r="BB1024" s="302" t="s">
        <v>5197</v>
      </c>
      <c r="BC1024" s="309" t="s">
        <v>5198</v>
      </c>
    </row>
    <row r="1025" spans="1:55" ht="15.75" x14ac:dyDescent="0.25">
      <c r="A1025" s="23" t="s">
        <v>288</v>
      </c>
      <c r="B1025" s="24" t="s">
        <v>1486</v>
      </c>
      <c r="C1025" s="24"/>
      <c r="D1025" s="3" t="s">
        <v>2220</v>
      </c>
      <c r="E1025" s="24" t="s">
        <v>1495</v>
      </c>
      <c r="F1025" s="24" t="s">
        <v>4337</v>
      </c>
      <c r="G1025" s="3"/>
      <c r="H1025" s="24" t="s">
        <v>1489</v>
      </c>
      <c r="I1025" s="33">
        <v>42010000</v>
      </c>
      <c r="K1025" s="1" t="s">
        <v>2008</v>
      </c>
      <c r="L1025" s="1" t="s">
        <v>2008</v>
      </c>
      <c r="N1025" s="23" t="s">
        <v>295</v>
      </c>
      <c r="O1025" s="23"/>
      <c r="P1025" s="22" t="s">
        <v>1995</v>
      </c>
      <c r="Q1025" s="22">
        <v>94</v>
      </c>
      <c r="R1025" s="37">
        <f t="shared" si="45"/>
        <v>172</v>
      </c>
      <c r="S1025" s="168">
        <v>215</v>
      </c>
      <c r="T1025" s="33" t="s">
        <v>1496</v>
      </c>
      <c r="U1025" s="33"/>
      <c r="V1025" s="99">
        <v>0.06</v>
      </c>
      <c r="W1025" s="99">
        <v>5.0000000000000001E-3</v>
      </c>
      <c r="X1025" s="99">
        <f t="shared" si="48"/>
        <v>6.5000000000000002E-2</v>
      </c>
      <c r="Y1025" s="8">
        <v>205</v>
      </c>
      <c r="Z1025" s="8">
        <v>20</v>
      </c>
      <c r="AA1025" s="8">
        <v>160</v>
      </c>
      <c r="AY1025" s="322" t="s">
        <v>1488</v>
      </c>
      <c r="AZ1025" s="32"/>
      <c r="BA1025" t="s">
        <v>5213</v>
      </c>
      <c r="BB1025" s="302" t="s">
        <v>5197</v>
      </c>
      <c r="BC1025" s="309" t="s">
        <v>5198</v>
      </c>
    </row>
    <row r="1026" spans="1:55" ht="15.75" x14ac:dyDescent="0.25">
      <c r="A1026" s="23" t="s">
        <v>288</v>
      </c>
      <c r="B1026" s="24" t="s">
        <v>1486</v>
      </c>
      <c r="C1026" s="24"/>
      <c r="D1026" s="3" t="s">
        <v>2220</v>
      </c>
      <c r="E1026" s="24" t="s">
        <v>1497</v>
      </c>
      <c r="F1026" s="24" t="s">
        <v>4337</v>
      </c>
      <c r="G1026" s="3"/>
      <c r="H1026" s="24" t="s">
        <v>1489</v>
      </c>
      <c r="I1026" s="33">
        <v>42010000</v>
      </c>
      <c r="K1026" s="1" t="s">
        <v>2008</v>
      </c>
      <c r="L1026" s="1" t="s">
        <v>2008</v>
      </c>
      <c r="N1026" s="23" t="s">
        <v>291</v>
      </c>
      <c r="O1026" s="23"/>
      <c r="P1026" s="22" t="s">
        <v>1995</v>
      </c>
      <c r="Q1026" s="22">
        <v>89</v>
      </c>
      <c r="R1026" s="37">
        <f t="shared" si="45"/>
        <v>164</v>
      </c>
      <c r="S1026" s="168">
        <v>205</v>
      </c>
      <c r="T1026" s="33" t="s">
        <v>1498</v>
      </c>
      <c r="U1026" s="33"/>
      <c r="V1026" s="99">
        <v>0.05</v>
      </c>
      <c r="W1026" s="99">
        <v>5.0000000000000001E-3</v>
      </c>
      <c r="X1026" s="99">
        <f t="shared" si="48"/>
        <v>5.5E-2</v>
      </c>
      <c r="Y1026" s="8">
        <v>200</v>
      </c>
      <c r="Z1026" s="8">
        <v>20</v>
      </c>
      <c r="AA1026" s="8">
        <v>150</v>
      </c>
      <c r="AY1026" s="322" t="s">
        <v>1488</v>
      </c>
      <c r="AZ1026" s="32"/>
      <c r="BA1026" t="s">
        <v>5213</v>
      </c>
      <c r="BB1026" s="302" t="s">
        <v>5197</v>
      </c>
      <c r="BC1026" s="309" t="s">
        <v>5198</v>
      </c>
    </row>
    <row r="1027" spans="1:55" s="3" customFormat="1" ht="15.75" x14ac:dyDescent="0.25">
      <c r="A1027" s="3" t="s">
        <v>288</v>
      </c>
      <c r="B1027" s="24" t="s">
        <v>1486</v>
      </c>
      <c r="D1027" s="3" t="s">
        <v>2220</v>
      </c>
      <c r="E1027" s="24" t="s">
        <v>3618</v>
      </c>
      <c r="F1027" s="24" t="s">
        <v>4337</v>
      </c>
      <c r="H1027" s="24" t="s">
        <v>3619</v>
      </c>
      <c r="I1027" s="33">
        <v>42010000</v>
      </c>
      <c r="J1027" s="33"/>
      <c r="K1027" s="1" t="s">
        <v>2008</v>
      </c>
      <c r="L1027" s="1" t="s">
        <v>2008</v>
      </c>
      <c r="N1027" s="35" t="s">
        <v>293</v>
      </c>
      <c r="O1027" s="35"/>
      <c r="P1027" s="22" t="s">
        <v>1995</v>
      </c>
      <c r="Q1027" s="22">
        <v>151</v>
      </c>
      <c r="R1027" s="37">
        <f t="shared" si="45"/>
        <v>279.2</v>
      </c>
      <c r="S1027" s="168">
        <v>349</v>
      </c>
      <c r="T1027" s="206" t="s">
        <v>3777</v>
      </c>
      <c r="U1027" s="213"/>
      <c r="V1027" s="103">
        <v>0.14000000000000001</v>
      </c>
      <c r="W1027" s="103">
        <v>5.0000000000000001E-3</v>
      </c>
      <c r="X1027" s="103">
        <f t="shared" si="48"/>
        <v>0.14500000000000002</v>
      </c>
      <c r="Y1027" s="132">
        <v>255</v>
      </c>
      <c r="Z1027" s="132">
        <v>20</v>
      </c>
      <c r="AA1027" s="132">
        <v>190</v>
      </c>
      <c r="AY1027" s="322" t="s">
        <v>1488</v>
      </c>
      <c r="AZ1027" s="24"/>
      <c r="BA1027" t="s">
        <v>5213</v>
      </c>
      <c r="BB1027" s="302" t="s">
        <v>5197</v>
      </c>
      <c r="BC1027" s="309" t="s">
        <v>5198</v>
      </c>
    </row>
    <row r="1028" spans="1:55" s="3" customFormat="1" ht="15.75" x14ac:dyDescent="0.25">
      <c r="A1028" s="3" t="s">
        <v>288</v>
      </c>
      <c r="B1028" s="24" t="s">
        <v>1486</v>
      </c>
      <c r="C1028" s="24"/>
      <c r="D1028" s="3" t="s">
        <v>2220</v>
      </c>
      <c r="E1028" s="24" t="s">
        <v>3620</v>
      </c>
      <c r="F1028" s="24" t="s">
        <v>4337</v>
      </c>
      <c r="H1028" s="24" t="s">
        <v>3619</v>
      </c>
      <c r="I1028" s="33">
        <v>42010000</v>
      </c>
      <c r="J1028" s="33"/>
      <c r="K1028" s="1" t="s">
        <v>2008</v>
      </c>
      <c r="L1028" s="1" t="s">
        <v>2008</v>
      </c>
      <c r="N1028" s="23" t="s">
        <v>297</v>
      </c>
      <c r="O1028" s="23"/>
      <c r="P1028" s="22" t="s">
        <v>1995</v>
      </c>
      <c r="Q1028" s="22">
        <v>137</v>
      </c>
      <c r="R1028" s="37">
        <f t="shared" si="45"/>
        <v>248</v>
      </c>
      <c r="S1028" s="168">
        <v>310</v>
      </c>
      <c r="T1028" s="206" t="s">
        <v>3778</v>
      </c>
      <c r="U1028" s="213"/>
      <c r="V1028" s="103">
        <v>0.13</v>
      </c>
      <c r="W1028" s="103">
        <v>5.0000000000000001E-3</v>
      </c>
      <c r="X1028" s="103">
        <f t="shared" si="48"/>
        <v>0.13500000000000001</v>
      </c>
      <c r="Y1028" s="132">
        <v>250</v>
      </c>
      <c r="Z1028" s="132">
        <v>20</v>
      </c>
      <c r="AA1028" s="132">
        <v>185</v>
      </c>
      <c r="AY1028" s="322" t="s">
        <v>1488</v>
      </c>
      <c r="AZ1028" s="24"/>
      <c r="BA1028" t="s">
        <v>5213</v>
      </c>
      <c r="BB1028" s="302" t="s">
        <v>5197</v>
      </c>
      <c r="BC1028" s="309" t="s">
        <v>5198</v>
      </c>
    </row>
    <row r="1029" spans="1:55" s="3" customFormat="1" ht="15.75" x14ac:dyDescent="0.25">
      <c r="A1029" s="23" t="s">
        <v>288</v>
      </c>
      <c r="B1029" s="24" t="s">
        <v>1486</v>
      </c>
      <c r="C1029" s="24"/>
      <c r="D1029" s="3" t="s">
        <v>2220</v>
      </c>
      <c r="E1029" s="24" t="s">
        <v>3621</v>
      </c>
      <c r="F1029" s="24" t="s">
        <v>4337</v>
      </c>
      <c r="H1029" s="24" t="s">
        <v>3619</v>
      </c>
      <c r="I1029" s="33">
        <v>42010000</v>
      </c>
      <c r="J1029" s="33"/>
      <c r="K1029" s="1" t="s">
        <v>2008</v>
      </c>
      <c r="L1029" s="1" t="s">
        <v>2008</v>
      </c>
      <c r="N1029" s="23" t="s">
        <v>299</v>
      </c>
      <c r="O1029" s="23"/>
      <c r="P1029" s="22" t="s">
        <v>1995</v>
      </c>
      <c r="Q1029" s="22">
        <v>109</v>
      </c>
      <c r="R1029" s="37">
        <f t="shared" si="45"/>
        <v>199.20000000000002</v>
      </c>
      <c r="S1029" s="168">
        <v>249</v>
      </c>
      <c r="T1029" s="206" t="s">
        <v>3779</v>
      </c>
      <c r="U1029" s="213"/>
      <c r="V1029" s="103">
        <v>0.09</v>
      </c>
      <c r="W1029" s="103">
        <v>5.0000000000000001E-3</v>
      </c>
      <c r="X1029" s="103">
        <f t="shared" si="48"/>
        <v>9.5000000000000001E-2</v>
      </c>
      <c r="Y1029" s="132">
        <v>230</v>
      </c>
      <c r="Z1029" s="132">
        <v>20</v>
      </c>
      <c r="AA1029" s="132">
        <v>185</v>
      </c>
      <c r="AY1029" s="322" t="s">
        <v>1488</v>
      </c>
      <c r="AZ1029" s="24"/>
      <c r="BA1029" t="s">
        <v>5213</v>
      </c>
      <c r="BB1029" s="302" t="s">
        <v>5197</v>
      </c>
      <c r="BC1029" s="309" t="s">
        <v>5198</v>
      </c>
    </row>
    <row r="1030" spans="1:55" s="3" customFormat="1" ht="15.75" x14ac:dyDescent="0.25">
      <c r="A1030" s="23" t="s">
        <v>288</v>
      </c>
      <c r="B1030" s="24" t="s">
        <v>1486</v>
      </c>
      <c r="C1030" s="24"/>
      <c r="D1030" s="3" t="s">
        <v>2220</v>
      </c>
      <c r="E1030" s="24" t="s">
        <v>3622</v>
      </c>
      <c r="F1030" s="24" t="s">
        <v>4337</v>
      </c>
      <c r="H1030" s="24" t="s">
        <v>3619</v>
      </c>
      <c r="I1030" s="33">
        <v>42010000</v>
      </c>
      <c r="J1030" s="33"/>
      <c r="K1030" s="1" t="s">
        <v>2008</v>
      </c>
      <c r="L1030" s="1" t="s">
        <v>2008</v>
      </c>
      <c r="N1030" s="23" t="s">
        <v>301</v>
      </c>
      <c r="O1030" s="23"/>
      <c r="P1030" s="22" t="s">
        <v>1995</v>
      </c>
      <c r="Q1030" s="22">
        <v>99.5</v>
      </c>
      <c r="R1030" s="37">
        <f t="shared" si="45"/>
        <v>180</v>
      </c>
      <c r="S1030" s="168">
        <v>225</v>
      </c>
      <c r="T1030" s="206" t="s">
        <v>3780</v>
      </c>
      <c r="U1030" s="213"/>
      <c r="V1030" s="103">
        <v>7.4999999999999997E-2</v>
      </c>
      <c r="W1030" s="103">
        <v>5.0000000000000001E-3</v>
      </c>
      <c r="X1030" s="103">
        <f t="shared" si="48"/>
        <v>0.08</v>
      </c>
      <c r="Y1030" s="132">
        <v>215</v>
      </c>
      <c r="Z1030" s="132">
        <v>20</v>
      </c>
      <c r="AA1030" s="132">
        <v>170</v>
      </c>
      <c r="AY1030" s="322" t="s">
        <v>1488</v>
      </c>
      <c r="AZ1030" s="24"/>
      <c r="BA1030" t="s">
        <v>5213</v>
      </c>
      <c r="BB1030" s="302" t="s">
        <v>5197</v>
      </c>
      <c r="BC1030" s="309" t="s">
        <v>5198</v>
      </c>
    </row>
    <row r="1031" spans="1:55" s="3" customFormat="1" ht="15.75" x14ac:dyDescent="0.25">
      <c r="A1031" s="23" t="s">
        <v>288</v>
      </c>
      <c r="B1031" s="24" t="s">
        <v>1486</v>
      </c>
      <c r="C1031" s="24"/>
      <c r="D1031" s="3" t="s">
        <v>2220</v>
      </c>
      <c r="E1031" s="24" t="s">
        <v>3623</v>
      </c>
      <c r="F1031" s="24" t="s">
        <v>4337</v>
      </c>
      <c r="H1031" s="24" t="s">
        <v>3619</v>
      </c>
      <c r="I1031" s="33">
        <v>42010000</v>
      </c>
      <c r="J1031" s="33"/>
      <c r="K1031" s="1" t="s">
        <v>2008</v>
      </c>
      <c r="L1031" s="1" t="s">
        <v>2008</v>
      </c>
      <c r="N1031" s="23" t="s">
        <v>295</v>
      </c>
      <c r="O1031" s="23"/>
      <c r="P1031" s="22" t="s">
        <v>1995</v>
      </c>
      <c r="Q1031" s="22">
        <v>94</v>
      </c>
      <c r="R1031" s="37">
        <f t="shared" si="45"/>
        <v>172</v>
      </c>
      <c r="S1031" s="168">
        <v>215</v>
      </c>
      <c r="T1031" s="206" t="s">
        <v>3781</v>
      </c>
      <c r="U1031" s="213"/>
      <c r="V1031" s="103">
        <v>0.06</v>
      </c>
      <c r="W1031" s="103">
        <v>5.0000000000000001E-3</v>
      </c>
      <c r="X1031" s="103">
        <f t="shared" si="48"/>
        <v>6.5000000000000002E-2</v>
      </c>
      <c r="Y1031" s="132">
        <v>205</v>
      </c>
      <c r="Z1031" s="132">
        <v>20</v>
      </c>
      <c r="AA1031" s="132">
        <v>160</v>
      </c>
      <c r="AY1031" s="322" t="s">
        <v>1488</v>
      </c>
      <c r="AZ1031" s="24"/>
      <c r="BA1031" t="s">
        <v>5213</v>
      </c>
      <c r="BB1031" s="302" t="s">
        <v>5197</v>
      </c>
      <c r="BC1031" s="309" t="s">
        <v>5198</v>
      </c>
    </row>
    <row r="1032" spans="1:55" s="3" customFormat="1" ht="15.75" x14ac:dyDescent="0.25">
      <c r="A1032" s="23" t="s">
        <v>288</v>
      </c>
      <c r="B1032" s="24" t="s">
        <v>1486</v>
      </c>
      <c r="C1032" s="24"/>
      <c r="D1032" s="3" t="s">
        <v>2220</v>
      </c>
      <c r="E1032" s="24" t="s">
        <v>3624</v>
      </c>
      <c r="F1032" s="24" t="s">
        <v>4337</v>
      </c>
      <c r="H1032" s="24" t="s">
        <v>3619</v>
      </c>
      <c r="I1032" s="33">
        <v>42010000</v>
      </c>
      <c r="J1032" s="33"/>
      <c r="K1032" s="1" t="s">
        <v>2008</v>
      </c>
      <c r="L1032" s="1" t="s">
        <v>2008</v>
      </c>
      <c r="N1032" s="23" t="s">
        <v>291</v>
      </c>
      <c r="O1032" s="23"/>
      <c r="P1032" s="22" t="s">
        <v>1995</v>
      </c>
      <c r="Q1032" s="22">
        <v>89</v>
      </c>
      <c r="R1032" s="37">
        <f t="shared" si="45"/>
        <v>164</v>
      </c>
      <c r="S1032" s="168">
        <v>205</v>
      </c>
      <c r="T1032" s="206" t="s">
        <v>3776</v>
      </c>
      <c r="U1032" s="213"/>
      <c r="V1032" s="103">
        <v>0.05</v>
      </c>
      <c r="W1032" s="103">
        <v>5.0000000000000001E-3</v>
      </c>
      <c r="X1032" s="103">
        <f t="shared" si="48"/>
        <v>5.5E-2</v>
      </c>
      <c r="Y1032" s="132">
        <v>200</v>
      </c>
      <c r="Z1032" s="132">
        <v>20</v>
      </c>
      <c r="AA1032" s="132">
        <v>150</v>
      </c>
      <c r="AY1032" s="322" t="s">
        <v>1488</v>
      </c>
      <c r="AZ1032" s="24"/>
      <c r="BA1032" t="s">
        <v>5213</v>
      </c>
      <c r="BB1032" s="302" t="s">
        <v>5197</v>
      </c>
      <c r="BC1032" s="309" t="s">
        <v>5198</v>
      </c>
    </row>
    <row r="1033" spans="1:55" s="3" customFormat="1" ht="15.75" x14ac:dyDescent="0.25">
      <c r="A1033" s="23" t="s">
        <v>288</v>
      </c>
      <c r="B1033" s="24" t="s">
        <v>1499</v>
      </c>
      <c r="C1033" s="24"/>
      <c r="D1033" s="3" t="s">
        <v>2221</v>
      </c>
      <c r="E1033" s="24" t="s">
        <v>1500</v>
      </c>
      <c r="F1033" s="24" t="s">
        <v>4338</v>
      </c>
      <c r="H1033" s="24" t="s">
        <v>1489</v>
      </c>
      <c r="I1033" s="33">
        <v>42010000</v>
      </c>
      <c r="J1033" s="33"/>
      <c r="K1033" s="1" t="s">
        <v>2008</v>
      </c>
      <c r="L1033" s="1" t="s">
        <v>2008</v>
      </c>
      <c r="N1033" s="23" t="s">
        <v>1501</v>
      </c>
      <c r="O1033" s="23"/>
      <c r="P1033" s="22" t="s">
        <v>1995</v>
      </c>
      <c r="Q1033" s="22">
        <v>204</v>
      </c>
      <c r="R1033" s="37">
        <f t="shared" si="45"/>
        <v>375.20000000000005</v>
      </c>
      <c r="S1033" s="168">
        <v>469</v>
      </c>
      <c r="T1033" s="33" t="s">
        <v>1502</v>
      </c>
      <c r="U1033" s="33"/>
      <c r="V1033" s="103">
        <v>0.17</v>
      </c>
      <c r="W1033" s="103">
        <v>5.0000000000000001E-3</v>
      </c>
      <c r="X1033" s="103">
        <f t="shared" si="48"/>
        <v>0.17500000000000002</v>
      </c>
      <c r="Y1033" s="132">
        <v>395</v>
      </c>
      <c r="Z1033" s="132">
        <v>20</v>
      </c>
      <c r="AA1033" s="132">
        <v>130</v>
      </c>
      <c r="AY1033" s="322" t="s">
        <v>4047</v>
      </c>
      <c r="BA1033" t="s">
        <v>5213</v>
      </c>
      <c r="BB1033" s="302" t="s">
        <v>5197</v>
      </c>
      <c r="BC1033" s="309" t="s">
        <v>5198</v>
      </c>
    </row>
    <row r="1034" spans="1:55" s="3" customFormat="1" ht="15.75" x14ac:dyDescent="0.25">
      <c r="A1034" s="23" t="s">
        <v>288</v>
      </c>
      <c r="B1034" s="24" t="s">
        <v>1499</v>
      </c>
      <c r="C1034" s="24"/>
      <c r="D1034" s="3" t="s">
        <v>2221</v>
      </c>
      <c r="E1034" s="24" t="s">
        <v>4801</v>
      </c>
      <c r="F1034" s="24" t="s">
        <v>4338</v>
      </c>
      <c r="H1034" s="24" t="s">
        <v>3619</v>
      </c>
      <c r="I1034" s="33">
        <v>42010000</v>
      </c>
      <c r="J1034" s="33"/>
      <c r="K1034" s="1" t="s">
        <v>2008</v>
      </c>
      <c r="L1034" s="1" t="s">
        <v>2008</v>
      </c>
      <c r="N1034" s="23" t="s">
        <v>1501</v>
      </c>
      <c r="O1034" s="23"/>
      <c r="P1034" s="22" t="s">
        <v>1995</v>
      </c>
      <c r="Q1034" s="22">
        <v>204</v>
      </c>
      <c r="R1034" s="37">
        <f t="shared" ref="R1034:R1097" si="49">S1034*0.8</f>
        <v>375.20000000000005</v>
      </c>
      <c r="S1034" s="168">
        <v>469</v>
      </c>
      <c r="T1034" s="33">
        <v>5051771840055</v>
      </c>
      <c r="U1034" s="33"/>
      <c r="V1034" s="103">
        <v>0.17</v>
      </c>
      <c r="W1034" s="103">
        <v>5.0000000000000001E-3</v>
      </c>
      <c r="X1034" s="103">
        <f t="shared" si="48"/>
        <v>0.17500000000000002</v>
      </c>
      <c r="Y1034" s="132">
        <v>395</v>
      </c>
      <c r="Z1034" s="132">
        <v>20</v>
      </c>
      <c r="AA1034" s="132">
        <v>130</v>
      </c>
      <c r="AY1034" s="322" t="s">
        <v>4046</v>
      </c>
      <c r="BA1034" t="s">
        <v>5213</v>
      </c>
      <c r="BB1034" s="302" t="s">
        <v>5197</v>
      </c>
      <c r="BC1034" s="309" t="s">
        <v>5198</v>
      </c>
    </row>
    <row r="1035" spans="1:55" s="3" customFormat="1" ht="15.75" x14ac:dyDescent="0.25">
      <c r="A1035" s="23" t="s">
        <v>288</v>
      </c>
      <c r="B1035" s="24" t="s">
        <v>1503</v>
      </c>
      <c r="C1035" s="24"/>
      <c r="D1035" s="3" t="s">
        <v>2222</v>
      </c>
      <c r="E1035" s="24" t="s">
        <v>4048</v>
      </c>
      <c r="F1035" s="24" t="s">
        <v>4339</v>
      </c>
      <c r="G1035" s="24"/>
      <c r="H1035" s="24" t="s">
        <v>1489</v>
      </c>
      <c r="I1035" s="33">
        <v>42010000</v>
      </c>
      <c r="J1035" s="33"/>
      <c r="K1035" s="1" t="s">
        <v>2008</v>
      </c>
      <c r="L1035" s="1" t="s">
        <v>2008</v>
      </c>
      <c r="N1035" s="23" t="s">
        <v>293</v>
      </c>
      <c r="O1035" s="23"/>
      <c r="P1035" s="22" t="s">
        <v>1995</v>
      </c>
      <c r="Q1035" s="22">
        <v>402</v>
      </c>
      <c r="R1035" s="37">
        <f t="shared" si="49"/>
        <v>740</v>
      </c>
      <c r="S1035" s="168">
        <v>925</v>
      </c>
      <c r="T1035" s="33">
        <v>5051771630717</v>
      </c>
      <c r="U1035" s="33"/>
      <c r="V1035" s="103">
        <v>0.5</v>
      </c>
      <c r="W1035" s="103">
        <v>5.0000000000000001E-3</v>
      </c>
      <c r="X1035" s="103">
        <f t="shared" si="48"/>
        <v>0.505</v>
      </c>
      <c r="Y1035" s="132">
        <v>500</v>
      </c>
      <c r="Z1035" s="132">
        <v>10</v>
      </c>
      <c r="AA1035" s="132">
        <v>390</v>
      </c>
      <c r="AY1035" s="322" t="s">
        <v>3002</v>
      </c>
      <c r="BA1035" t="s">
        <v>5211</v>
      </c>
      <c r="BB1035" s="302" t="s">
        <v>5197</v>
      </c>
      <c r="BC1035" s="309" t="s">
        <v>5198</v>
      </c>
    </row>
    <row r="1036" spans="1:55" s="3" customFormat="1" ht="15.75" x14ac:dyDescent="0.25">
      <c r="A1036" s="23" t="s">
        <v>288</v>
      </c>
      <c r="B1036" s="24" t="s">
        <v>1503</v>
      </c>
      <c r="C1036" s="24"/>
      <c r="D1036" s="3" t="s">
        <v>2222</v>
      </c>
      <c r="E1036" s="24" t="s">
        <v>1504</v>
      </c>
      <c r="F1036" s="24" t="s">
        <v>4339</v>
      </c>
      <c r="G1036" s="24"/>
      <c r="H1036" s="24" t="s">
        <v>1489</v>
      </c>
      <c r="I1036" s="33">
        <v>42010000</v>
      </c>
      <c r="J1036" s="33"/>
      <c r="K1036" s="1" t="s">
        <v>2008</v>
      </c>
      <c r="L1036" s="1" t="s">
        <v>2008</v>
      </c>
      <c r="N1036" s="23" t="s">
        <v>297</v>
      </c>
      <c r="O1036" s="23"/>
      <c r="P1036" s="22" t="s">
        <v>1995</v>
      </c>
      <c r="Q1036" s="22">
        <v>402</v>
      </c>
      <c r="R1036" s="37">
        <f t="shared" si="49"/>
        <v>740</v>
      </c>
      <c r="S1036" s="168">
        <v>925</v>
      </c>
      <c r="T1036" s="33" t="s">
        <v>1505</v>
      </c>
      <c r="U1036" s="33"/>
      <c r="V1036" s="103">
        <v>0.5</v>
      </c>
      <c r="W1036" s="103">
        <v>5.0000000000000001E-3</v>
      </c>
      <c r="X1036" s="103">
        <f t="shared" si="48"/>
        <v>0.505</v>
      </c>
      <c r="Y1036" s="132">
        <v>500</v>
      </c>
      <c r="Z1036" s="132">
        <v>10</v>
      </c>
      <c r="AA1036" s="132">
        <v>390</v>
      </c>
      <c r="AY1036" s="322" t="s">
        <v>3002</v>
      </c>
      <c r="BA1036" t="s">
        <v>5211</v>
      </c>
      <c r="BB1036" s="302" t="s">
        <v>5197</v>
      </c>
      <c r="BC1036" s="309" t="s">
        <v>5198</v>
      </c>
    </row>
    <row r="1037" spans="1:55" s="3" customFormat="1" ht="15.75" x14ac:dyDescent="0.25">
      <c r="A1037" s="23" t="s">
        <v>288</v>
      </c>
      <c r="B1037" s="24" t="s">
        <v>1503</v>
      </c>
      <c r="C1037" s="24"/>
      <c r="D1037" s="3" t="s">
        <v>2222</v>
      </c>
      <c r="E1037" s="24" t="s">
        <v>1506</v>
      </c>
      <c r="F1037" s="24" t="s">
        <v>4339</v>
      </c>
      <c r="G1037" s="24"/>
      <c r="H1037" s="24" t="s">
        <v>1489</v>
      </c>
      <c r="I1037" s="33">
        <v>42010000</v>
      </c>
      <c r="J1037" s="33"/>
      <c r="K1037" s="1" t="s">
        <v>2008</v>
      </c>
      <c r="L1037" s="1" t="s">
        <v>2008</v>
      </c>
      <c r="N1037" s="23" t="s">
        <v>299</v>
      </c>
      <c r="O1037" s="23"/>
      <c r="P1037" s="22" t="s">
        <v>1995</v>
      </c>
      <c r="Q1037" s="22">
        <v>252</v>
      </c>
      <c r="R1037" s="37">
        <f t="shared" si="49"/>
        <v>463.20000000000005</v>
      </c>
      <c r="S1037" s="168">
        <v>579</v>
      </c>
      <c r="T1037" s="33" t="s">
        <v>1507</v>
      </c>
      <c r="U1037" s="33"/>
      <c r="V1037" s="103">
        <v>0.4</v>
      </c>
      <c r="W1037" s="103">
        <v>5.0000000000000001E-3</v>
      </c>
      <c r="X1037" s="103">
        <f t="shared" si="48"/>
        <v>0.40500000000000003</v>
      </c>
      <c r="Y1037" s="132">
        <v>500</v>
      </c>
      <c r="Z1037" s="132">
        <v>10</v>
      </c>
      <c r="AA1037" s="132">
        <v>390</v>
      </c>
      <c r="AY1037" s="322" t="s">
        <v>3002</v>
      </c>
      <c r="BA1037" t="s">
        <v>5211</v>
      </c>
      <c r="BB1037" s="302" t="s">
        <v>5197</v>
      </c>
      <c r="BC1037" s="309" t="s">
        <v>5198</v>
      </c>
    </row>
    <row r="1038" spans="1:55" s="3" customFormat="1" ht="15.75" x14ac:dyDescent="0.25">
      <c r="A1038" s="23" t="s">
        <v>288</v>
      </c>
      <c r="B1038" s="24" t="s">
        <v>1503</v>
      </c>
      <c r="C1038" s="24"/>
      <c r="D1038" s="3" t="s">
        <v>2222</v>
      </c>
      <c r="E1038" s="24" t="s">
        <v>1508</v>
      </c>
      <c r="F1038" s="24" t="s">
        <v>4339</v>
      </c>
      <c r="G1038" s="24"/>
      <c r="H1038" s="24" t="s">
        <v>1489</v>
      </c>
      <c r="I1038" s="33">
        <v>42010000</v>
      </c>
      <c r="J1038" s="33"/>
      <c r="K1038" s="1" t="s">
        <v>2008</v>
      </c>
      <c r="L1038" s="1" t="s">
        <v>2008</v>
      </c>
      <c r="N1038" s="23" t="s">
        <v>301</v>
      </c>
      <c r="O1038" s="23"/>
      <c r="P1038" s="22" t="s">
        <v>1995</v>
      </c>
      <c r="Q1038" s="22">
        <v>213</v>
      </c>
      <c r="R1038" s="37">
        <f t="shared" si="49"/>
        <v>391.20000000000005</v>
      </c>
      <c r="S1038" s="168">
        <v>489</v>
      </c>
      <c r="T1038" s="33" t="s">
        <v>1509</v>
      </c>
      <c r="U1038" s="33"/>
      <c r="V1038" s="103">
        <v>0.35</v>
      </c>
      <c r="W1038" s="103">
        <v>5.0000000000000001E-3</v>
      </c>
      <c r="X1038" s="103">
        <f t="shared" si="48"/>
        <v>0.35499999999999998</v>
      </c>
      <c r="Y1038" s="132">
        <v>500</v>
      </c>
      <c r="Z1038" s="132">
        <v>10</v>
      </c>
      <c r="AA1038" s="132">
        <v>360</v>
      </c>
      <c r="AY1038" s="322" t="s">
        <v>3002</v>
      </c>
      <c r="BA1038" t="s">
        <v>5211</v>
      </c>
      <c r="BB1038" s="302" t="s">
        <v>5197</v>
      </c>
      <c r="BC1038" s="309" t="s">
        <v>5198</v>
      </c>
    </row>
    <row r="1039" spans="1:55" s="3" customFormat="1" ht="15.75" x14ac:dyDescent="0.25">
      <c r="A1039" s="23" t="s">
        <v>288</v>
      </c>
      <c r="B1039" s="24" t="s">
        <v>1503</v>
      </c>
      <c r="C1039" s="24"/>
      <c r="D1039" s="3" t="s">
        <v>2222</v>
      </c>
      <c r="E1039" s="24" t="s">
        <v>1510</v>
      </c>
      <c r="F1039" s="24" t="s">
        <v>4339</v>
      </c>
      <c r="G1039" s="24"/>
      <c r="H1039" s="24" t="s">
        <v>1489</v>
      </c>
      <c r="I1039" s="33">
        <v>42010000</v>
      </c>
      <c r="J1039" s="33"/>
      <c r="K1039" s="1" t="s">
        <v>2008</v>
      </c>
      <c r="L1039" s="1" t="s">
        <v>2008</v>
      </c>
      <c r="N1039" s="23" t="s">
        <v>295</v>
      </c>
      <c r="O1039" s="23"/>
      <c r="P1039" s="22" t="s">
        <v>1995</v>
      </c>
      <c r="Q1039" s="22">
        <v>213</v>
      </c>
      <c r="R1039" s="37">
        <f t="shared" si="49"/>
        <v>391.20000000000005</v>
      </c>
      <c r="S1039" s="168">
        <v>489</v>
      </c>
      <c r="T1039" s="33" t="s">
        <v>1511</v>
      </c>
      <c r="U1039" s="33"/>
      <c r="V1039" s="103">
        <v>0.3</v>
      </c>
      <c r="W1039" s="103">
        <v>5.0000000000000001E-3</v>
      </c>
      <c r="X1039" s="103">
        <f t="shared" si="48"/>
        <v>0.30499999999999999</v>
      </c>
      <c r="Y1039" s="132">
        <v>450</v>
      </c>
      <c r="Z1039" s="132">
        <v>10</v>
      </c>
      <c r="AA1039" s="132">
        <v>360</v>
      </c>
      <c r="AY1039" s="322" t="s">
        <v>3002</v>
      </c>
      <c r="BA1039" t="s">
        <v>5211</v>
      </c>
      <c r="BB1039" s="302" t="s">
        <v>5197</v>
      </c>
      <c r="BC1039" s="309" t="s">
        <v>5198</v>
      </c>
    </row>
    <row r="1040" spans="1:55" s="3" customFormat="1" ht="15.75" x14ac:dyDescent="0.25">
      <c r="A1040" s="23" t="s">
        <v>288</v>
      </c>
      <c r="B1040" s="24" t="s">
        <v>1503</v>
      </c>
      <c r="C1040" s="24"/>
      <c r="D1040" s="3" t="s">
        <v>2222</v>
      </c>
      <c r="E1040" s="24" t="s">
        <v>1512</v>
      </c>
      <c r="F1040" s="24" t="s">
        <v>4339</v>
      </c>
      <c r="G1040" s="24"/>
      <c r="H1040" s="24" t="s">
        <v>1489</v>
      </c>
      <c r="I1040" s="33">
        <v>42010000</v>
      </c>
      <c r="J1040" s="33"/>
      <c r="K1040" s="1" t="s">
        <v>2008</v>
      </c>
      <c r="L1040" s="1" t="s">
        <v>2008</v>
      </c>
      <c r="N1040" s="23" t="s">
        <v>291</v>
      </c>
      <c r="O1040" s="23"/>
      <c r="P1040" s="22" t="s">
        <v>1995</v>
      </c>
      <c r="Q1040" s="22">
        <v>213</v>
      </c>
      <c r="R1040" s="37">
        <f t="shared" si="49"/>
        <v>391.20000000000005</v>
      </c>
      <c r="S1040" s="168">
        <v>489</v>
      </c>
      <c r="T1040" s="33" t="s">
        <v>1513</v>
      </c>
      <c r="U1040" s="33"/>
      <c r="V1040" s="103">
        <v>0.25</v>
      </c>
      <c r="W1040" s="103">
        <v>5.0000000000000001E-3</v>
      </c>
      <c r="X1040" s="103">
        <f t="shared" si="48"/>
        <v>0.255</v>
      </c>
      <c r="Y1040" s="132">
        <v>450</v>
      </c>
      <c r="Z1040" s="132">
        <v>10</v>
      </c>
      <c r="AA1040" s="132">
        <v>300</v>
      </c>
      <c r="AY1040" s="322" t="s">
        <v>3002</v>
      </c>
      <c r="BA1040" t="s">
        <v>5211</v>
      </c>
      <c r="BB1040" s="302" t="s">
        <v>5197</v>
      </c>
      <c r="BC1040" s="309" t="s">
        <v>5198</v>
      </c>
    </row>
    <row r="1041" spans="1:55" s="3" customFormat="1" ht="15.75" x14ac:dyDescent="0.25">
      <c r="A1041" s="23" t="s">
        <v>288</v>
      </c>
      <c r="B1041" s="24" t="s">
        <v>1503</v>
      </c>
      <c r="C1041" s="24"/>
      <c r="D1041" s="3" t="s">
        <v>2222</v>
      </c>
      <c r="E1041" s="24" t="s">
        <v>1514</v>
      </c>
      <c r="F1041" s="24" t="s">
        <v>4339</v>
      </c>
      <c r="G1041" s="24"/>
      <c r="H1041" s="24" t="s">
        <v>1489</v>
      </c>
      <c r="I1041" s="33">
        <v>42010000</v>
      </c>
      <c r="J1041" s="33"/>
      <c r="K1041" s="1" t="s">
        <v>2008</v>
      </c>
      <c r="L1041" s="1" t="s">
        <v>2008</v>
      </c>
      <c r="N1041" s="23" t="s">
        <v>1515</v>
      </c>
      <c r="O1041" s="23"/>
      <c r="P1041" s="22" t="s">
        <v>1995</v>
      </c>
      <c r="Q1041" s="22">
        <v>213</v>
      </c>
      <c r="R1041" s="37">
        <f t="shared" si="49"/>
        <v>391.20000000000005</v>
      </c>
      <c r="S1041" s="168">
        <v>489</v>
      </c>
      <c r="T1041" s="33" t="s">
        <v>1516</v>
      </c>
      <c r="U1041" s="33"/>
      <c r="V1041" s="103">
        <v>0.22</v>
      </c>
      <c r="W1041" s="103">
        <v>5.0000000000000001E-3</v>
      </c>
      <c r="X1041" s="103">
        <f t="shared" ref="X1041:X1069" si="50">V1041+W1041</f>
        <v>0.22500000000000001</v>
      </c>
      <c r="Y1041" s="132">
        <v>450</v>
      </c>
      <c r="Z1041" s="132">
        <v>10</v>
      </c>
      <c r="AA1041" s="132">
        <v>300</v>
      </c>
      <c r="AY1041" s="322" t="s">
        <v>3002</v>
      </c>
      <c r="BA1041" t="s">
        <v>5211</v>
      </c>
      <c r="BB1041" s="302" t="s">
        <v>5197</v>
      </c>
      <c r="BC1041" s="309" t="s">
        <v>5198</v>
      </c>
    </row>
    <row r="1042" spans="1:55" s="3" customFormat="1" ht="15.75" x14ac:dyDescent="0.25">
      <c r="A1042" s="23" t="s">
        <v>288</v>
      </c>
      <c r="B1042" s="24" t="s">
        <v>1503</v>
      </c>
      <c r="C1042" s="24"/>
      <c r="D1042" s="3" t="s">
        <v>2222</v>
      </c>
      <c r="E1042" s="24" t="s">
        <v>3625</v>
      </c>
      <c r="F1042" s="24" t="s">
        <v>4339</v>
      </c>
      <c r="G1042" s="24"/>
      <c r="H1042" s="24" t="s">
        <v>3619</v>
      </c>
      <c r="I1042" s="33">
        <v>42010000</v>
      </c>
      <c r="J1042" s="33"/>
      <c r="K1042" s="1" t="s">
        <v>2008</v>
      </c>
      <c r="L1042" s="1" t="s">
        <v>2008</v>
      </c>
      <c r="N1042" s="23" t="s">
        <v>297</v>
      </c>
      <c r="O1042" s="23"/>
      <c r="P1042" s="22" t="s">
        <v>1995</v>
      </c>
      <c r="Q1042" s="22">
        <v>402</v>
      </c>
      <c r="R1042" s="37">
        <f t="shared" si="49"/>
        <v>740</v>
      </c>
      <c r="S1042" s="168">
        <v>925</v>
      </c>
      <c r="T1042" s="206" t="s">
        <v>3782</v>
      </c>
      <c r="U1042" s="213"/>
      <c r="V1042" s="103">
        <v>0.5</v>
      </c>
      <c r="W1042" s="103">
        <v>5.0000000000000001E-3</v>
      </c>
      <c r="X1042" s="103">
        <f t="shared" si="50"/>
        <v>0.505</v>
      </c>
      <c r="Y1042" s="132">
        <v>500</v>
      </c>
      <c r="Z1042" s="132">
        <v>10</v>
      </c>
      <c r="AA1042" s="132">
        <v>390</v>
      </c>
      <c r="AY1042" s="322" t="s">
        <v>3626</v>
      </c>
      <c r="BA1042" t="s">
        <v>5211</v>
      </c>
      <c r="BB1042" s="302" t="s">
        <v>5197</v>
      </c>
      <c r="BC1042" s="309" t="s">
        <v>5198</v>
      </c>
    </row>
    <row r="1043" spans="1:55" s="3" customFormat="1" ht="15.75" x14ac:dyDescent="0.25">
      <c r="A1043" s="23" t="s">
        <v>288</v>
      </c>
      <c r="B1043" s="24" t="s">
        <v>1503</v>
      </c>
      <c r="C1043" s="24"/>
      <c r="D1043" s="3" t="s">
        <v>2222</v>
      </c>
      <c r="E1043" s="24" t="s">
        <v>3627</v>
      </c>
      <c r="F1043" s="24" t="s">
        <v>4339</v>
      </c>
      <c r="G1043" s="24"/>
      <c r="H1043" s="24" t="s">
        <v>3619</v>
      </c>
      <c r="I1043" s="33">
        <v>42010000</v>
      </c>
      <c r="J1043" s="33"/>
      <c r="K1043" s="1" t="s">
        <v>2008</v>
      </c>
      <c r="L1043" s="1" t="s">
        <v>2008</v>
      </c>
      <c r="N1043" s="23" t="s">
        <v>299</v>
      </c>
      <c r="O1043" s="23"/>
      <c r="P1043" s="22" t="s">
        <v>1995</v>
      </c>
      <c r="Q1043" s="22">
        <v>252</v>
      </c>
      <c r="R1043" s="37">
        <f t="shared" si="49"/>
        <v>463.20000000000005</v>
      </c>
      <c r="S1043" s="168">
        <v>579</v>
      </c>
      <c r="T1043" s="206" t="s">
        <v>3783</v>
      </c>
      <c r="U1043" s="213"/>
      <c r="V1043" s="103">
        <v>0.4</v>
      </c>
      <c r="W1043" s="103">
        <v>5.0000000000000001E-3</v>
      </c>
      <c r="X1043" s="103">
        <f t="shared" si="50"/>
        <v>0.40500000000000003</v>
      </c>
      <c r="Y1043" s="132">
        <v>500</v>
      </c>
      <c r="Z1043" s="132">
        <v>10</v>
      </c>
      <c r="AA1043" s="132">
        <v>390</v>
      </c>
      <c r="AY1043" s="322" t="s">
        <v>3626</v>
      </c>
      <c r="BA1043" t="s">
        <v>5211</v>
      </c>
      <c r="BB1043" s="302" t="s">
        <v>5197</v>
      </c>
      <c r="BC1043" s="309" t="s">
        <v>5198</v>
      </c>
    </row>
    <row r="1044" spans="1:55" s="3" customFormat="1" ht="15.75" x14ac:dyDescent="0.25">
      <c r="A1044" s="23" t="s">
        <v>288</v>
      </c>
      <c r="B1044" s="24" t="s">
        <v>1503</v>
      </c>
      <c r="C1044" s="24"/>
      <c r="D1044" s="3" t="s">
        <v>2222</v>
      </c>
      <c r="E1044" s="24" t="s">
        <v>3628</v>
      </c>
      <c r="F1044" s="24" t="s">
        <v>4339</v>
      </c>
      <c r="G1044" s="24"/>
      <c r="H1044" s="24" t="s">
        <v>3619</v>
      </c>
      <c r="I1044" s="33">
        <v>42010000</v>
      </c>
      <c r="J1044" s="33"/>
      <c r="K1044" s="1" t="s">
        <v>2008</v>
      </c>
      <c r="L1044" s="1" t="s">
        <v>2008</v>
      </c>
      <c r="N1044" s="23" t="s">
        <v>301</v>
      </c>
      <c r="O1044" s="23"/>
      <c r="P1044" s="22" t="s">
        <v>1995</v>
      </c>
      <c r="Q1044" s="22">
        <v>213</v>
      </c>
      <c r="R1044" s="37">
        <f t="shared" si="49"/>
        <v>391.20000000000005</v>
      </c>
      <c r="S1044" s="168">
        <v>489</v>
      </c>
      <c r="T1044" s="206" t="s">
        <v>3784</v>
      </c>
      <c r="U1044" s="213"/>
      <c r="V1044" s="103">
        <v>0.35</v>
      </c>
      <c r="W1044" s="103">
        <v>5.0000000000000001E-3</v>
      </c>
      <c r="X1044" s="103">
        <f t="shared" si="50"/>
        <v>0.35499999999999998</v>
      </c>
      <c r="Y1044" s="132">
        <v>500</v>
      </c>
      <c r="Z1044" s="132">
        <v>10</v>
      </c>
      <c r="AA1044" s="132">
        <v>360</v>
      </c>
      <c r="AY1044" s="322" t="s">
        <v>3626</v>
      </c>
      <c r="BA1044" t="s">
        <v>5211</v>
      </c>
      <c r="BB1044" s="302" t="s">
        <v>5197</v>
      </c>
      <c r="BC1044" s="309" t="s">
        <v>5198</v>
      </c>
    </row>
    <row r="1045" spans="1:55" s="3" customFormat="1" ht="15.75" x14ac:dyDescent="0.25">
      <c r="A1045" s="23" t="s">
        <v>288</v>
      </c>
      <c r="B1045" s="24" t="s">
        <v>1503</v>
      </c>
      <c r="C1045" s="24"/>
      <c r="D1045" s="3" t="s">
        <v>2222</v>
      </c>
      <c r="E1045" s="24" t="s">
        <v>3629</v>
      </c>
      <c r="F1045" s="24" t="s">
        <v>4339</v>
      </c>
      <c r="G1045" s="24"/>
      <c r="H1045" s="24" t="s">
        <v>3619</v>
      </c>
      <c r="I1045" s="33">
        <v>42010000</v>
      </c>
      <c r="J1045" s="33"/>
      <c r="K1045" s="1" t="s">
        <v>2008</v>
      </c>
      <c r="L1045" s="1" t="s">
        <v>2008</v>
      </c>
      <c r="N1045" s="23" t="s">
        <v>295</v>
      </c>
      <c r="O1045" s="23"/>
      <c r="P1045" s="22" t="s">
        <v>1995</v>
      </c>
      <c r="Q1045" s="22">
        <v>213</v>
      </c>
      <c r="R1045" s="37">
        <f t="shared" si="49"/>
        <v>391.20000000000005</v>
      </c>
      <c r="S1045" s="168">
        <v>489</v>
      </c>
      <c r="T1045" s="206" t="s">
        <v>3785</v>
      </c>
      <c r="U1045" s="213"/>
      <c r="V1045" s="103">
        <v>0.3</v>
      </c>
      <c r="W1045" s="103">
        <v>5.0000000000000001E-3</v>
      </c>
      <c r="X1045" s="103">
        <f t="shared" si="50"/>
        <v>0.30499999999999999</v>
      </c>
      <c r="Y1045" s="132">
        <v>450</v>
      </c>
      <c r="Z1045" s="132">
        <v>10</v>
      </c>
      <c r="AA1045" s="132">
        <v>360</v>
      </c>
      <c r="AY1045" s="322" t="s">
        <v>3626</v>
      </c>
      <c r="BA1045" t="s">
        <v>5211</v>
      </c>
      <c r="BB1045" s="302" t="s">
        <v>5197</v>
      </c>
      <c r="BC1045" s="309" t="s">
        <v>5198</v>
      </c>
    </row>
    <row r="1046" spans="1:55" s="3" customFormat="1" ht="15.75" x14ac:dyDescent="0.25">
      <c r="A1046" s="23" t="s">
        <v>288</v>
      </c>
      <c r="B1046" s="24" t="s">
        <v>1503</v>
      </c>
      <c r="C1046" s="24"/>
      <c r="D1046" s="3" t="s">
        <v>2222</v>
      </c>
      <c r="E1046" s="24" t="s">
        <v>3630</v>
      </c>
      <c r="F1046" s="24" t="s">
        <v>4339</v>
      </c>
      <c r="G1046" s="24"/>
      <c r="H1046" s="24" t="s">
        <v>3619</v>
      </c>
      <c r="I1046" s="33">
        <v>42010000</v>
      </c>
      <c r="J1046" s="33"/>
      <c r="K1046" s="1" t="s">
        <v>2008</v>
      </c>
      <c r="L1046" s="1" t="s">
        <v>2008</v>
      </c>
      <c r="N1046" s="23" t="s">
        <v>291</v>
      </c>
      <c r="O1046" s="23"/>
      <c r="P1046" s="22" t="s">
        <v>1995</v>
      </c>
      <c r="Q1046" s="22">
        <v>213</v>
      </c>
      <c r="R1046" s="37">
        <f t="shared" si="49"/>
        <v>391.20000000000005</v>
      </c>
      <c r="S1046" s="168">
        <v>489</v>
      </c>
      <c r="T1046" s="206" t="s">
        <v>3786</v>
      </c>
      <c r="U1046" s="213"/>
      <c r="V1046" s="103">
        <v>0.25</v>
      </c>
      <c r="W1046" s="103">
        <v>5.0000000000000001E-3</v>
      </c>
      <c r="X1046" s="103">
        <f t="shared" si="50"/>
        <v>0.255</v>
      </c>
      <c r="Y1046" s="132">
        <v>450</v>
      </c>
      <c r="Z1046" s="132">
        <v>10</v>
      </c>
      <c r="AA1046" s="132">
        <v>300</v>
      </c>
      <c r="AY1046" s="322" t="s">
        <v>3626</v>
      </c>
      <c r="BA1046" t="s">
        <v>5211</v>
      </c>
      <c r="BB1046" s="302" t="s">
        <v>5197</v>
      </c>
      <c r="BC1046" s="309" t="s">
        <v>5198</v>
      </c>
    </row>
    <row r="1047" spans="1:55" s="3" customFormat="1" ht="15.75" x14ac:dyDescent="0.25">
      <c r="A1047" s="23" t="s">
        <v>288</v>
      </c>
      <c r="B1047" s="24" t="s">
        <v>1503</v>
      </c>
      <c r="C1047" s="24"/>
      <c r="D1047" s="3" t="s">
        <v>2222</v>
      </c>
      <c r="E1047" s="24" t="s">
        <v>3631</v>
      </c>
      <c r="F1047" s="24" t="s">
        <v>4339</v>
      </c>
      <c r="G1047" s="24"/>
      <c r="H1047" s="24" t="s">
        <v>3619</v>
      </c>
      <c r="I1047" s="33">
        <v>42010000</v>
      </c>
      <c r="J1047" s="33"/>
      <c r="K1047" s="1" t="s">
        <v>2008</v>
      </c>
      <c r="L1047" s="1" t="s">
        <v>2008</v>
      </c>
      <c r="N1047" s="23" t="s">
        <v>1515</v>
      </c>
      <c r="O1047" s="23"/>
      <c r="P1047" s="22" t="s">
        <v>1995</v>
      </c>
      <c r="Q1047" s="22">
        <v>213</v>
      </c>
      <c r="R1047" s="37">
        <f t="shared" si="49"/>
        <v>391.20000000000005</v>
      </c>
      <c r="S1047" s="168">
        <v>489</v>
      </c>
      <c r="T1047" s="206" t="s">
        <v>3787</v>
      </c>
      <c r="U1047" s="213"/>
      <c r="V1047" s="103">
        <v>0.22</v>
      </c>
      <c r="W1047" s="103">
        <v>5.0000000000000001E-3</v>
      </c>
      <c r="X1047" s="103">
        <f t="shared" si="50"/>
        <v>0.22500000000000001</v>
      </c>
      <c r="Y1047" s="132">
        <v>450</v>
      </c>
      <c r="Z1047" s="132">
        <v>10</v>
      </c>
      <c r="AA1047" s="132">
        <v>300</v>
      </c>
      <c r="AY1047" s="322" t="s">
        <v>3626</v>
      </c>
      <c r="BA1047" t="s">
        <v>5211</v>
      </c>
      <c r="BB1047" s="302" t="s">
        <v>5197</v>
      </c>
      <c r="BC1047" s="309" t="s">
        <v>5198</v>
      </c>
    </row>
    <row r="1048" spans="1:55" s="3" customFormat="1" ht="15.75" x14ac:dyDescent="0.25">
      <c r="A1048" s="23" t="s">
        <v>288</v>
      </c>
      <c r="B1048" s="24" t="s">
        <v>1503</v>
      </c>
      <c r="C1048" s="24"/>
      <c r="D1048" s="3" t="s">
        <v>2475</v>
      </c>
      <c r="E1048" s="24" t="s">
        <v>4049</v>
      </c>
      <c r="F1048" s="24" t="s">
        <v>4340</v>
      </c>
      <c r="G1048" s="24"/>
      <c r="H1048" s="24" t="s">
        <v>1656</v>
      </c>
      <c r="I1048" s="33">
        <v>42010000</v>
      </c>
      <c r="J1048" s="33"/>
      <c r="K1048" s="1" t="s">
        <v>2008</v>
      </c>
      <c r="L1048" s="1" t="s">
        <v>2008</v>
      </c>
      <c r="N1048" s="23" t="s">
        <v>293</v>
      </c>
      <c r="O1048" s="23"/>
      <c r="P1048" s="22" t="s">
        <v>1995</v>
      </c>
      <c r="Q1048" s="22">
        <v>221</v>
      </c>
      <c r="R1048" s="37">
        <f t="shared" si="49"/>
        <v>407.20000000000005</v>
      </c>
      <c r="S1048" s="168">
        <v>509</v>
      </c>
      <c r="T1048" s="33">
        <v>5051771714554</v>
      </c>
      <c r="U1048" s="33"/>
      <c r="V1048" s="103">
        <v>0.375</v>
      </c>
      <c r="W1048" s="103">
        <v>5.0000000000000001E-3</v>
      </c>
      <c r="X1048" s="103">
        <f t="shared" si="50"/>
        <v>0.38</v>
      </c>
      <c r="Y1048" s="132">
        <v>500</v>
      </c>
      <c r="Z1048" s="132">
        <v>10</v>
      </c>
      <c r="AA1048" s="132">
        <v>390</v>
      </c>
      <c r="AY1048" s="322" t="s">
        <v>3938</v>
      </c>
      <c r="BA1048" t="s">
        <v>5211</v>
      </c>
      <c r="BB1048" s="302" t="s">
        <v>5197</v>
      </c>
      <c r="BC1048" s="309" t="s">
        <v>5198</v>
      </c>
    </row>
    <row r="1049" spans="1:55" s="3" customFormat="1" ht="15.75" x14ac:dyDescent="0.25">
      <c r="A1049" s="23" t="s">
        <v>288</v>
      </c>
      <c r="B1049" s="24" t="s">
        <v>1503</v>
      </c>
      <c r="C1049" s="24"/>
      <c r="D1049" s="3" t="s">
        <v>2475</v>
      </c>
      <c r="E1049" s="24" t="s">
        <v>2513</v>
      </c>
      <c r="F1049" s="24" t="s">
        <v>4340</v>
      </c>
      <c r="G1049" s="24"/>
      <c r="H1049" s="24" t="s">
        <v>1656</v>
      </c>
      <c r="I1049" s="33">
        <v>42010000</v>
      </c>
      <c r="J1049" s="33"/>
      <c r="K1049" s="1" t="s">
        <v>2008</v>
      </c>
      <c r="L1049" s="1" t="s">
        <v>2008</v>
      </c>
      <c r="N1049" s="23" t="s">
        <v>297</v>
      </c>
      <c r="O1049" s="23"/>
      <c r="P1049" s="22" t="s">
        <v>1995</v>
      </c>
      <c r="Q1049" s="22">
        <v>221</v>
      </c>
      <c r="R1049" s="37">
        <f t="shared" si="49"/>
        <v>407.20000000000005</v>
      </c>
      <c r="S1049" s="168">
        <v>509</v>
      </c>
      <c r="T1049" s="33" t="s">
        <v>2577</v>
      </c>
      <c r="U1049" s="33"/>
      <c r="V1049" s="103">
        <v>0.375</v>
      </c>
      <c r="W1049" s="103">
        <v>5.0000000000000001E-3</v>
      </c>
      <c r="X1049" s="103">
        <f t="shared" si="50"/>
        <v>0.38</v>
      </c>
      <c r="Y1049" s="132">
        <v>500</v>
      </c>
      <c r="Z1049" s="132">
        <v>10</v>
      </c>
      <c r="AA1049" s="132">
        <v>390</v>
      </c>
      <c r="AY1049" s="322" t="s">
        <v>3938</v>
      </c>
      <c r="BA1049" t="s">
        <v>5211</v>
      </c>
      <c r="BB1049" s="302" t="s">
        <v>5197</v>
      </c>
      <c r="BC1049" s="309" t="s">
        <v>5198</v>
      </c>
    </row>
    <row r="1050" spans="1:55" ht="15.75" x14ac:dyDescent="0.25">
      <c r="A1050" s="23" t="s">
        <v>288</v>
      </c>
      <c r="B1050" s="24" t="s">
        <v>1503</v>
      </c>
      <c r="C1050" s="24"/>
      <c r="D1050" s="3" t="s">
        <v>2475</v>
      </c>
      <c r="E1050" s="24" t="s">
        <v>2514</v>
      </c>
      <c r="F1050" s="24" t="s">
        <v>4340</v>
      </c>
      <c r="G1050" s="24"/>
      <c r="H1050" s="24" t="s">
        <v>1656</v>
      </c>
      <c r="I1050" s="33">
        <v>42010000</v>
      </c>
      <c r="K1050" s="1" t="s">
        <v>2008</v>
      </c>
      <c r="L1050" s="1" t="s">
        <v>2008</v>
      </c>
      <c r="N1050" s="23" t="s">
        <v>299</v>
      </c>
      <c r="O1050" s="23"/>
      <c r="P1050" s="22" t="s">
        <v>1995</v>
      </c>
      <c r="Q1050" s="22">
        <v>211</v>
      </c>
      <c r="R1050" s="37">
        <f t="shared" si="49"/>
        <v>388</v>
      </c>
      <c r="S1050" s="168">
        <v>485</v>
      </c>
      <c r="T1050" s="33" t="s">
        <v>2578</v>
      </c>
      <c r="U1050" s="33"/>
      <c r="V1050" s="99">
        <v>0.375</v>
      </c>
      <c r="W1050" s="99">
        <v>5.0000000000000001E-3</v>
      </c>
      <c r="X1050" s="99">
        <f t="shared" si="50"/>
        <v>0.38</v>
      </c>
      <c r="Y1050" s="8">
        <v>500</v>
      </c>
      <c r="Z1050" s="8">
        <v>10</v>
      </c>
      <c r="AA1050" s="8">
        <v>390</v>
      </c>
      <c r="AY1050" s="322" t="s">
        <v>3938</v>
      </c>
      <c r="AZ1050" s="12"/>
      <c r="BA1050" t="s">
        <v>5211</v>
      </c>
      <c r="BB1050" s="302" t="s">
        <v>5197</v>
      </c>
      <c r="BC1050" s="309" t="s">
        <v>5198</v>
      </c>
    </row>
    <row r="1051" spans="1:55" ht="15.75" x14ac:dyDescent="0.25">
      <c r="A1051" s="23" t="s">
        <v>288</v>
      </c>
      <c r="B1051" s="24" t="s">
        <v>1503</v>
      </c>
      <c r="C1051" s="24"/>
      <c r="D1051" s="3" t="s">
        <v>2475</v>
      </c>
      <c r="E1051" s="24" t="s">
        <v>2515</v>
      </c>
      <c r="F1051" s="24" t="s">
        <v>4340</v>
      </c>
      <c r="G1051" s="24"/>
      <c r="H1051" s="24" t="s">
        <v>1656</v>
      </c>
      <c r="I1051" s="33">
        <v>42010000</v>
      </c>
      <c r="K1051" s="1" t="s">
        <v>2008</v>
      </c>
      <c r="L1051" s="1" t="s">
        <v>2008</v>
      </c>
      <c r="N1051" s="23" t="s">
        <v>301</v>
      </c>
      <c r="O1051" s="23"/>
      <c r="P1051" s="22" t="s">
        <v>1995</v>
      </c>
      <c r="Q1051" s="22">
        <v>211</v>
      </c>
      <c r="R1051" s="37">
        <f t="shared" si="49"/>
        <v>388</v>
      </c>
      <c r="S1051" s="168">
        <v>485</v>
      </c>
      <c r="T1051" s="33" t="s">
        <v>2579</v>
      </c>
      <c r="U1051" s="33"/>
      <c r="V1051" s="99">
        <v>0.375</v>
      </c>
      <c r="W1051" s="99">
        <v>5.0000000000000001E-3</v>
      </c>
      <c r="X1051" s="99">
        <f t="shared" si="50"/>
        <v>0.38</v>
      </c>
      <c r="Y1051" s="8">
        <v>500</v>
      </c>
      <c r="Z1051" s="8">
        <v>10</v>
      </c>
      <c r="AA1051" s="8">
        <v>360</v>
      </c>
      <c r="AY1051" s="322" t="s">
        <v>3938</v>
      </c>
      <c r="AZ1051" s="12"/>
      <c r="BA1051" t="s">
        <v>5211</v>
      </c>
      <c r="BB1051" s="302" t="s">
        <v>5197</v>
      </c>
      <c r="BC1051" s="309" t="s">
        <v>5198</v>
      </c>
    </row>
    <row r="1052" spans="1:55" ht="15.75" x14ac:dyDescent="0.25">
      <c r="A1052" s="23" t="s">
        <v>288</v>
      </c>
      <c r="B1052" s="24" t="s">
        <v>1503</v>
      </c>
      <c r="C1052" s="24"/>
      <c r="D1052" s="3" t="s">
        <v>2475</v>
      </c>
      <c r="E1052" s="24" t="s">
        <v>2516</v>
      </c>
      <c r="F1052" s="24" t="s">
        <v>4340</v>
      </c>
      <c r="G1052" s="24"/>
      <c r="H1052" s="24" t="s">
        <v>1656</v>
      </c>
      <c r="I1052" s="33">
        <v>42010000</v>
      </c>
      <c r="K1052" s="1" t="s">
        <v>2008</v>
      </c>
      <c r="L1052" s="1" t="s">
        <v>2008</v>
      </c>
      <c r="N1052" s="23" t="s">
        <v>295</v>
      </c>
      <c r="O1052" s="23"/>
      <c r="P1052" s="22" t="s">
        <v>1995</v>
      </c>
      <c r="Q1052" s="22">
        <v>211</v>
      </c>
      <c r="R1052" s="37">
        <f t="shared" si="49"/>
        <v>388</v>
      </c>
      <c r="S1052" s="168">
        <v>485</v>
      </c>
      <c r="T1052" s="33" t="s">
        <v>2580</v>
      </c>
      <c r="U1052" s="33"/>
      <c r="V1052" s="99">
        <v>0.375</v>
      </c>
      <c r="W1052" s="99">
        <v>5.0000000000000001E-3</v>
      </c>
      <c r="X1052" s="99">
        <f t="shared" si="50"/>
        <v>0.38</v>
      </c>
      <c r="Y1052" s="8">
        <v>450</v>
      </c>
      <c r="Z1052" s="8">
        <v>10</v>
      </c>
      <c r="AA1052" s="8">
        <v>360</v>
      </c>
      <c r="AY1052" s="322" t="s">
        <v>3938</v>
      </c>
      <c r="AZ1052" s="12"/>
      <c r="BA1052" t="s">
        <v>5211</v>
      </c>
      <c r="BB1052" s="302" t="s">
        <v>5197</v>
      </c>
      <c r="BC1052" s="309" t="s">
        <v>5198</v>
      </c>
    </row>
    <row r="1053" spans="1:55" ht="15.75" x14ac:dyDescent="0.25">
      <c r="A1053" s="23" t="s">
        <v>288</v>
      </c>
      <c r="B1053" s="24" t="s">
        <v>1503</v>
      </c>
      <c r="C1053" s="24"/>
      <c r="D1053" s="3" t="s">
        <v>2475</v>
      </c>
      <c r="E1053" s="24" t="s">
        <v>2517</v>
      </c>
      <c r="F1053" s="24" t="s">
        <v>4340</v>
      </c>
      <c r="G1053" s="24"/>
      <c r="H1053" s="24" t="s">
        <v>1656</v>
      </c>
      <c r="I1053" s="33">
        <v>42010000</v>
      </c>
      <c r="K1053" s="1" t="s">
        <v>2008</v>
      </c>
      <c r="L1053" s="1" t="s">
        <v>2008</v>
      </c>
      <c r="N1053" s="23" t="s">
        <v>291</v>
      </c>
      <c r="O1053" s="23"/>
      <c r="P1053" s="22" t="s">
        <v>1995</v>
      </c>
      <c r="Q1053" s="22">
        <v>200</v>
      </c>
      <c r="R1053" s="37">
        <f t="shared" si="49"/>
        <v>367.20000000000005</v>
      </c>
      <c r="S1053" s="168">
        <v>459</v>
      </c>
      <c r="T1053" s="33" t="s">
        <v>2581</v>
      </c>
      <c r="U1053" s="33"/>
      <c r="V1053" s="99">
        <v>0.375</v>
      </c>
      <c r="W1053" s="99">
        <v>5.0000000000000001E-3</v>
      </c>
      <c r="X1053" s="99">
        <f t="shared" si="50"/>
        <v>0.38</v>
      </c>
      <c r="Y1053" s="8">
        <v>450</v>
      </c>
      <c r="Z1053" s="8">
        <v>10</v>
      </c>
      <c r="AA1053" s="8">
        <v>300</v>
      </c>
      <c r="AY1053" s="322" t="s">
        <v>3938</v>
      </c>
      <c r="AZ1053" s="12"/>
      <c r="BA1053" t="s">
        <v>5211</v>
      </c>
      <c r="BB1053" s="302" t="s">
        <v>5197</v>
      </c>
      <c r="BC1053" s="309" t="s">
        <v>5198</v>
      </c>
    </row>
    <row r="1054" spans="1:55" ht="15.75" x14ac:dyDescent="0.25">
      <c r="A1054" s="23" t="s">
        <v>288</v>
      </c>
      <c r="B1054" s="24" t="s">
        <v>1503</v>
      </c>
      <c r="C1054" s="24"/>
      <c r="D1054" s="3" t="s">
        <v>2475</v>
      </c>
      <c r="E1054" s="24" t="s">
        <v>2524</v>
      </c>
      <c r="F1054" s="24" t="s">
        <v>4340</v>
      </c>
      <c r="G1054" s="24"/>
      <c r="H1054" s="24" t="s">
        <v>1656</v>
      </c>
      <c r="I1054" s="33">
        <v>42010000</v>
      </c>
      <c r="J1054" s="33"/>
      <c r="K1054" s="1" t="s">
        <v>2008</v>
      </c>
      <c r="L1054" s="1" t="s">
        <v>2008</v>
      </c>
      <c r="M1054" s="3"/>
      <c r="N1054" s="23" t="s">
        <v>1515</v>
      </c>
      <c r="O1054" s="23"/>
      <c r="P1054" s="22" t="s">
        <v>1995</v>
      </c>
      <c r="Q1054" s="22">
        <v>200</v>
      </c>
      <c r="R1054" s="37">
        <f t="shared" si="49"/>
        <v>367.20000000000005</v>
      </c>
      <c r="S1054" s="168">
        <v>459</v>
      </c>
      <c r="T1054" s="33" t="s">
        <v>2582</v>
      </c>
      <c r="U1054" s="33"/>
      <c r="V1054" s="103">
        <v>0.2</v>
      </c>
      <c r="W1054" s="103">
        <v>5.0000000000000001E-3</v>
      </c>
      <c r="X1054" s="103">
        <f t="shared" si="50"/>
        <v>0.20500000000000002</v>
      </c>
      <c r="Y1054" s="132">
        <v>450</v>
      </c>
      <c r="Z1054" s="132">
        <v>10</v>
      </c>
      <c r="AA1054" s="132">
        <v>300</v>
      </c>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22" t="s">
        <v>3938</v>
      </c>
      <c r="AZ1054" s="3"/>
      <c r="BA1054" t="s">
        <v>5211</v>
      </c>
      <c r="BB1054" s="302" t="s">
        <v>5197</v>
      </c>
      <c r="BC1054" s="309" t="s">
        <v>5198</v>
      </c>
    </row>
    <row r="1055" spans="1:55" s="12" customFormat="1" ht="15.75" x14ac:dyDescent="0.25">
      <c r="A1055" s="23" t="s">
        <v>288</v>
      </c>
      <c r="B1055" s="24" t="s">
        <v>1486</v>
      </c>
      <c r="C1055" s="176"/>
      <c r="D1055" s="3" t="s">
        <v>2223</v>
      </c>
      <c r="E1055" s="24" t="s">
        <v>1517</v>
      </c>
      <c r="F1055" s="24" t="s">
        <v>4341</v>
      </c>
      <c r="G1055" s="3"/>
      <c r="H1055" s="24" t="s">
        <v>290</v>
      </c>
      <c r="I1055" s="33">
        <v>42010000</v>
      </c>
      <c r="J1055" s="33"/>
      <c r="K1055" s="1" t="s">
        <v>2008</v>
      </c>
      <c r="L1055" s="1" t="s">
        <v>2008</v>
      </c>
      <c r="M1055" s="3"/>
      <c r="N1055" s="23" t="s">
        <v>299</v>
      </c>
      <c r="O1055" s="23"/>
      <c r="P1055" s="22" t="s">
        <v>1995</v>
      </c>
      <c r="Q1055" s="22">
        <v>163</v>
      </c>
      <c r="R1055" s="37">
        <f t="shared" si="49"/>
        <v>299.2</v>
      </c>
      <c r="S1055" s="168">
        <v>374</v>
      </c>
      <c r="T1055" s="33" t="s">
        <v>1519</v>
      </c>
      <c r="U1055" s="33"/>
      <c r="V1055" s="103">
        <v>0.06</v>
      </c>
      <c r="W1055" s="103">
        <v>5.0000000000000001E-3</v>
      </c>
      <c r="X1055" s="103">
        <f t="shared" si="50"/>
        <v>6.5000000000000002E-2</v>
      </c>
      <c r="Y1055" s="132">
        <v>220</v>
      </c>
      <c r="Z1055" s="132">
        <v>15</v>
      </c>
      <c r="AA1055" s="132">
        <v>150</v>
      </c>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22" t="s">
        <v>1518</v>
      </c>
      <c r="AZ1055" s="3"/>
      <c r="BA1055" t="s">
        <v>5213</v>
      </c>
      <c r="BB1055" s="302" t="s">
        <v>5197</v>
      </c>
      <c r="BC1055" s="309" t="s">
        <v>5198</v>
      </c>
    </row>
    <row r="1056" spans="1:55" s="12" customFormat="1" ht="15.75" x14ac:dyDescent="0.25">
      <c r="A1056" s="23" t="s">
        <v>288</v>
      </c>
      <c r="B1056" s="24" t="s">
        <v>1486</v>
      </c>
      <c r="C1056" s="176"/>
      <c r="D1056" s="3" t="s">
        <v>2223</v>
      </c>
      <c r="E1056" s="24" t="s">
        <v>1520</v>
      </c>
      <c r="F1056" s="24" t="s">
        <v>4341</v>
      </c>
      <c r="G1056" s="3"/>
      <c r="H1056" s="24" t="s">
        <v>290</v>
      </c>
      <c r="I1056" s="33">
        <v>42010000</v>
      </c>
      <c r="J1056" s="33"/>
      <c r="K1056" s="1" t="s">
        <v>2008</v>
      </c>
      <c r="L1056" s="1" t="s">
        <v>2008</v>
      </c>
      <c r="M1056" s="3"/>
      <c r="N1056" s="23" t="s">
        <v>301</v>
      </c>
      <c r="O1056" s="23"/>
      <c r="P1056" s="22" t="s">
        <v>1995</v>
      </c>
      <c r="Q1056" s="22">
        <v>152</v>
      </c>
      <c r="R1056" s="37">
        <f t="shared" si="49"/>
        <v>279.2</v>
      </c>
      <c r="S1056" s="168">
        <v>349</v>
      </c>
      <c r="T1056" s="33" t="s">
        <v>1521</v>
      </c>
      <c r="U1056" s="33"/>
      <c r="V1056" s="103">
        <v>5.5E-2</v>
      </c>
      <c r="W1056" s="103">
        <v>5.0000000000000001E-3</v>
      </c>
      <c r="X1056" s="103">
        <f t="shared" si="50"/>
        <v>0.06</v>
      </c>
      <c r="Y1056" s="132">
        <v>215</v>
      </c>
      <c r="Z1056" s="132">
        <v>15</v>
      </c>
      <c r="AA1056" s="132">
        <v>145</v>
      </c>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22" t="s">
        <v>1518</v>
      </c>
      <c r="AZ1056" s="3"/>
      <c r="BA1056" t="s">
        <v>5213</v>
      </c>
      <c r="BB1056" s="302" t="s">
        <v>5197</v>
      </c>
      <c r="BC1056" s="309" t="s">
        <v>5198</v>
      </c>
    </row>
    <row r="1057" spans="1:55" s="12" customFormat="1" ht="15.75" x14ac:dyDescent="0.25">
      <c r="A1057" s="23" t="s">
        <v>288</v>
      </c>
      <c r="B1057" s="24" t="s">
        <v>1486</v>
      </c>
      <c r="C1057" s="176"/>
      <c r="D1057" s="3" t="s">
        <v>2223</v>
      </c>
      <c r="E1057" s="24" t="s">
        <v>1522</v>
      </c>
      <c r="F1057" s="24" t="s">
        <v>4341</v>
      </c>
      <c r="G1057" s="3"/>
      <c r="H1057" s="24" t="s">
        <v>290</v>
      </c>
      <c r="I1057" s="33">
        <v>42010000</v>
      </c>
      <c r="J1057" s="33"/>
      <c r="K1057" s="1" t="s">
        <v>2008</v>
      </c>
      <c r="L1057" s="1" t="s">
        <v>2008</v>
      </c>
      <c r="M1057" s="3"/>
      <c r="N1057" s="23" t="s">
        <v>295</v>
      </c>
      <c r="O1057" s="23"/>
      <c r="P1057" s="22" t="s">
        <v>1995</v>
      </c>
      <c r="Q1057" s="22">
        <v>143</v>
      </c>
      <c r="R1057" s="37">
        <f t="shared" si="49"/>
        <v>263.2</v>
      </c>
      <c r="S1057" s="168">
        <v>329</v>
      </c>
      <c r="T1057" s="33" t="s">
        <v>1523</v>
      </c>
      <c r="U1057" s="33"/>
      <c r="V1057" s="103">
        <v>0.05</v>
      </c>
      <c r="W1057" s="103">
        <v>5.0000000000000001E-3</v>
      </c>
      <c r="X1057" s="103">
        <f t="shared" si="50"/>
        <v>5.5E-2</v>
      </c>
      <c r="Y1057" s="132">
        <v>210</v>
      </c>
      <c r="Z1057" s="132">
        <v>15</v>
      </c>
      <c r="AA1057" s="132">
        <v>140</v>
      </c>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22" t="s">
        <v>1518</v>
      </c>
      <c r="AZ1057" s="3"/>
      <c r="BA1057" t="s">
        <v>5213</v>
      </c>
      <c r="BB1057" s="302" t="s">
        <v>5197</v>
      </c>
      <c r="BC1057" s="309" t="s">
        <v>5198</v>
      </c>
    </row>
    <row r="1058" spans="1:55" s="12" customFormat="1" ht="15.75" x14ac:dyDescent="0.25">
      <c r="A1058" s="23" t="s">
        <v>288</v>
      </c>
      <c r="B1058" s="24" t="s">
        <v>1486</v>
      </c>
      <c r="C1058" s="176"/>
      <c r="D1058" s="3" t="s">
        <v>2223</v>
      </c>
      <c r="E1058" s="24" t="s">
        <v>1524</v>
      </c>
      <c r="F1058" s="24" t="s">
        <v>4341</v>
      </c>
      <c r="G1058" s="3"/>
      <c r="H1058" s="24" t="s">
        <v>290</v>
      </c>
      <c r="I1058" s="33">
        <v>42010000</v>
      </c>
      <c r="J1058" s="33"/>
      <c r="K1058" s="1" t="s">
        <v>2008</v>
      </c>
      <c r="L1058" s="1" t="s">
        <v>2008</v>
      </c>
      <c r="M1058" s="3"/>
      <c r="N1058" s="23" t="s">
        <v>291</v>
      </c>
      <c r="O1058" s="23"/>
      <c r="P1058" s="22" t="s">
        <v>1995</v>
      </c>
      <c r="Q1058" s="22">
        <v>141</v>
      </c>
      <c r="R1058" s="37">
        <f t="shared" si="49"/>
        <v>260</v>
      </c>
      <c r="S1058" s="168">
        <v>325</v>
      </c>
      <c r="T1058" s="33" t="s">
        <v>1525</v>
      </c>
      <c r="U1058" s="33"/>
      <c r="V1058" s="103">
        <v>4.4999999999999998E-2</v>
      </c>
      <c r="W1058" s="103">
        <v>5.0000000000000001E-3</v>
      </c>
      <c r="X1058" s="103">
        <f t="shared" si="50"/>
        <v>4.9999999999999996E-2</v>
      </c>
      <c r="Y1058" s="132">
        <v>205</v>
      </c>
      <c r="Z1058" s="132">
        <v>15</v>
      </c>
      <c r="AA1058" s="132">
        <v>135</v>
      </c>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22" t="s">
        <v>1518</v>
      </c>
      <c r="AZ1058" s="3"/>
      <c r="BA1058" t="s">
        <v>5213</v>
      </c>
      <c r="BB1058" s="302" t="s">
        <v>5197</v>
      </c>
      <c r="BC1058" s="309" t="s">
        <v>5198</v>
      </c>
    </row>
    <row r="1059" spans="1:55" ht="15.75" x14ac:dyDescent="0.25">
      <c r="A1059" s="23" t="s">
        <v>288</v>
      </c>
      <c r="B1059" s="24" t="s">
        <v>1486</v>
      </c>
      <c r="C1059" s="24"/>
      <c r="D1059" s="3" t="s">
        <v>2223</v>
      </c>
      <c r="E1059" s="24" t="s">
        <v>1526</v>
      </c>
      <c r="F1059" s="24" t="s">
        <v>4341</v>
      </c>
      <c r="G1059" s="3"/>
      <c r="H1059" s="24" t="s">
        <v>311</v>
      </c>
      <c r="I1059" s="33">
        <v>42010000</v>
      </c>
      <c r="K1059" s="1" t="s">
        <v>2008</v>
      </c>
      <c r="L1059" s="1" t="s">
        <v>2008</v>
      </c>
      <c r="N1059" s="23" t="s">
        <v>299</v>
      </c>
      <c r="O1059" s="23"/>
      <c r="P1059" s="22" t="s">
        <v>1995</v>
      </c>
      <c r="Q1059" s="22">
        <v>163</v>
      </c>
      <c r="R1059" s="37">
        <f t="shared" si="49"/>
        <v>299.2</v>
      </c>
      <c r="S1059" s="168">
        <v>374</v>
      </c>
      <c r="T1059" s="33">
        <v>5051771631233</v>
      </c>
      <c r="U1059" s="33"/>
      <c r="V1059" s="99">
        <v>0.06</v>
      </c>
      <c r="W1059" s="99">
        <v>5.0000000000000001E-3</v>
      </c>
      <c r="X1059" s="99">
        <f t="shared" si="50"/>
        <v>6.5000000000000002E-2</v>
      </c>
      <c r="Y1059" s="8">
        <v>220</v>
      </c>
      <c r="Z1059" s="8">
        <v>15</v>
      </c>
      <c r="AA1059" s="8">
        <v>150</v>
      </c>
      <c r="AY1059" s="322" t="s">
        <v>1518</v>
      </c>
      <c r="AZ1059" s="32"/>
      <c r="BA1059" t="s">
        <v>5213</v>
      </c>
      <c r="BB1059" s="302" t="s">
        <v>5197</v>
      </c>
      <c r="BC1059" s="309" t="s">
        <v>5198</v>
      </c>
    </row>
    <row r="1060" spans="1:55" ht="15.75" x14ac:dyDescent="0.25">
      <c r="A1060" s="23" t="s">
        <v>288</v>
      </c>
      <c r="B1060" s="24" t="s">
        <v>1486</v>
      </c>
      <c r="C1060" s="24"/>
      <c r="D1060" s="3" t="s">
        <v>2223</v>
      </c>
      <c r="E1060" s="24" t="s">
        <v>1527</v>
      </c>
      <c r="F1060" s="24" t="s">
        <v>4341</v>
      </c>
      <c r="G1060" s="3"/>
      <c r="H1060" s="24" t="s">
        <v>311</v>
      </c>
      <c r="I1060" s="33">
        <v>42010000</v>
      </c>
      <c r="K1060" s="1" t="s">
        <v>2008</v>
      </c>
      <c r="L1060" s="1" t="s">
        <v>2008</v>
      </c>
      <c r="N1060" s="23" t="s">
        <v>301</v>
      </c>
      <c r="O1060" s="23"/>
      <c r="P1060" s="22" t="s">
        <v>1995</v>
      </c>
      <c r="Q1060" s="22">
        <v>152</v>
      </c>
      <c r="R1060" s="37">
        <f t="shared" si="49"/>
        <v>279.2</v>
      </c>
      <c r="S1060" s="168">
        <v>349</v>
      </c>
      <c r="T1060" s="33" t="s">
        <v>1528</v>
      </c>
      <c r="U1060" s="33"/>
      <c r="V1060" s="99">
        <v>5.5E-2</v>
      </c>
      <c r="W1060" s="99">
        <v>5.0000000000000001E-3</v>
      </c>
      <c r="X1060" s="99">
        <f t="shared" si="50"/>
        <v>0.06</v>
      </c>
      <c r="Y1060" s="8">
        <v>215</v>
      </c>
      <c r="Z1060" s="8">
        <v>15</v>
      </c>
      <c r="AA1060" s="8">
        <v>145</v>
      </c>
      <c r="AY1060" s="322" t="s">
        <v>1518</v>
      </c>
      <c r="AZ1060" s="32"/>
      <c r="BA1060" t="s">
        <v>5213</v>
      </c>
      <c r="BB1060" s="302" t="s">
        <v>5197</v>
      </c>
      <c r="BC1060" s="309" t="s">
        <v>5198</v>
      </c>
    </row>
    <row r="1061" spans="1:55" ht="15.75" x14ac:dyDescent="0.25">
      <c r="A1061" s="23" t="s">
        <v>288</v>
      </c>
      <c r="B1061" s="24" t="s">
        <v>1486</v>
      </c>
      <c r="C1061" s="24"/>
      <c r="D1061" s="3" t="s">
        <v>2223</v>
      </c>
      <c r="E1061" s="24" t="s">
        <v>1529</v>
      </c>
      <c r="F1061" s="24" t="s">
        <v>4341</v>
      </c>
      <c r="G1061" s="3"/>
      <c r="H1061" s="24" t="s">
        <v>311</v>
      </c>
      <c r="I1061" s="33">
        <v>42010000</v>
      </c>
      <c r="K1061" s="1" t="s">
        <v>2008</v>
      </c>
      <c r="L1061" s="1" t="s">
        <v>2008</v>
      </c>
      <c r="N1061" s="23" t="s">
        <v>295</v>
      </c>
      <c r="O1061" s="23"/>
      <c r="P1061" s="22" t="s">
        <v>1995</v>
      </c>
      <c r="Q1061" s="22">
        <v>143</v>
      </c>
      <c r="R1061" s="37">
        <f t="shared" si="49"/>
        <v>263.2</v>
      </c>
      <c r="S1061" s="168">
        <v>329</v>
      </c>
      <c r="T1061" s="33" t="s">
        <v>1530</v>
      </c>
      <c r="U1061" s="33"/>
      <c r="V1061" s="99">
        <v>0.05</v>
      </c>
      <c r="W1061" s="99">
        <v>5.0000000000000001E-3</v>
      </c>
      <c r="X1061" s="99">
        <f t="shared" si="50"/>
        <v>5.5E-2</v>
      </c>
      <c r="Y1061" s="8">
        <v>210</v>
      </c>
      <c r="Z1061" s="8">
        <v>15</v>
      </c>
      <c r="AA1061" s="8">
        <v>140</v>
      </c>
      <c r="AY1061" s="322" t="s">
        <v>1518</v>
      </c>
      <c r="AZ1061" s="32"/>
      <c r="BA1061" t="s">
        <v>5213</v>
      </c>
      <c r="BB1061" s="302" t="s">
        <v>5197</v>
      </c>
      <c r="BC1061" s="309" t="s">
        <v>5198</v>
      </c>
    </row>
    <row r="1062" spans="1:55" ht="15.75" x14ac:dyDescent="0.25">
      <c r="A1062" s="23" t="s">
        <v>288</v>
      </c>
      <c r="B1062" s="24" t="s">
        <v>1486</v>
      </c>
      <c r="C1062" s="24"/>
      <c r="D1062" s="3" t="s">
        <v>2223</v>
      </c>
      <c r="E1062" s="24" t="s">
        <v>1531</v>
      </c>
      <c r="F1062" s="24" t="s">
        <v>4341</v>
      </c>
      <c r="G1062" s="3"/>
      <c r="H1062" s="24" t="s">
        <v>311</v>
      </c>
      <c r="I1062" s="33">
        <v>42010000</v>
      </c>
      <c r="K1062" s="1" t="s">
        <v>2008</v>
      </c>
      <c r="L1062" s="1" t="s">
        <v>2008</v>
      </c>
      <c r="N1062" s="23" t="s">
        <v>291</v>
      </c>
      <c r="O1062" s="23"/>
      <c r="P1062" s="22" t="s">
        <v>1995</v>
      </c>
      <c r="Q1062" s="22">
        <v>141</v>
      </c>
      <c r="R1062" s="37">
        <f t="shared" si="49"/>
        <v>260</v>
      </c>
      <c r="S1062" s="168">
        <v>325</v>
      </c>
      <c r="T1062" s="33" t="s">
        <v>1532</v>
      </c>
      <c r="U1062" s="33"/>
      <c r="V1062" s="99">
        <v>4.4999999999999998E-2</v>
      </c>
      <c r="W1062" s="99">
        <v>5.0000000000000001E-3</v>
      </c>
      <c r="X1062" s="99">
        <f t="shared" si="50"/>
        <v>4.9999999999999996E-2</v>
      </c>
      <c r="Y1062" s="8">
        <v>205</v>
      </c>
      <c r="Z1062" s="8">
        <v>15</v>
      </c>
      <c r="AA1062" s="8">
        <v>135</v>
      </c>
      <c r="AY1062" s="322" t="s">
        <v>1518</v>
      </c>
      <c r="AZ1062" s="32"/>
      <c r="BA1062" t="s">
        <v>5213</v>
      </c>
      <c r="BB1062" s="302" t="s">
        <v>5197</v>
      </c>
      <c r="BC1062" s="309" t="s">
        <v>5198</v>
      </c>
    </row>
    <row r="1063" spans="1:55" ht="15.75" x14ac:dyDescent="0.25">
      <c r="A1063" s="23" t="s">
        <v>288</v>
      </c>
      <c r="B1063" s="24" t="s">
        <v>1486</v>
      </c>
      <c r="C1063" s="24"/>
      <c r="D1063" s="3" t="s">
        <v>2223</v>
      </c>
      <c r="E1063" s="24" t="s">
        <v>1533</v>
      </c>
      <c r="F1063" s="24" t="s">
        <v>4341</v>
      </c>
      <c r="G1063" s="3"/>
      <c r="H1063" s="24" t="s">
        <v>1534</v>
      </c>
      <c r="I1063" s="33">
        <v>42010000</v>
      </c>
      <c r="K1063" s="1" t="s">
        <v>2008</v>
      </c>
      <c r="L1063" s="1" t="s">
        <v>2008</v>
      </c>
      <c r="N1063" s="23" t="s">
        <v>299</v>
      </c>
      <c r="O1063" s="23"/>
      <c r="P1063" s="22" t="s">
        <v>1995</v>
      </c>
      <c r="Q1063" s="22">
        <v>163</v>
      </c>
      <c r="R1063" s="37">
        <f t="shared" si="49"/>
        <v>299.2</v>
      </c>
      <c r="S1063" s="168">
        <v>374</v>
      </c>
      <c r="T1063" s="33" t="s">
        <v>1535</v>
      </c>
      <c r="U1063" s="33"/>
      <c r="V1063" s="99">
        <v>0.06</v>
      </c>
      <c r="W1063" s="99">
        <v>5.0000000000000001E-3</v>
      </c>
      <c r="X1063" s="99">
        <f t="shared" si="50"/>
        <v>6.5000000000000002E-2</v>
      </c>
      <c r="Y1063" s="8">
        <v>220</v>
      </c>
      <c r="Z1063" s="8">
        <v>15</v>
      </c>
      <c r="AA1063" s="8">
        <v>150</v>
      </c>
      <c r="AY1063" s="322" t="s">
        <v>1518</v>
      </c>
      <c r="AZ1063" s="32"/>
      <c r="BA1063" t="s">
        <v>5213</v>
      </c>
      <c r="BB1063" s="302" t="s">
        <v>5197</v>
      </c>
      <c r="BC1063" s="309" t="s">
        <v>5198</v>
      </c>
    </row>
    <row r="1064" spans="1:55" ht="15.75" x14ac:dyDescent="0.25">
      <c r="A1064" s="23" t="s">
        <v>288</v>
      </c>
      <c r="B1064" s="24" t="s">
        <v>1486</v>
      </c>
      <c r="C1064" s="24"/>
      <c r="D1064" s="3" t="s">
        <v>2223</v>
      </c>
      <c r="E1064" s="24" t="s">
        <v>1536</v>
      </c>
      <c r="F1064" s="24" t="s">
        <v>4341</v>
      </c>
      <c r="G1064" s="3"/>
      <c r="H1064" s="24" t="s">
        <v>1534</v>
      </c>
      <c r="I1064" s="33">
        <v>42010000</v>
      </c>
      <c r="K1064" s="1" t="s">
        <v>2008</v>
      </c>
      <c r="L1064" s="1" t="s">
        <v>2008</v>
      </c>
      <c r="N1064" s="23" t="s">
        <v>301</v>
      </c>
      <c r="O1064" s="23"/>
      <c r="P1064" s="22" t="s">
        <v>1995</v>
      </c>
      <c r="Q1064" s="22">
        <v>152</v>
      </c>
      <c r="R1064" s="37">
        <f t="shared" si="49"/>
        <v>279.2</v>
      </c>
      <c r="S1064" s="168">
        <v>349</v>
      </c>
      <c r="T1064" s="33" t="s">
        <v>1537</v>
      </c>
      <c r="U1064" s="33"/>
      <c r="V1064" s="99">
        <v>5.5E-2</v>
      </c>
      <c r="W1064" s="99">
        <v>5.0000000000000001E-3</v>
      </c>
      <c r="X1064" s="99">
        <f t="shared" si="50"/>
        <v>0.06</v>
      </c>
      <c r="Y1064" s="8">
        <v>215</v>
      </c>
      <c r="Z1064" s="8">
        <v>15</v>
      </c>
      <c r="AA1064" s="8">
        <v>145</v>
      </c>
      <c r="AY1064" s="322" t="s">
        <v>1518</v>
      </c>
      <c r="AZ1064" s="32"/>
      <c r="BA1064" t="s">
        <v>5213</v>
      </c>
      <c r="BB1064" s="302" t="s">
        <v>5197</v>
      </c>
      <c r="BC1064" s="309" t="s">
        <v>5198</v>
      </c>
    </row>
    <row r="1065" spans="1:55" ht="15.75" x14ac:dyDescent="0.25">
      <c r="A1065" s="23" t="s">
        <v>288</v>
      </c>
      <c r="B1065" s="24" t="s">
        <v>1486</v>
      </c>
      <c r="C1065" s="24"/>
      <c r="D1065" s="3" t="s">
        <v>2223</v>
      </c>
      <c r="E1065" s="24" t="s">
        <v>1538</v>
      </c>
      <c r="F1065" s="24" t="s">
        <v>4341</v>
      </c>
      <c r="G1065" s="3"/>
      <c r="H1065" s="24" t="s">
        <v>1534</v>
      </c>
      <c r="I1065" s="33">
        <v>42010000</v>
      </c>
      <c r="K1065" s="1" t="s">
        <v>2008</v>
      </c>
      <c r="L1065" s="1" t="s">
        <v>2008</v>
      </c>
      <c r="N1065" s="23" t="s">
        <v>295</v>
      </c>
      <c r="O1065" s="23"/>
      <c r="P1065" s="22" t="s">
        <v>1995</v>
      </c>
      <c r="Q1065" s="22">
        <v>143</v>
      </c>
      <c r="R1065" s="37">
        <f t="shared" si="49"/>
        <v>263.2</v>
      </c>
      <c r="S1065" s="168">
        <v>329</v>
      </c>
      <c r="T1065" s="33" t="s">
        <v>1539</v>
      </c>
      <c r="U1065" s="33"/>
      <c r="V1065" s="99">
        <v>0.05</v>
      </c>
      <c r="W1065" s="99">
        <v>5.0000000000000001E-3</v>
      </c>
      <c r="X1065" s="99">
        <f t="shared" si="50"/>
        <v>5.5E-2</v>
      </c>
      <c r="Y1065" s="8">
        <v>210</v>
      </c>
      <c r="Z1065" s="8">
        <v>15</v>
      </c>
      <c r="AA1065" s="8">
        <v>140</v>
      </c>
      <c r="AY1065" s="322" t="s">
        <v>1518</v>
      </c>
      <c r="AZ1065" s="32"/>
      <c r="BA1065" t="s">
        <v>5213</v>
      </c>
      <c r="BB1065" s="302" t="s">
        <v>5197</v>
      </c>
      <c r="BC1065" s="309" t="s">
        <v>5198</v>
      </c>
    </row>
    <row r="1066" spans="1:55" ht="15.75" x14ac:dyDescent="0.25">
      <c r="A1066" s="23" t="s">
        <v>288</v>
      </c>
      <c r="B1066" s="24" t="s">
        <v>1486</v>
      </c>
      <c r="C1066" s="24"/>
      <c r="D1066" s="3" t="s">
        <v>2223</v>
      </c>
      <c r="E1066" s="24" t="s">
        <v>1540</v>
      </c>
      <c r="F1066" s="24" t="s">
        <v>4341</v>
      </c>
      <c r="G1066" s="3"/>
      <c r="H1066" s="24" t="s">
        <v>1534</v>
      </c>
      <c r="I1066" s="33">
        <v>42010000</v>
      </c>
      <c r="K1066" s="1" t="s">
        <v>2008</v>
      </c>
      <c r="L1066" s="1" t="s">
        <v>2008</v>
      </c>
      <c r="N1066" s="23" t="s">
        <v>291</v>
      </c>
      <c r="O1066" s="23"/>
      <c r="P1066" s="22" t="s">
        <v>1995</v>
      </c>
      <c r="Q1066" s="22">
        <v>141</v>
      </c>
      <c r="R1066" s="37">
        <f t="shared" si="49"/>
        <v>260</v>
      </c>
      <c r="S1066" s="168">
        <v>325</v>
      </c>
      <c r="T1066" s="33" t="s">
        <v>1541</v>
      </c>
      <c r="U1066" s="33"/>
      <c r="V1066" s="99">
        <v>4.4999999999999998E-2</v>
      </c>
      <c r="W1066" s="99">
        <v>5.0000000000000001E-3</v>
      </c>
      <c r="X1066" s="99">
        <f t="shared" si="50"/>
        <v>4.9999999999999996E-2</v>
      </c>
      <c r="Y1066" s="8">
        <v>205</v>
      </c>
      <c r="Z1066" s="8">
        <v>15</v>
      </c>
      <c r="AA1066" s="8">
        <v>135</v>
      </c>
      <c r="AY1066" s="322" t="s">
        <v>1518</v>
      </c>
      <c r="AZ1066" s="32"/>
      <c r="BA1066" t="s">
        <v>5213</v>
      </c>
      <c r="BB1066" s="302" t="s">
        <v>5197</v>
      </c>
      <c r="BC1066" s="309" t="s">
        <v>5198</v>
      </c>
    </row>
    <row r="1067" spans="1:55" ht="15.75" x14ac:dyDescent="0.25">
      <c r="A1067" s="23" t="s">
        <v>288</v>
      </c>
      <c r="B1067" s="24" t="s">
        <v>1499</v>
      </c>
      <c r="C1067" s="24"/>
      <c r="D1067" s="3" t="s">
        <v>2224</v>
      </c>
      <c r="E1067" s="24" t="s">
        <v>1542</v>
      </c>
      <c r="F1067" s="24" t="s">
        <v>4342</v>
      </c>
      <c r="G1067" s="3"/>
      <c r="H1067" s="24" t="s">
        <v>290</v>
      </c>
      <c r="I1067" s="33">
        <v>42010000</v>
      </c>
      <c r="K1067" s="1" t="s">
        <v>2008</v>
      </c>
      <c r="L1067" s="1" t="s">
        <v>2008</v>
      </c>
      <c r="N1067" s="23" t="s">
        <v>1501</v>
      </c>
      <c r="O1067" s="23"/>
      <c r="P1067" s="22" t="s">
        <v>1995</v>
      </c>
      <c r="Q1067" s="22">
        <v>218</v>
      </c>
      <c r="R1067" s="37">
        <f t="shared" si="49"/>
        <v>399.20000000000005</v>
      </c>
      <c r="S1067" s="168">
        <v>499</v>
      </c>
      <c r="T1067" s="33" t="s">
        <v>1544</v>
      </c>
      <c r="U1067" s="33"/>
      <c r="V1067" s="99">
        <v>0.17</v>
      </c>
      <c r="W1067" s="99">
        <v>5.0000000000000001E-3</v>
      </c>
      <c r="X1067" s="99">
        <f t="shared" si="50"/>
        <v>0.17500000000000002</v>
      </c>
      <c r="Y1067" s="8">
        <v>380</v>
      </c>
      <c r="Z1067" s="8">
        <v>15</v>
      </c>
      <c r="AA1067" s="8">
        <v>130</v>
      </c>
      <c r="AY1067" s="322" t="s">
        <v>1543</v>
      </c>
      <c r="AZ1067" s="32"/>
      <c r="BA1067" t="s">
        <v>5213</v>
      </c>
      <c r="BB1067" s="302" t="s">
        <v>5197</v>
      </c>
      <c r="BC1067" s="309" t="s">
        <v>5198</v>
      </c>
    </row>
    <row r="1068" spans="1:55" ht="15.75" x14ac:dyDescent="0.25">
      <c r="A1068" s="23" t="s">
        <v>288</v>
      </c>
      <c r="B1068" s="24" t="s">
        <v>1499</v>
      </c>
      <c r="C1068" s="24"/>
      <c r="D1068" s="3" t="s">
        <v>2224</v>
      </c>
      <c r="E1068" s="24" t="s">
        <v>1545</v>
      </c>
      <c r="F1068" s="24" t="s">
        <v>4342</v>
      </c>
      <c r="G1068" s="3"/>
      <c r="H1068" s="24" t="s">
        <v>311</v>
      </c>
      <c r="I1068" s="33">
        <v>42010000</v>
      </c>
      <c r="K1068" s="1" t="s">
        <v>2008</v>
      </c>
      <c r="L1068" s="1" t="s">
        <v>2008</v>
      </c>
      <c r="N1068" s="23" t="s">
        <v>1501</v>
      </c>
      <c r="O1068" s="23"/>
      <c r="P1068" s="22" t="s">
        <v>1995</v>
      </c>
      <c r="Q1068" s="22">
        <v>218</v>
      </c>
      <c r="R1068" s="37">
        <f t="shared" si="49"/>
        <v>399.20000000000005</v>
      </c>
      <c r="S1068" s="168">
        <v>499</v>
      </c>
      <c r="T1068" s="33" t="s">
        <v>1546</v>
      </c>
      <c r="U1068" s="33"/>
      <c r="V1068" s="99">
        <v>0.17</v>
      </c>
      <c r="W1068" s="99">
        <v>5.0000000000000001E-3</v>
      </c>
      <c r="X1068" s="99">
        <f t="shared" si="50"/>
        <v>0.17500000000000002</v>
      </c>
      <c r="Y1068" s="8">
        <v>380</v>
      </c>
      <c r="Z1068" s="8">
        <v>15</v>
      </c>
      <c r="AA1068" s="8">
        <v>130</v>
      </c>
      <c r="AY1068" s="322" t="s">
        <v>1543</v>
      </c>
      <c r="AZ1068" s="32"/>
      <c r="BA1068" t="s">
        <v>5213</v>
      </c>
      <c r="BB1068" s="302" t="s">
        <v>5197</v>
      </c>
      <c r="BC1068" s="309" t="s">
        <v>5198</v>
      </c>
    </row>
    <row r="1069" spans="1:55" ht="15.75" x14ac:dyDescent="0.25">
      <c r="A1069" s="23" t="s">
        <v>288</v>
      </c>
      <c r="B1069" s="24" t="s">
        <v>1499</v>
      </c>
      <c r="C1069" s="24"/>
      <c r="D1069" s="3" t="s">
        <v>2224</v>
      </c>
      <c r="E1069" s="24" t="s">
        <v>1547</v>
      </c>
      <c r="F1069" s="24" t="s">
        <v>4342</v>
      </c>
      <c r="G1069" s="3"/>
      <c r="H1069" s="24" t="s">
        <v>1534</v>
      </c>
      <c r="I1069" s="33">
        <v>42010000</v>
      </c>
      <c r="K1069" s="1" t="s">
        <v>2008</v>
      </c>
      <c r="L1069" s="1" t="s">
        <v>2008</v>
      </c>
      <c r="N1069" s="23" t="s">
        <v>1501</v>
      </c>
      <c r="O1069" s="23"/>
      <c r="P1069" s="22" t="s">
        <v>1995</v>
      </c>
      <c r="Q1069" s="22">
        <v>218</v>
      </c>
      <c r="R1069" s="37">
        <f t="shared" si="49"/>
        <v>399.20000000000005</v>
      </c>
      <c r="S1069" s="168">
        <v>499</v>
      </c>
      <c r="T1069" s="33" t="s">
        <v>1548</v>
      </c>
      <c r="U1069" s="33"/>
      <c r="V1069" s="99">
        <v>0.17</v>
      </c>
      <c r="W1069" s="99">
        <v>5.0000000000000001E-3</v>
      </c>
      <c r="X1069" s="99">
        <f t="shared" si="50"/>
        <v>0.17500000000000002</v>
      </c>
      <c r="Y1069" s="8">
        <v>380</v>
      </c>
      <c r="Z1069" s="8">
        <v>15</v>
      </c>
      <c r="AA1069" s="8">
        <v>130</v>
      </c>
      <c r="AY1069" s="322" t="s">
        <v>1543</v>
      </c>
      <c r="AZ1069" s="32"/>
      <c r="BA1069" t="s">
        <v>5213</v>
      </c>
      <c r="BB1069" s="302" t="s">
        <v>5197</v>
      </c>
      <c r="BC1069" s="309" t="s">
        <v>5198</v>
      </c>
    </row>
    <row r="1070" spans="1:55" ht="15.75" x14ac:dyDescent="0.25">
      <c r="A1070" s="23" t="s">
        <v>288</v>
      </c>
      <c r="B1070" s="24" t="s">
        <v>1486</v>
      </c>
      <c r="C1070" s="24"/>
      <c r="D1070" s="3" t="s">
        <v>2225</v>
      </c>
      <c r="E1070" s="24" t="s">
        <v>1549</v>
      </c>
      <c r="F1070" s="24" t="s">
        <v>4346</v>
      </c>
      <c r="G1070" s="3"/>
      <c r="H1070" s="24" t="s">
        <v>290</v>
      </c>
      <c r="I1070" s="33">
        <v>42010000</v>
      </c>
      <c r="K1070" s="1" t="s">
        <v>2008</v>
      </c>
      <c r="L1070" s="1" t="s">
        <v>2008</v>
      </c>
      <c r="N1070" s="23" t="s">
        <v>297</v>
      </c>
      <c r="O1070" s="23"/>
      <c r="P1070" s="22" t="s">
        <v>1995</v>
      </c>
      <c r="Q1070" s="22">
        <v>67</v>
      </c>
      <c r="R1070" s="37">
        <f t="shared" si="49"/>
        <v>124</v>
      </c>
      <c r="S1070" s="168">
        <v>155</v>
      </c>
      <c r="T1070" s="33" t="s">
        <v>1551</v>
      </c>
      <c r="U1070" s="33"/>
      <c r="V1070" s="99">
        <v>0.12</v>
      </c>
      <c r="W1070" s="99">
        <v>5.0000000000000001E-3</v>
      </c>
      <c r="X1070" s="99">
        <f t="shared" ref="X1070:X1093" si="51">V1070+W1070</f>
        <v>0.125</v>
      </c>
      <c r="Y1070" s="8">
        <v>290</v>
      </c>
      <c r="Z1070" s="8">
        <v>15</v>
      </c>
      <c r="AA1070" s="8">
        <v>215</v>
      </c>
      <c r="AY1070" s="322" t="s">
        <v>1550</v>
      </c>
      <c r="AZ1070" s="32"/>
      <c r="BA1070" t="s">
        <v>5213</v>
      </c>
      <c r="BB1070" s="302" t="s">
        <v>5197</v>
      </c>
      <c r="BC1070" s="309" t="s">
        <v>5198</v>
      </c>
    </row>
    <row r="1071" spans="1:55" ht="15.75" x14ac:dyDescent="0.25">
      <c r="A1071" s="23" t="s">
        <v>288</v>
      </c>
      <c r="B1071" s="24" t="s">
        <v>1486</v>
      </c>
      <c r="C1071" s="24"/>
      <c r="D1071" s="3" t="s">
        <v>2225</v>
      </c>
      <c r="E1071" s="24" t="s">
        <v>1552</v>
      </c>
      <c r="F1071" s="24" t="s">
        <v>4346</v>
      </c>
      <c r="G1071" s="3"/>
      <c r="H1071" s="24" t="s">
        <v>290</v>
      </c>
      <c r="I1071" s="33">
        <v>42010000</v>
      </c>
      <c r="K1071" s="1" t="s">
        <v>2008</v>
      </c>
      <c r="L1071" s="1" t="s">
        <v>2008</v>
      </c>
      <c r="N1071" s="23" t="s">
        <v>299</v>
      </c>
      <c r="O1071" s="23"/>
      <c r="P1071" s="22" t="s">
        <v>1995</v>
      </c>
      <c r="Q1071" s="22">
        <v>65</v>
      </c>
      <c r="R1071" s="37">
        <f t="shared" si="49"/>
        <v>119.2</v>
      </c>
      <c r="S1071" s="168">
        <v>149</v>
      </c>
      <c r="T1071" s="33" t="s">
        <v>1553</v>
      </c>
      <c r="U1071" s="33"/>
      <c r="V1071" s="99">
        <v>9.5000000000000001E-2</v>
      </c>
      <c r="W1071" s="99">
        <v>5.0000000000000001E-3</v>
      </c>
      <c r="X1071" s="99">
        <f t="shared" si="51"/>
        <v>0.1</v>
      </c>
      <c r="Y1071" s="8">
        <v>280</v>
      </c>
      <c r="Z1071" s="8">
        <v>15</v>
      </c>
      <c r="AA1071" s="8">
        <v>205</v>
      </c>
      <c r="AY1071" s="322" t="s">
        <v>1550</v>
      </c>
      <c r="AZ1071" s="32"/>
      <c r="BA1071" t="s">
        <v>5213</v>
      </c>
      <c r="BB1071" s="302" t="s">
        <v>5197</v>
      </c>
      <c r="BC1071" s="309" t="s">
        <v>5198</v>
      </c>
    </row>
    <row r="1072" spans="1:55" ht="15.75" x14ac:dyDescent="0.25">
      <c r="A1072" s="23" t="s">
        <v>288</v>
      </c>
      <c r="B1072" s="24" t="s">
        <v>1486</v>
      </c>
      <c r="C1072" s="24"/>
      <c r="D1072" s="3" t="s">
        <v>2225</v>
      </c>
      <c r="E1072" s="24" t="s">
        <v>1554</v>
      </c>
      <c r="F1072" s="24" t="s">
        <v>4346</v>
      </c>
      <c r="G1072" s="3"/>
      <c r="H1072" s="24" t="s">
        <v>290</v>
      </c>
      <c r="I1072" s="33">
        <v>42010000</v>
      </c>
      <c r="K1072" s="1" t="s">
        <v>2008</v>
      </c>
      <c r="L1072" s="1" t="s">
        <v>2008</v>
      </c>
      <c r="N1072" s="23" t="s">
        <v>301</v>
      </c>
      <c r="O1072" s="23"/>
      <c r="P1072" s="22" t="s">
        <v>1995</v>
      </c>
      <c r="Q1072" s="22">
        <v>63</v>
      </c>
      <c r="R1072" s="37">
        <f t="shared" si="49"/>
        <v>116</v>
      </c>
      <c r="S1072" s="168">
        <v>145</v>
      </c>
      <c r="T1072" s="33" t="s">
        <v>1555</v>
      </c>
      <c r="U1072" s="33"/>
      <c r="V1072" s="99">
        <v>7.0000000000000007E-2</v>
      </c>
      <c r="W1072" s="99">
        <v>5.0000000000000001E-3</v>
      </c>
      <c r="X1072" s="99">
        <f t="shared" si="51"/>
        <v>7.5000000000000011E-2</v>
      </c>
      <c r="Y1072" s="8">
        <v>270</v>
      </c>
      <c r="Z1072" s="8">
        <v>15</v>
      </c>
      <c r="AA1072" s="8">
        <v>195</v>
      </c>
      <c r="AY1072" s="322" t="s">
        <v>1550</v>
      </c>
      <c r="AZ1072" s="32"/>
      <c r="BA1072" t="s">
        <v>5213</v>
      </c>
      <c r="BB1072" s="302" t="s">
        <v>5197</v>
      </c>
      <c r="BC1072" s="309" t="s">
        <v>5198</v>
      </c>
    </row>
    <row r="1073" spans="1:55" ht="15.75" x14ac:dyDescent="0.25">
      <c r="A1073" s="23" t="s">
        <v>288</v>
      </c>
      <c r="B1073" s="24" t="s">
        <v>1486</v>
      </c>
      <c r="C1073" s="24"/>
      <c r="D1073" s="3" t="s">
        <v>2225</v>
      </c>
      <c r="E1073" s="24" t="s">
        <v>1556</v>
      </c>
      <c r="F1073" s="24" t="s">
        <v>4346</v>
      </c>
      <c r="G1073" s="3"/>
      <c r="H1073" s="24" t="s">
        <v>290</v>
      </c>
      <c r="I1073" s="33">
        <v>42010000</v>
      </c>
      <c r="K1073" s="1" t="s">
        <v>2008</v>
      </c>
      <c r="L1073" s="1" t="s">
        <v>2008</v>
      </c>
      <c r="N1073" s="23" t="s">
        <v>293</v>
      </c>
      <c r="O1073" s="23"/>
      <c r="P1073" s="22" t="s">
        <v>1995</v>
      </c>
      <c r="Q1073" s="22">
        <v>61</v>
      </c>
      <c r="R1073" s="37">
        <f t="shared" si="49"/>
        <v>111.2</v>
      </c>
      <c r="S1073" s="168">
        <v>139</v>
      </c>
      <c r="T1073" s="33" t="s">
        <v>1557</v>
      </c>
      <c r="U1073" s="33"/>
      <c r="V1073" s="99">
        <v>0.14000000000000001</v>
      </c>
      <c r="W1073" s="99">
        <v>5.0000000000000001E-3</v>
      </c>
      <c r="X1073" s="99">
        <f t="shared" si="51"/>
        <v>0.14500000000000002</v>
      </c>
      <c r="Y1073" s="8">
        <v>290</v>
      </c>
      <c r="Z1073" s="8">
        <v>15</v>
      </c>
      <c r="AA1073" s="8">
        <v>215</v>
      </c>
      <c r="AY1073" s="322" t="s">
        <v>1550</v>
      </c>
      <c r="AZ1073" s="32"/>
      <c r="BA1073" t="s">
        <v>5213</v>
      </c>
      <c r="BB1073" s="302" t="s">
        <v>5197</v>
      </c>
      <c r="BC1073" s="309" t="s">
        <v>5198</v>
      </c>
    </row>
    <row r="1074" spans="1:55" ht="15.75" x14ac:dyDescent="0.25">
      <c r="A1074" s="23" t="s">
        <v>288</v>
      </c>
      <c r="B1074" s="24" t="s">
        <v>1486</v>
      </c>
      <c r="C1074" s="24"/>
      <c r="D1074" s="3" t="s">
        <v>2225</v>
      </c>
      <c r="E1074" s="24" t="s">
        <v>1558</v>
      </c>
      <c r="F1074" s="24" t="s">
        <v>4346</v>
      </c>
      <c r="G1074" s="3"/>
      <c r="H1074" s="24" t="s">
        <v>290</v>
      </c>
      <c r="I1074" s="33">
        <v>42010000</v>
      </c>
      <c r="K1074" s="1" t="s">
        <v>2008</v>
      </c>
      <c r="L1074" s="1" t="s">
        <v>2008</v>
      </c>
      <c r="N1074" s="23" t="s">
        <v>295</v>
      </c>
      <c r="O1074" s="23"/>
      <c r="P1074" s="22" t="s">
        <v>1995</v>
      </c>
      <c r="Q1074" s="22">
        <v>56</v>
      </c>
      <c r="R1074" s="37">
        <f t="shared" si="49"/>
        <v>103.2</v>
      </c>
      <c r="S1074" s="168">
        <v>129</v>
      </c>
      <c r="T1074" s="33" t="s">
        <v>1559</v>
      </c>
      <c r="U1074" s="33"/>
      <c r="V1074" s="99">
        <v>6.5000000000000002E-2</v>
      </c>
      <c r="W1074" s="99">
        <v>5.0000000000000001E-3</v>
      </c>
      <c r="X1074" s="99">
        <f t="shared" si="51"/>
        <v>7.0000000000000007E-2</v>
      </c>
      <c r="Y1074" s="8">
        <v>260</v>
      </c>
      <c r="Z1074" s="8">
        <v>15</v>
      </c>
      <c r="AA1074" s="8">
        <v>185</v>
      </c>
      <c r="AY1074" s="322" t="s">
        <v>1550</v>
      </c>
      <c r="AZ1074" s="32"/>
      <c r="BA1074" t="s">
        <v>5213</v>
      </c>
      <c r="BB1074" s="302" t="s">
        <v>5197</v>
      </c>
      <c r="BC1074" s="309" t="s">
        <v>5198</v>
      </c>
    </row>
    <row r="1075" spans="1:55" ht="15.75" x14ac:dyDescent="0.25">
      <c r="A1075" s="23" t="s">
        <v>288</v>
      </c>
      <c r="B1075" s="24" t="s">
        <v>1486</v>
      </c>
      <c r="C1075" s="24"/>
      <c r="D1075" s="3" t="s">
        <v>2225</v>
      </c>
      <c r="E1075" s="24" t="s">
        <v>1560</v>
      </c>
      <c r="F1075" s="24" t="s">
        <v>4346</v>
      </c>
      <c r="G1075" s="3"/>
      <c r="H1075" s="24" t="s">
        <v>290</v>
      </c>
      <c r="I1075" s="33">
        <v>42010000</v>
      </c>
      <c r="K1075" s="1" t="s">
        <v>2008</v>
      </c>
      <c r="L1075" s="1" t="s">
        <v>2008</v>
      </c>
      <c r="N1075" s="23" t="s">
        <v>291</v>
      </c>
      <c r="O1075" s="23"/>
      <c r="P1075" s="22" t="s">
        <v>1995</v>
      </c>
      <c r="Q1075" s="22">
        <v>54</v>
      </c>
      <c r="R1075" s="37">
        <f t="shared" si="49"/>
        <v>100</v>
      </c>
      <c r="S1075" s="168">
        <v>125</v>
      </c>
      <c r="T1075" s="33" t="s">
        <v>1561</v>
      </c>
      <c r="U1075" s="33"/>
      <c r="V1075" s="99">
        <v>0.05</v>
      </c>
      <c r="W1075" s="99">
        <v>5.0000000000000001E-3</v>
      </c>
      <c r="X1075" s="99">
        <f t="shared" si="51"/>
        <v>5.5E-2</v>
      </c>
      <c r="Y1075" s="8">
        <v>230</v>
      </c>
      <c r="Z1075" s="8">
        <v>15</v>
      </c>
      <c r="AA1075" s="8">
        <v>170</v>
      </c>
      <c r="AY1075" s="322" t="s">
        <v>1550</v>
      </c>
      <c r="AZ1075" s="32"/>
      <c r="BA1075" t="s">
        <v>5213</v>
      </c>
      <c r="BB1075" s="302" t="s">
        <v>5197</v>
      </c>
      <c r="BC1075" s="309" t="s">
        <v>5198</v>
      </c>
    </row>
    <row r="1076" spans="1:55" ht="15.75" x14ac:dyDescent="0.25">
      <c r="A1076" s="23" t="s">
        <v>288</v>
      </c>
      <c r="B1076" s="24" t="s">
        <v>1486</v>
      </c>
      <c r="C1076" s="24"/>
      <c r="D1076" s="3" t="s">
        <v>2225</v>
      </c>
      <c r="E1076" s="24" t="s">
        <v>1562</v>
      </c>
      <c r="F1076" s="24" t="s">
        <v>4346</v>
      </c>
      <c r="G1076" s="3"/>
      <c r="H1076" s="24" t="s">
        <v>290</v>
      </c>
      <c r="I1076" s="33">
        <v>42010000</v>
      </c>
      <c r="K1076" s="1" t="s">
        <v>2008</v>
      </c>
      <c r="L1076" s="1" t="s">
        <v>2008</v>
      </c>
      <c r="N1076" s="23" t="s">
        <v>1515</v>
      </c>
      <c r="O1076" s="23"/>
      <c r="P1076" s="22" t="s">
        <v>1995</v>
      </c>
      <c r="Q1076" s="22">
        <v>52</v>
      </c>
      <c r="R1076" s="37">
        <f t="shared" si="49"/>
        <v>95.2</v>
      </c>
      <c r="S1076" s="168">
        <v>119</v>
      </c>
      <c r="T1076" s="33" t="s">
        <v>1563</v>
      </c>
      <c r="U1076" s="33"/>
      <c r="V1076" s="99">
        <v>0.04</v>
      </c>
      <c r="W1076" s="99">
        <v>5.0000000000000001E-3</v>
      </c>
      <c r="X1076" s="99">
        <f t="shared" si="51"/>
        <v>4.4999999999999998E-2</v>
      </c>
      <c r="Y1076" s="8">
        <v>205</v>
      </c>
      <c r="Z1076" s="8">
        <v>15</v>
      </c>
      <c r="AA1076" s="8">
        <v>155</v>
      </c>
      <c r="AY1076" s="322" t="s">
        <v>1550</v>
      </c>
      <c r="AZ1076" s="32"/>
      <c r="BA1076" t="s">
        <v>5213</v>
      </c>
      <c r="BB1076" s="302" t="s">
        <v>5197</v>
      </c>
      <c r="BC1076" s="309" t="s">
        <v>5198</v>
      </c>
    </row>
    <row r="1077" spans="1:55" ht="15.75" x14ac:dyDescent="0.25">
      <c r="A1077" s="23" t="s">
        <v>288</v>
      </c>
      <c r="B1077" s="24" t="s">
        <v>1486</v>
      </c>
      <c r="C1077" s="24"/>
      <c r="D1077" s="3" t="s">
        <v>2225</v>
      </c>
      <c r="E1077" s="24" t="s">
        <v>1564</v>
      </c>
      <c r="F1077" s="24" t="s">
        <v>4346</v>
      </c>
      <c r="G1077" s="3"/>
      <c r="H1077" s="24" t="s">
        <v>311</v>
      </c>
      <c r="I1077" s="33">
        <v>42010000</v>
      </c>
      <c r="K1077" s="1" t="s">
        <v>2008</v>
      </c>
      <c r="L1077" s="1" t="s">
        <v>2008</v>
      </c>
      <c r="N1077" s="23" t="s">
        <v>297</v>
      </c>
      <c r="O1077" s="23"/>
      <c r="P1077" s="22" t="s">
        <v>1995</v>
      </c>
      <c r="Q1077" s="22">
        <v>67</v>
      </c>
      <c r="R1077" s="37">
        <f t="shared" si="49"/>
        <v>124</v>
      </c>
      <c r="S1077" s="168">
        <v>155</v>
      </c>
      <c r="T1077" s="33" t="s">
        <v>1565</v>
      </c>
      <c r="U1077" s="33"/>
      <c r="V1077" s="99">
        <v>0.12</v>
      </c>
      <c r="W1077" s="99">
        <v>5.0000000000000001E-3</v>
      </c>
      <c r="X1077" s="99">
        <f t="shared" si="51"/>
        <v>0.125</v>
      </c>
      <c r="Y1077" s="8">
        <v>290</v>
      </c>
      <c r="Z1077" s="8">
        <v>15</v>
      </c>
      <c r="AA1077" s="8">
        <v>215</v>
      </c>
      <c r="AY1077" s="322" t="s">
        <v>1550</v>
      </c>
      <c r="AZ1077" s="32"/>
      <c r="BA1077" t="s">
        <v>5213</v>
      </c>
      <c r="BB1077" s="302" t="s">
        <v>5197</v>
      </c>
      <c r="BC1077" s="309" t="s">
        <v>5198</v>
      </c>
    </row>
    <row r="1078" spans="1:55" ht="15.75" x14ac:dyDescent="0.25">
      <c r="A1078" s="23" t="s">
        <v>288</v>
      </c>
      <c r="B1078" s="24" t="s">
        <v>1486</v>
      </c>
      <c r="C1078" s="24"/>
      <c r="D1078" s="3" t="s">
        <v>2225</v>
      </c>
      <c r="E1078" s="24" t="s">
        <v>1566</v>
      </c>
      <c r="F1078" s="24" t="s">
        <v>4346</v>
      </c>
      <c r="G1078" s="3"/>
      <c r="H1078" s="24" t="s">
        <v>311</v>
      </c>
      <c r="I1078" s="33">
        <v>42010000</v>
      </c>
      <c r="K1078" s="1" t="s">
        <v>2008</v>
      </c>
      <c r="L1078" s="1" t="s">
        <v>2008</v>
      </c>
      <c r="N1078" s="23" t="s">
        <v>299</v>
      </c>
      <c r="O1078" s="23"/>
      <c r="P1078" s="22" t="s">
        <v>1995</v>
      </c>
      <c r="Q1078" s="22">
        <v>65</v>
      </c>
      <c r="R1078" s="37">
        <f t="shared" si="49"/>
        <v>119.2</v>
      </c>
      <c r="S1078" s="168">
        <v>149</v>
      </c>
      <c r="T1078" s="33" t="s">
        <v>1567</v>
      </c>
      <c r="U1078" s="33"/>
      <c r="V1078" s="99">
        <v>9.5000000000000001E-2</v>
      </c>
      <c r="W1078" s="99">
        <v>5.0000000000000001E-3</v>
      </c>
      <c r="X1078" s="99">
        <f t="shared" si="51"/>
        <v>0.1</v>
      </c>
      <c r="Y1078" s="8">
        <v>280</v>
      </c>
      <c r="Z1078" s="8">
        <v>15</v>
      </c>
      <c r="AA1078" s="8">
        <v>205</v>
      </c>
      <c r="AY1078" s="322" t="s">
        <v>1550</v>
      </c>
      <c r="AZ1078" s="32"/>
      <c r="BA1078" t="s">
        <v>5213</v>
      </c>
      <c r="BB1078" s="302" t="s">
        <v>5197</v>
      </c>
      <c r="BC1078" s="309" t="s">
        <v>5198</v>
      </c>
    </row>
    <row r="1079" spans="1:55" ht="15.75" x14ac:dyDescent="0.25">
      <c r="A1079" s="23" t="s">
        <v>288</v>
      </c>
      <c r="B1079" s="24" t="s">
        <v>1486</v>
      </c>
      <c r="C1079" s="24"/>
      <c r="D1079" s="3" t="s">
        <v>2225</v>
      </c>
      <c r="E1079" s="24" t="s">
        <v>1568</v>
      </c>
      <c r="F1079" s="24" t="s">
        <v>4346</v>
      </c>
      <c r="G1079" s="3"/>
      <c r="H1079" s="24" t="s">
        <v>311</v>
      </c>
      <c r="I1079" s="33">
        <v>42010000</v>
      </c>
      <c r="K1079" s="1" t="s">
        <v>2008</v>
      </c>
      <c r="L1079" s="1" t="s">
        <v>2008</v>
      </c>
      <c r="N1079" s="23" t="s">
        <v>301</v>
      </c>
      <c r="O1079" s="23"/>
      <c r="P1079" s="22" t="s">
        <v>1995</v>
      </c>
      <c r="Q1079" s="22">
        <v>63</v>
      </c>
      <c r="R1079" s="37">
        <f t="shared" si="49"/>
        <v>116</v>
      </c>
      <c r="S1079" s="168">
        <v>145</v>
      </c>
      <c r="T1079" s="33" t="s">
        <v>1569</v>
      </c>
      <c r="U1079" s="33"/>
      <c r="V1079" s="99">
        <v>7.0000000000000007E-2</v>
      </c>
      <c r="W1079" s="99">
        <v>5.0000000000000001E-3</v>
      </c>
      <c r="X1079" s="99">
        <f t="shared" si="51"/>
        <v>7.5000000000000011E-2</v>
      </c>
      <c r="Y1079" s="8">
        <v>270</v>
      </c>
      <c r="Z1079" s="8">
        <v>15</v>
      </c>
      <c r="AA1079" s="8">
        <v>195</v>
      </c>
      <c r="AY1079" s="322" t="s">
        <v>1550</v>
      </c>
      <c r="AZ1079" s="32"/>
      <c r="BA1079" t="s">
        <v>5213</v>
      </c>
      <c r="BB1079" s="302" t="s">
        <v>5197</v>
      </c>
      <c r="BC1079" s="309" t="s">
        <v>5198</v>
      </c>
    </row>
    <row r="1080" spans="1:55" ht="15.75" x14ac:dyDescent="0.25">
      <c r="A1080" s="23" t="s">
        <v>288</v>
      </c>
      <c r="B1080" s="24" t="s">
        <v>1486</v>
      </c>
      <c r="C1080" s="24"/>
      <c r="D1080" s="3" t="s">
        <v>2225</v>
      </c>
      <c r="E1080" s="24" t="s">
        <v>1570</v>
      </c>
      <c r="F1080" s="24" t="s">
        <v>4346</v>
      </c>
      <c r="G1080" s="3"/>
      <c r="H1080" s="24" t="s">
        <v>311</v>
      </c>
      <c r="I1080" s="33">
        <v>42010000</v>
      </c>
      <c r="K1080" s="1" t="s">
        <v>2008</v>
      </c>
      <c r="L1080" s="1" t="s">
        <v>2008</v>
      </c>
      <c r="N1080" s="23" t="s">
        <v>293</v>
      </c>
      <c r="O1080" s="23"/>
      <c r="P1080" s="22" t="s">
        <v>1995</v>
      </c>
      <c r="Q1080" s="22">
        <v>61</v>
      </c>
      <c r="R1080" s="37">
        <f t="shared" si="49"/>
        <v>111.2</v>
      </c>
      <c r="S1080" s="168">
        <v>139</v>
      </c>
      <c r="T1080" s="33" t="s">
        <v>1571</v>
      </c>
      <c r="U1080" s="33"/>
      <c r="V1080" s="99">
        <v>0.14000000000000001</v>
      </c>
      <c r="W1080" s="99">
        <v>5.0000000000000001E-3</v>
      </c>
      <c r="X1080" s="99">
        <f t="shared" si="51"/>
        <v>0.14500000000000002</v>
      </c>
      <c r="Y1080" s="8">
        <v>290</v>
      </c>
      <c r="Z1080" s="8">
        <v>15</v>
      </c>
      <c r="AA1080" s="8">
        <v>215</v>
      </c>
      <c r="AY1080" s="322" t="s">
        <v>1550</v>
      </c>
      <c r="AZ1080" s="32"/>
      <c r="BA1080" t="s">
        <v>5213</v>
      </c>
      <c r="BB1080" s="302" t="s">
        <v>5197</v>
      </c>
      <c r="BC1080" s="309" t="s">
        <v>5198</v>
      </c>
    </row>
    <row r="1081" spans="1:55" ht="15.75" x14ac:dyDescent="0.25">
      <c r="A1081" s="23" t="s">
        <v>288</v>
      </c>
      <c r="B1081" s="24" t="s">
        <v>1486</v>
      </c>
      <c r="C1081" s="24"/>
      <c r="D1081" s="3" t="s">
        <v>2225</v>
      </c>
      <c r="E1081" s="24" t="s">
        <v>1572</v>
      </c>
      <c r="F1081" s="24" t="s">
        <v>4346</v>
      </c>
      <c r="G1081" s="3"/>
      <c r="H1081" s="24" t="s">
        <v>311</v>
      </c>
      <c r="I1081" s="33">
        <v>42010000</v>
      </c>
      <c r="K1081" s="1" t="s">
        <v>2008</v>
      </c>
      <c r="L1081" s="1" t="s">
        <v>2008</v>
      </c>
      <c r="N1081" s="23" t="s">
        <v>295</v>
      </c>
      <c r="O1081" s="23"/>
      <c r="P1081" s="22" t="s">
        <v>1995</v>
      </c>
      <c r="Q1081" s="22">
        <v>56</v>
      </c>
      <c r="R1081" s="37">
        <f t="shared" si="49"/>
        <v>103.2</v>
      </c>
      <c r="S1081" s="168">
        <v>129</v>
      </c>
      <c r="T1081" s="33" t="s">
        <v>1573</v>
      </c>
      <c r="U1081" s="33"/>
      <c r="V1081" s="99">
        <v>6.5000000000000002E-2</v>
      </c>
      <c r="W1081" s="99">
        <v>5.0000000000000001E-3</v>
      </c>
      <c r="X1081" s="99">
        <f t="shared" si="51"/>
        <v>7.0000000000000007E-2</v>
      </c>
      <c r="Y1081" s="8">
        <v>260</v>
      </c>
      <c r="Z1081" s="8">
        <v>15</v>
      </c>
      <c r="AA1081" s="8">
        <v>185</v>
      </c>
      <c r="AY1081" s="322" t="s">
        <v>1550</v>
      </c>
      <c r="AZ1081" s="32"/>
      <c r="BA1081" t="s">
        <v>5213</v>
      </c>
      <c r="BB1081" s="302" t="s">
        <v>5197</v>
      </c>
      <c r="BC1081" s="309" t="s">
        <v>5198</v>
      </c>
    </row>
    <row r="1082" spans="1:55" ht="15.75" x14ac:dyDescent="0.25">
      <c r="A1082" s="23" t="s">
        <v>288</v>
      </c>
      <c r="B1082" s="24" t="s">
        <v>1486</v>
      </c>
      <c r="C1082" s="24"/>
      <c r="D1082" s="3" t="s">
        <v>2225</v>
      </c>
      <c r="E1082" s="24" t="s">
        <v>1574</v>
      </c>
      <c r="F1082" s="24" t="s">
        <v>4346</v>
      </c>
      <c r="G1082" s="3"/>
      <c r="H1082" s="24" t="s">
        <v>311</v>
      </c>
      <c r="I1082" s="33">
        <v>42010000</v>
      </c>
      <c r="K1082" s="1" t="s">
        <v>2008</v>
      </c>
      <c r="L1082" s="1" t="s">
        <v>2008</v>
      </c>
      <c r="N1082" s="23" t="s">
        <v>291</v>
      </c>
      <c r="O1082" s="23"/>
      <c r="P1082" s="22" t="s">
        <v>1995</v>
      </c>
      <c r="Q1082" s="22">
        <v>54</v>
      </c>
      <c r="R1082" s="37">
        <f t="shared" si="49"/>
        <v>100</v>
      </c>
      <c r="S1082" s="168">
        <v>125</v>
      </c>
      <c r="T1082" s="33" t="s">
        <v>1575</v>
      </c>
      <c r="U1082" s="33"/>
      <c r="V1082" s="99">
        <v>0.05</v>
      </c>
      <c r="W1082" s="99">
        <v>5.0000000000000001E-3</v>
      </c>
      <c r="X1082" s="99">
        <f t="shared" si="51"/>
        <v>5.5E-2</v>
      </c>
      <c r="Y1082" s="8">
        <v>230</v>
      </c>
      <c r="Z1082" s="8">
        <v>15</v>
      </c>
      <c r="AA1082" s="8">
        <v>170</v>
      </c>
      <c r="AY1082" s="322" t="s">
        <v>1550</v>
      </c>
      <c r="AZ1082" s="32"/>
      <c r="BA1082" t="s">
        <v>5213</v>
      </c>
      <c r="BB1082" s="302" t="s">
        <v>5197</v>
      </c>
      <c r="BC1082" s="309" t="s">
        <v>5198</v>
      </c>
    </row>
    <row r="1083" spans="1:55" ht="15.75" x14ac:dyDescent="0.25">
      <c r="A1083" s="23" t="s">
        <v>288</v>
      </c>
      <c r="B1083" s="24" t="s">
        <v>1486</v>
      </c>
      <c r="C1083" s="24"/>
      <c r="D1083" s="3" t="s">
        <v>2225</v>
      </c>
      <c r="E1083" s="24" t="s">
        <v>1576</v>
      </c>
      <c r="F1083" s="24" t="s">
        <v>4346</v>
      </c>
      <c r="G1083" s="3"/>
      <c r="H1083" s="24" t="s">
        <v>311</v>
      </c>
      <c r="I1083" s="33">
        <v>42010000</v>
      </c>
      <c r="K1083" s="1" t="s">
        <v>2008</v>
      </c>
      <c r="L1083" s="1" t="s">
        <v>2008</v>
      </c>
      <c r="N1083" s="23" t="s">
        <v>1515</v>
      </c>
      <c r="O1083" s="23"/>
      <c r="P1083" s="22" t="s">
        <v>1995</v>
      </c>
      <c r="Q1083" s="22">
        <v>52</v>
      </c>
      <c r="R1083" s="37">
        <f t="shared" si="49"/>
        <v>95.2</v>
      </c>
      <c r="S1083" s="168">
        <v>119</v>
      </c>
      <c r="T1083" s="33" t="s">
        <v>1577</v>
      </c>
      <c r="U1083" s="33"/>
      <c r="V1083" s="99">
        <v>0.04</v>
      </c>
      <c r="W1083" s="99">
        <v>5.0000000000000001E-3</v>
      </c>
      <c r="X1083" s="99">
        <f t="shared" si="51"/>
        <v>4.4999999999999998E-2</v>
      </c>
      <c r="Y1083" s="8">
        <v>205</v>
      </c>
      <c r="Z1083" s="8">
        <v>15</v>
      </c>
      <c r="AA1083" s="8">
        <v>155</v>
      </c>
      <c r="AY1083" s="322" t="s">
        <v>1550</v>
      </c>
      <c r="AZ1083" s="32"/>
      <c r="BA1083" t="s">
        <v>5213</v>
      </c>
      <c r="BB1083" s="302" t="s">
        <v>5197</v>
      </c>
      <c r="BC1083" s="309" t="s">
        <v>5198</v>
      </c>
    </row>
    <row r="1084" spans="1:55" ht="15.75" x14ac:dyDescent="0.25">
      <c r="A1084" s="23" t="s">
        <v>288</v>
      </c>
      <c r="B1084" s="24" t="s">
        <v>1486</v>
      </c>
      <c r="C1084" s="24"/>
      <c r="D1084" s="3" t="s">
        <v>2225</v>
      </c>
      <c r="E1084" s="24" t="s">
        <v>1578</v>
      </c>
      <c r="F1084" s="24" t="s">
        <v>4346</v>
      </c>
      <c r="G1084" s="3"/>
      <c r="H1084" s="24" t="s">
        <v>1534</v>
      </c>
      <c r="I1084" s="33">
        <v>42010000</v>
      </c>
      <c r="K1084" s="1" t="s">
        <v>2008</v>
      </c>
      <c r="L1084" s="1" t="s">
        <v>2008</v>
      </c>
      <c r="N1084" s="23" t="s">
        <v>297</v>
      </c>
      <c r="O1084" s="23"/>
      <c r="P1084" s="22" t="s">
        <v>1995</v>
      </c>
      <c r="Q1084" s="22">
        <v>67</v>
      </c>
      <c r="R1084" s="37">
        <f t="shared" si="49"/>
        <v>124</v>
      </c>
      <c r="S1084" s="168">
        <v>155</v>
      </c>
      <c r="T1084" s="33" t="s">
        <v>1579</v>
      </c>
      <c r="U1084" s="33"/>
      <c r="V1084" s="99">
        <v>0.12</v>
      </c>
      <c r="W1084" s="99">
        <v>5.0000000000000001E-3</v>
      </c>
      <c r="X1084" s="99">
        <f t="shared" si="51"/>
        <v>0.125</v>
      </c>
      <c r="Y1084" s="8">
        <v>290</v>
      </c>
      <c r="Z1084" s="8">
        <v>15</v>
      </c>
      <c r="AA1084" s="8">
        <v>215</v>
      </c>
      <c r="AY1084" s="322" t="s">
        <v>1550</v>
      </c>
      <c r="AZ1084" s="32"/>
      <c r="BA1084" t="s">
        <v>5213</v>
      </c>
      <c r="BB1084" s="302" t="s">
        <v>5197</v>
      </c>
      <c r="BC1084" s="309" t="s">
        <v>5198</v>
      </c>
    </row>
    <row r="1085" spans="1:55" ht="15.75" x14ac:dyDescent="0.25">
      <c r="A1085" s="23" t="s">
        <v>288</v>
      </c>
      <c r="B1085" s="24" t="s">
        <v>1486</v>
      </c>
      <c r="C1085" s="24"/>
      <c r="D1085" s="3" t="s">
        <v>2225</v>
      </c>
      <c r="E1085" s="24" t="s">
        <v>1580</v>
      </c>
      <c r="F1085" s="24" t="s">
        <v>4346</v>
      </c>
      <c r="G1085" s="3"/>
      <c r="H1085" s="24" t="s">
        <v>1534</v>
      </c>
      <c r="I1085" s="33">
        <v>42010000</v>
      </c>
      <c r="K1085" s="1" t="s">
        <v>2008</v>
      </c>
      <c r="L1085" s="1" t="s">
        <v>2008</v>
      </c>
      <c r="N1085" s="23" t="s">
        <v>299</v>
      </c>
      <c r="O1085" s="23"/>
      <c r="P1085" s="22" t="s">
        <v>1995</v>
      </c>
      <c r="Q1085" s="22">
        <v>65</v>
      </c>
      <c r="R1085" s="37">
        <f t="shared" si="49"/>
        <v>119.2</v>
      </c>
      <c r="S1085" s="168">
        <v>149</v>
      </c>
      <c r="T1085" s="33" t="s">
        <v>1581</v>
      </c>
      <c r="U1085" s="33"/>
      <c r="V1085" s="99">
        <v>9.5000000000000001E-2</v>
      </c>
      <c r="W1085" s="99">
        <v>5.0000000000000001E-3</v>
      </c>
      <c r="X1085" s="99">
        <f t="shared" si="51"/>
        <v>0.1</v>
      </c>
      <c r="Y1085" s="8">
        <v>280</v>
      </c>
      <c r="Z1085" s="8">
        <v>15</v>
      </c>
      <c r="AA1085" s="8">
        <v>205</v>
      </c>
      <c r="AY1085" s="322" t="s">
        <v>1550</v>
      </c>
      <c r="AZ1085" s="32"/>
      <c r="BA1085" t="s">
        <v>5213</v>
      </c>
      <c r="BB1085" s="302" t="s">
        <v>5197</v>
      </c>
      <c r="BC1085" s="309" t="s">
        <v>5198</v>
      </c>
    </row>
    <row r="1086" spans="1:55" ht="15.75" x14ac:dyDescent="0.25">
      <c r="A1086" s="23" t="s">
        <v>288</v>
      </c>
      <c r="B1086" s="24" t="s">
        <v>1486</v>
      </c>
      <c r="C1086" s="24"/>
      <c r="D1086" s="3" t="s">
        <v>2225</v>
      </c>
      <c r="E1086" s="24" t="s">
        <v>1582</v>
      </c>
      <c r="F1086" s="24" t="s">
        <v>4346</v>
      </c>
      <c r="G1086" s="3"/>
      <c r="H1086" s="24" t="s">
        <v>1534</v>
      </c>
      <c r="I1086" s="33">
        <v>42010000</v>
      </c>
      <c r="K1086" s="1" t="s">
        <v>2008</v>
      </c>
      <c r="L1086" s="1" t="s">
        <v>2008</v>
      </c>
      <c r="N1086" s="23" t="s">
        <v>301</v>
      </c>
      <c r="O1086" s="23"/>
      <c r="P1086" s="22" t="s">
        <v>1995</v>
      </c>
      <c r="Q1086" s="22">
        <v>63</v>
      </c>
      <c r="R1086" s="37">
        <f t="shared" si="49"/>
        <v>116</v>
      </c>
      <c r="S1086" s="168">
        <v>145</v>
      </c>
      <c r="T1086" s="33" t="s">
        <v>1583</v>
      </c>
      <c r="U1086" s="33"/>
      <c r="V1086" s="99">
        <v>7.0000000000000007E-2</v>
      </c>
      <c r="W1086" s="99">
        <v>5.0000000000000001E-3</v>
      </c>
      <c r="X1086" s="99">
        <f t="shared" si="51"/>
        <v>7.5000000000000011E-2</v>
      </c>
      <c r="Y1086" s="8">
        <v>270</v>
      </c>
      <c r="Z1086" s="8">
        <v>15</v>
      </c>
      <c r="AA1086" s="8">
        <v>195</v>
      </c>
      <c r="AY1086" s="322" t="s">
        <v>1550</v>
      </c>
      <c r="AZ1086" s="32"/>
      <c r="BA1086" t="s">
        <v>5213</v>
      </c>
      <c r="BB1086" s="302" t="s">
        <v>5197</v>
      </c>
      <c r="BC1086" s="309" t="s">
        <v>5198</v>
      </c>
    </row>
    <row r="1087" spans="1:55" ht="15.75" x14ac:dyDescent="0.25">
      <c r="A1087" s="23" t="s">
        <v>288</v>
      </c>
      <c r="B1087" s="24" t="s">
        <v>1486</v>
      </c>
      <c r="C1087" s="24"/>
      <c r="D1087" s="3" t="s">
        <v>2225</v>
      </c>
      <c r="E1087" s="24" t="s">
        <v>1584</v>
      </c>
      <c r="F1087" s="24" t="s">
        <v>4346</v>
      </c>
      <c r="G1087" s="3"/>
      <c r="H1087" s="24" t="s">
        <v>1534</v>
      </c>
      <c r="I1087" s="33">
        <v>42010000</v>
      </c>
      <c r="K1087" s="1" t="s">
        <v>2008</v>
      </c>
      <c r="L1087" s="1" t="s">
        <v>2008</v>
      </c>
      <c r="N1087" s="23" t="s">
        <v>293</v>
      </c>
      <c r="O1087" s="23"/>
      <c r="P1087" s="22" t="s">
        <v>1995</v>
      </c>
      <c r="Q1087" s="22">
        <v>61</v>
      </c>
      <c r="R1087" s="37">
        <f t="shared" si="49"/>
        <v>111.2</v>
      </c>
      <c r="S1087" s="168">
        <v>139</v>
      </c>
      <c r="T1087" s="33" t="s">
        <v>1585</v>
      </c>
      <c r="U1087" s="33"/>
      <c r="V1087" s="99">
        <v>0.14000000000000001</v>
      </c>
      <c r="W1087" s="99">
        <v>5.0000000000000001E-3</v>
      </c>
      <c r="X1087" s="99">
        <f t="shared" si="51"/>
        <v>0.14500000000000002</v>
      </c>
      <c r="Y1087" s="8">
        <v>290</v>
      </c>
      <c r="Z1087" s="8">
        <v>15</v>
      </c>
      <c r="AA1087" s="8">
        <v>215</v>
      </c>
      <c r="AY1087" s="322" t="s">
        <v>1550</v>
      </c>
      <c r="AZ1087" s="32"/>
      <c r="BA1087" t="s">
        <v>5213</v>
      </c>
      <c r="BB1087" s="302" t="s">
        <v>5197</v>
      </c>
      <c r="BC1087" s="309" t="s">
        <v>5198</v>
      </c>
    </row>
    <row r="1088" spans="1:55" ht="15.75" x14ac:dyDescent="0.25">
      <c r="A1088" s="23" t="s">
        <v>288</v>
      </c>
      <c r="B1088" s="24" t="s">
        <v>1486</v>
      </c>
      <c r="C1088" s="24"/>
      <c r="D1088" s="3" t="s">
        <v>2225</v>
      </c>
      <c r="E1088" s="24" t="s">
        <v>1586</v>
      </c>
      <c r="F1088" s="24" t="s">
        <v>4346</v>
      </c>
      <c r="G1088" s="3"/>
      <c r="H1088" s="24" t="s">
        <v>1534</v>
      </c>
      <c r="I1088" s="33">
        <v>42010000</v>
      </c>
      <c r="K1088" s="1" t="s">
        <v>2008</v>
      </c>
      <c r="L1088" s="1" t="s">
        <v>2008</v>
      </c>
      <c r="N1088" s="23" t="s">
        <v>295</v>
      </c>
      <c r="O1088" s="23"/>
      <c r="P1088" s="22" t="s">
        <v>1995</v>
      </c>
      <c r="Q1088" s="22">
        <v>56</v>
      </c>
      <c r="R1088" s="37">
        <f t="shared" si="49"/>
        <v>103.2</v>
      </c>
      <c r="S1088" s="168">
        <v>129</v>
      </c>
      <c r="T1088" s="33" t="s">
        <v>1587</v>
      </c>
      <c r="U1088" s="33"/>
      <c r="V1088" s="99">
        <v>6.5000000000000002E-2</v>
      </c>
      <c r="W1088" s="99">
        <v>5.0000000000000001E-3</v>
      </c>
      <c r="X1088" s="99">
        <f t="shared" si="51"/>
        <v>7.0000000000000007E-2</v>
      </c>
      <c r="Y1088" s="8">
        <v>260</v>
      </c>
      <c r="Z1088" s="8">
        <v>15</v>
      </c>
      <c r="AA1088" s="8">
        <v>185</v>
      </c>
      <c r="AY1088" s="322" t="s">
        <v>1550</v>
      </c>
      <c r="AZ1088" s="32"/>
      <c r="BA1088" t="s">
        <v>5213</v>
      </c>
      <c r="BB1088" s="302" t="s">
        <v>5197</v>
      </c>
      <c r="BC1088" s="309" t="s">
        <v>5198</v>
      </c>
    </row>
    <row r="1089" spans="1:55" ht="15.75" x14ac:dyDescent="0.25">
      <c r="A1089" s="23" t="s">
        <v>288</v>
      </c>
      <c r="B1089" s="24" t="s">
        <v>1486</v>
      </c>
      <c r="C1089" s="24"/>
      <c r="D1089" s="3" t="s">
        <v>2225</v>
      </c>
      <c r="E1089" s="24" t="s">
        <v>1588</v>
      </c>
      <c r="F1089" s="24" t="s">
        <v>4346</v>
      </c>
      <c r="G1089" s="3"/>
      <c r="H1089" s="24" t="s">
        <v>1534</v>
      </c>
      <c r="I1089" s="33">
        <v>42010000</v>
      </c>
      <c r="K1089" s="1" t="s">
        <v>2008</v>
      </c>
      <c r="L1089" s="1" t="s">
        <v>2008</v>
      </c>
      <c r="N1089" s="23" t="s">
        <v>291</v>
      </c>
      <c r="O1089" s="23"/>
      <c r="P1089" s="22" t="s">
        <v>1995</v>
      </c>
      <c r="Q1089" s="22">
        <v>54</v>
      </c>
      <c r="R1089" s="37">
        <f t="shared" si="49"/>
        <v>100</v>
      </c>
      <c r="S1089" s="168">
        <v>125</v>
      </c>
      <c r="T1089" s="33" t="s">
        <v>1589</v>
      </c>
      <c r="U1089" s="33"/>
      <c r="V1089" s="99">
        <v>0.05</v>
      </c>
      <c r="W1089" s="99">
        <v>5.0000000000000001E-3</v>
      </c>
      <c r="X1089" s="99">
        <f t="shared" si="51"/>
        <v>5.5E-2</v>
      </c>
      <c r="Y1089" s="8">
        <v>230</v>
      </c>
      <c r="Z1089" s="8">
        <v>15</v>
      </c>
      <c r="AA1089" s="8">
        <v>170</v>
      </c>
      <c r="AY1089" s="322" t="s">
        <v>1550</v>
      </c>
      <c r="AZ1089" s="32"/>
      <c r="BA1089" t="s">
        <v>5213</v>
      </c>
      <c r="BB1089" s="302" t="s">
        <v>5197</v>
      </c>
      <c r="BC1089" s="309" t="s">
        <v>5198</v>
      </c>
    </row>
    <row r="1090" spans="1:55" ht="15.75" x14ac:dyDescent="0.25">
      <c r="A1090" s="23" t="s">
        <v>288</v>
      </c>
      <c r="B1090" s="24" t="s">
        <v>1486</v>
      </c>
      <c r="C1090" s="24"/>
      <c r="D1090" s="3" t="s">
        <v>2225</v>
      </c>
      <c r="E1090" s="24" t="s">
        <v>1590</v>
      </c>
      <c r="F1090" s="24" t="s">
        <v>4346</v>
      </c>
      <c r="G1090" s="3"/>
      <c r="H1090" s="24" t="s">
        <v>1534</v>
      </c>
      <c r="I1090" s="33">
        <v>42010000</v>
      </c>
      <c r="K1090" s="1" t="s">
        <v>2008</v>
      </c>
      <c r="L1090" s="1" t="s">
        <v>2008</v>
      </c>
      <c r="N1090" s="23" t="s">
        <v>1515</v>
      </c>
      <c r="O1090" s="23"/>
      <c r="P1090" s="22" t="s">
        <v>1995</v>
      </c>
      <c r="Q1090" s="22">
        <v>52</v>
      </c>
      <c r="R1090" s="37">
        <f t="shared" si="49"/>
        <v>95.2</v>
      </c>
      <c r="S1090" s="168">
        <v>119</v>
      </c>
      <c r="T1090" s="33" t="s">
        <v>1591</v>
      </c>
      <c r="U1090" s="33"/>
      <c r="V1090" s="99">
        <v>0.04</v>
      </c>
      <c r="W1090" s="99">
        <v>5.0000000000000001E-3</v>
      </c>
      <c r="X1090" s="99">
        <f t="shared" si="51"/>
        <v>4.4999999999999998E-2</v>
      </c>
      <c r="Y1090" s="8">
        <v>205</v>
      </c>
      <c r="Z1090" s="8">
        <v>15</v>
      </c>
      <c r="AA1090" s="8">
        <v>155</v>
      </c>
      <c r="AY1090" s="322" t="s">
        <v>1550</v>
      </c>
      <c r="AZ1090" s="32"/>
      <c r="BA1090" t="s">
        <v>5213</v>
      </c>
      <c r="BB1090" s="302" t="s">
        <v>5197</v>
      </c>
      <c r="BC1090" s="309" t="s">
        <v>5198</v>
      </c>
    </row>
    <row r="1091" spans="1:55" ht="15.75" x14ac:dyDescent="0.25">
      <c r="A1091" s="23" t="s">
        <v>288</v>
      </c>
      <c r="B1091" s="24" t="s">
        <v>1499</v>
      </c>
      <c r="C1091" s="24"/>
      <c r="D1091" s="3" t="s">
        <v>2226</v>
      </c>
      <c r="E1091" s="24" t="s">
        <v>1592</v>
      </c>
      <c r="F1091" s="24" t="s">
        <v>4347</v>
      </c>
      <c r="G1091" s="3"/>
      <c r="H1091" s="24" t="s">
        <v>290</v>
      </c>
      <c r="I1091" s="33">
        <v>42010000</v>
      </c>
      <c r="K1091" s="1" t="s">
        <v>2008</v>
      </c>
      <c r="L1091" s="1" t="s">
        <v>2008</v>
      </c>
      <c r="N1091" s="23" t="s">
        <v>551</v>
      </c>
      <c r="O1091" s="23"/>
      <c r="P1091" s="22" t="s">
        <v>1995</v>
      </c>
      <c r="Q1091" s="22">
        <v>72</v>
      </c>
      <c r="R1091" s="37">
        <f t="shared" si="49"/>
        <v>132</v>
      </c>
      <c r="S1091" s="168">
        <v>165</v>
      </c>
      <c r="T1091" s="33" t="s">
        <v>1594</v>
      </c>
      <c r="U1091" s="33"/>
      <c r="V1091" s="99">
        <v>0.15</v>
      </c>
      <c r="W1091" s="99">
        <v>5.0000000000000001E-3</v>
      </c>
      <c r="X1091" s="99">
        <f t="shared" si="51"/>
        <v>0.155</v>
      </c>
      <c r="Y1091" s="8">
        <v>290</v>
      </c>
      <c r="Z1091" s="8">
        <v>15</v>
      </c>
      <c r="AA1091" s="8">
        <v>200</v>
      </c>
      <c r="AY1091" s="322" t="s">
        <v>1593</v>
      </c>
      <c r="AZ1091" s="32"/>
      <c r="BA1091" t="s">
        <v>5213</v>
      </c>
      <c r="BB1091" s="302" t="s">
        <v>5197</v>
      </c>
      <c r="BC1091" s="309" t="s">
        <v>5198</v>
      </c>
    </row>
    <row r="1092" spans="1:55" ht="15.75" x14ac:dyDescent="0.25">
      <c r="A1092" s="23" t="s">
        <v>288</v>
      </c>
      <c r="B1092" s="24" t="s">
        <v>1499</v>
      </c>
      <c r="C1092" s="24"/>
      <c r="D1092" s="3" t="s">
        <v>2226</v>
      </c>
      <c r="E1092" s="24" t="s">
        <v>1595</v>
      </c>
      <c r="F1092" s="24" t="s">
        <v>4347</v>
      </c>
      <c r="G1092" s="3"/>
      <c r="H1092" s="24" t="s">
        <v>311</v>
      </c>
      <c r="I1092" s="33">
        <v>42010000</v>
      </c>
      <c r="K1092" s="1" t="s">
        <v>2008</v>
      </c>
      <c r="L1092" s="1" t="s">
        <v>2008</v>
      </c>
      <c r="N1092" s="23" t="s">
        <v>551</v>
      </c>
      <c r="O1092" s="23"/>
      <c r="P1092" s="22" t="s">
        <v>1995</v>
      </c>
      <c r="Q1092" s="22">
        <v>72</v>
      </c>
      <c r="R1092" s="37">
        <f t="shared" si="49"/>
        <v>132</v>
      </c>
      <c r="S1092" s="168">
        <v>165</v>
      </c>
      <c r="T1092" s="33" t="s">
        <v>1596</v>
      </c>
      <c r="U1092" s="33"/>
      <c r="V1092" s="99">
        <v>0.15</v>
      </c>
      <c r="W1092" s="99">
        <v>5.0000000000000001E-3</v>
      </c>
      <c r="X1092" s="99">
        <f t="shared" si="51"/>
        <v>0.155</v>
      </c>
      <c r="Y1092" s="8">
        <v>290</v>
      </c>
      <c r="Z1092" s="8">
        <v>15</v>
      </c>
      <c r="AA1092" s="8">
        <v>200</v>
      </c>
      <c r="AY1092" s="322" t="s">
        <v>1593</v>
      </c>
      <c r="AZ1092" s="32"/>
      <c r="BA1092" t="s">
        <v>5213</v>
      </c>
      <c r="BB1092" s="302" t="s">
        <v>5197</v>
      </c>
      <c r="BC1092" s="309" t="s">
        <v>5198</v>
      </c>
    </row>
    <row r="1093" spans="1:55" ht="15.75" x14ac:dyDescent="0.25">
      <c r="A1093" s="23" t="s">
        <v>288</v>
      </c>
      <c r="B1093" s="24" t="s">
        <v>1499</v>
      </c>
      <c r="C1093" s="24"/>
      <c r="D1093" s="3" t="s">
        <v>2226</v>
      </c>
      <c r="E1093" s="24" t="s">
        <v>1597</v>
      </c>
      <c r="F1093" s="24" t="s">
        <v>4347</v>
      </c>
      <c r="G1093" s="3"/>
      <c r="H1093" s="24" t="s">
        <v>1534</v>
      </c>
      <c r="I1093" s="33">
        <v>42010000</v>
      </c>
      <c r="K1093" s="1" t="s">
        <v>2008</v>
      </c>
      <c r="L1093" s="1" t="s">
        <v>2008</v>
      </c>
      <c r="N1093" s="23" t="s">
        <v>551</v>
      </c>
      <c r="O1093" s="23"/>
      <c r="P1093" s="22" t="s">
        <v>1995</v>
      </c>
      <c r="Q1093" s="22">
        <v>72</v>
      </c>
      <c r="R1093" s="37">
        <f t="shared" si="49"/>
        <v>132</v>
      </c>
      <c r="S1093" s="168">
        <v>165</v>
      </c>
      <c r="T1093" s="33" t="s">
        <v>1598</v>
      </c>
      <c r="U1093" s="33"/>
      <c r="V1093" s="99">
        <v>0.15</v>
      </c>
      <c r="W1093" s="99">
        <v>5.0000000000000001E-3</v>
      </c>
      <c r="X1093" s="99">
        <f t="shared" si="51"/>
        <v>0.155</v>
      </c>
      <c r="Y1093" s="8">
        <v>290</v>
      </c>
      <c r="Z1093" s="8">
        <v>15</v>
      </c>
      <c r="AA1093" s="8">
        <v>200</v>
      </c>
      <c r="AY1093" s="322" t="s">
        <v>1593</v>
      </c>
      <c r="AZ1093" s="32"/>
      <c r="BA1093" t="s">
        <v>5213</v>
      </c>
      <c r="BB1093" s="302" t="s">
        <v>5197</v>
      </c>
      <c r="BC1093" s="309" t="s">
        <v>5198</v>
      </c>
    </row>
    <row r="1094" spans="1:55" s="3" customFormat="1" ht="15.75" x14ac:dyDescent="0.25">
      <c r="A1094" s="3" t="s">
        <v>288</v>
      </c>
      <c r="B1094" s="3" t="s">
        <v>3632</v>
      </c>
      <c r="D1094" s="3" t="s">
        <v>3635</v>
      </c>
      <c r="E1094" s="3" t="s">
        <v>3636</v>
      </c>
      <c r="F1094" s="3" t="s">
        <v>4349</v>
      </c>
      <c r="H1094" s="24" t="s">
        <v>2839</v>
      </c>
      <c r="I1094" s="33">
        <v>42010000</v>
      </c>
      <c r="J1094" s="33"/>
      <c r="K1094" s="1" t="s">
        <v>2008</v>
      </c>
      <c r="L1094" s="1" t="s">
        <v>2008</v>
      </c>
      <c r="N1094" s="23" t="s">
        <v>3637</v>
      </c>
      <c r="O1094" s="23"/>
      <c r="P1094" s="22" t="s">
        <v>1995</v>
      </c>
      <c r="Q1094" s="22">
        <v>200</v>
      </c>
      <c r="R1094" s="37">
        <f t="shared" si="49"/>
        <v>396</v>
      </c>
      <c r="S1094" s="168">
        <v>495</v>
      </c>
      <c r="T1094" s="206" t="s">
        <v>3795</v>
      </c>
      <c r="U1094" s="213"/>
      <c r="V1094" s="3">
        <v>0.41599999999999998</v>
      </c>
      <c r="W1094" s="3">
        <v>5.0000000000000001E-3</v>
      </c>
      <c r="X1094" s="3">
        <v>0.41599999999999998</v>
      </c>
      <c r="Y1094" s="3">
        <v>60</v>
      </c>
      <c r="Z1094" s="3">
        <v>400</v>
      </c>
      <c r="AA1094" s="3">
        <v>330</v>
      </c>
      <c r="AY1094" s="322" t="s">
        <v>3638</v>
      </c>
      <c r="BA1094" t="s">
        <v>5211</v>
      </c>
      <c r="BB1094" s="302" t="s">
        <v>5197</v>
      </c>
      <c r="BC1094" s="309" t="s">
        <v>5198</v>
      </c>
    </row>
    <row r="1095" spans="1:55" s="3" customFormat="1" ht="15.75" x14ac:dyDescent="0.25">
      <c r="A1095" s="3" t="s">
        <v>288</v>
      </c>
      <c r="B1095" s="3" t="s">
        <v>3632</v>
      </c>
      <c r="D1095" s="3" t="s">
        <v>3635</v>
      </c>
      <c r="E1095" s="3" t="s">
        <v>3639</v>
      </c>
      <c r="F1095" s="3" t="s">
        <v>4349</v>
      </c>
      <c r="H1095" s="24" t="s">
        <v>2839</v>
      </c>
      <c r="I1095" s="33">
        <v>42010000</v>
      </c>
      <c r="J1095" s="33"/>
      <c r="K1095" s="1" t="s">
        <v>2008</v>
      </c>
      <c r="L1095" s="1" t="s">
        <v>2008</v>
      </c>
      <c r="N1095" s="23" t="s">
        <v>3640</v>
      </c>
      <c r="O1095" s="23"/>
      <c r="P1095" s="22" t="s">
        <v>1995</v>
      </c>
      <c r="Q1095" s="22">
        <v>313</v>
      </c>
      <c r="R1095" s="37">
        <f t="shared" si="49"/>
        <v>575.20000000000005</v>
      </c>
      <c r="S1095" s="168">
        <v>719</v>
      </c>
      <c r="T1095" s="206" t="s">
        <v>3796</v>
      </c>
      <c r="U1095" s="213"/>
      <c r="V1095" s="3">
        <v>0.72699999999999998</v>
      </c>
      <c r="W1095" s="3">
        <v>5.0000000000000001E-3</v>
      </c>
      <c r="X1095" s="3">
        <v>0.72699999999999998</v>
      </c>
      <c r="Y1095" s="3">
        <v>80</v>
      </c>
      <c r="Z1095" s="3">
        <v>440</v>
      </c>
      <c r="AA1095" s="3">
        <v>380</v>
      </c>
      <c r="AY1095" s="322" t="s">
        <v>3638</v>
      </c>
      <c r="BA1095" t="s">
        <v>5211</v>
      </c>
      <c r="BB1095" s="302" t="s">
        <v>5197</v>
      </c>
      <c r="BC1095" s="309" t="s">
        <v>5198</v>
      </c>
    </row>
    <row r="1096" spans="1:55" s="3" customFormat="1" ht="15.75" x14ac:dyDescent="0.25">
      <c r="A1096" s="3" t="s">
        <v>288</v>
      </c>
      <c r="B1096" s="3" t="s">
        <v>3632</v>
      </c>
      <c r="D1096" s="3" t="s">
        <v>3635</v>
      </c>
      <c r="E1096" s="3" t="s">
        <v>3641</v>
      </c>
      <c r="F1096" s="3" t="s">
        <v>4349</v>
      </c>
      <c r="H1096" s="24" t="s">
        <v>3619</v>
      </c>
      <c r="I1096" s="33">
        <v>42010000</v>
      </c>
      <c r="J1096" s="33"/>
      <c r="K1096" s="1" t="s">
        <v>2008</v>
      </c>
      <c r="L1096" s="1" t="s">
        <v>2008</v>
      </c>
      <c r="N1096" s="23" t="s">
        <v>3637</v>
      </c>
      <c r="O1096" s="23"/>
      <c r="P1096" s="22" t="s">
        <v>1995</v>
      </c>
      <c r="Q1096" s="22">
        <v>200</v>
      </c>
      <c r="R1096" s="37">
        <f t="shared" si="49"/>
        <v>396</v>
      </c>
      <c r="S1096" s="168">
        <v>495</v>
      </c>
      <c r="T1096" s="206" t="s">
        <v>3794</v>
      </c>
      <c r="U1096" s="213"/>
      <c r="V1096" s="3">
        <v>0.41599999999999998</v>
      </c>
      <c r="W1096" s="3">
        <v>5.0000000000000001E-3</v>
      </c>
      <c r="X1096" s="3">
        <v>0.41599999999999998</v>
      </c>
      <c r="Y1096" s="3">
        <v>60</v>
      </c>
      <c r="Z1096" s="3">
        <v>400</v>
      </c>
      <c r="AA1096" s="3">
        <v>330</v>
      </c>
      <c r="AY1096" s="322" t="s">
        <v>3638</v>
      </c>
      <c r="BA1096" t="s">
        <v>5211</v>
      </c>
      <c r="BB1096" s="302" t="s">
        <v>5197</v>
      </c>
      <c r="BC1096" s="309" t="s">
        <v>5198</v>
      </c>
    </row>
    <row r="1097" spans="1:55" s="3" customFormat="1" ht="15.75" x14ac:dyDescent="0.25">
      <c r="A1097" s="3" t="s">
        <v>288</v>
      </c>
      <c r="B1097" s="3" t="s">
        <v>3632</v>
      </c>
      <c r="D1097" s="3" t="s">
        <v>3635</v>
      </c>
      <c r="E1097" s="3" t="s">
        <v>3642</v>
      </c>
      <c r="F1097" s="3" t="s">
        <v>4349</v>
      </c>
      <c r="H1097" s="24" t="s">
        <v>3619</v>
      </c>
      <c r="I1097" s="33">
        <v>42010000</v>
      </c>
      <c r="J1097" s="33"/>
      <c r="K1097" s="1" t="s">
        <v>2008</v>
      </c>
      <c r="L1097" s="1" t="s">
        <v>2008</v>
      </c>
      <c r="N1097" s="23" t="s">
        <v>3640</v>
      </c>
      <c r="O1097" s="23"/>
      <c r="P1097" s="22" t="s">
        <v>1995</v>
      </c>
      <c r="Q1097" s="22">
        <v>313</v>
      </c>
      <c r="R1097" s="37">
        <f t="shared" si="49"/>
        <v>575.20000000000005</v>
      </c>
      <c r="S1097" s="168">
        <v>719</v>
      </c>
      <c r="T1097" s="206" t="s">
        <v>3793</v>
      </c>
      <c r="U1097" s="213"/>
      <c r="V1097" s="3">
        <v>0.72699999999999998</v>
      </c>
      <c r="W1097" s="3">
        <v>5.0000000000000001E-3</v>
      </c>
      <c r="X1097" s="3">
        <v>0.72699999999999998</v>
      </c>
      <c r="Y1097" s="3">
        <v>80</v>
      </c>
      <c r="Z1097" s="3">
        <v>440</v>
      </c>
      <c r="AA1097" s="3">
        <v>380</v>
      </c>
      <c r="AY1097" s="322" t="s">
        <v>3638</v>
      </c>
      <c r="BA1097" t="s">
        <v>5211</v>
      </c>
      <c r="BB1097" s="302" t="s">
        <v>5197</v>
      </c>
      <c r="BC1097" s="309" t="s">
        <v>5198</v>
      </c>
    </row>
    <row r="1098" spans="1:55" s="27" customFormat="1" ht="15.75" x14ac:dyDescent="0.25">
      <c r="A1098" s="3" t="s">
        <v>448</v>
      </c>
      <c r="B1098" s="3" t="s">
        <v>2617</v>
      </c>
      <c r="C1098" s="3"/>
      <c r="D1098" s="3" t="s">
        <v>1646</v>
      </c>
      <c r="E1098" s="3" t="s">
        <v>1646</v>
      </c>
      <c r="F1098" s="3" t="s">
        <v>2303</v>
      </c>
      <c r="G1098" s="24"/>
      <c r="H1098" s="3" t="s">
        <v>1647</v>
      </c>
      <c r="I1098" s="33">
        <v>7419809099</v>
      </c>
      <c r="J1098" s="143"/>
      <c r="K1098" s="1" t="s">
        <v>2008</v>
      </c>
      <c r="L1098" s="1" t="s">
        <v>2008</v>
      </c>
      <c r="M1098"/>
      <c r="N1098" s="23" t="s">
        <v>1648</v>
      </c>
      <c r="O1098" s="23"/>
      <c r="P1098" s="22" t="s">
        <v>1995</v>
      </c>
      <c r="Q1098" s="22">
        <v>65</v>
      </c>
      <c r="R1098" s="37">
        <f t="shared" ref="R1098:R1161" si="52">S1098*0.8</f>
        <v>119.2</v>
      </c>
      <c r="S1098" s="168">
        <v>149</v>
      </c>
      <c r="T1098" s="33" t="s">
        <v>1764</v>
      </c>
      <c r="U1098" s="33"/>
      <c r="V1098" s="99">
        <v>0.9</v>
      </c>
      <c r="W1098" s="99">
        <v>5.0000000000000001E-3</v>
      </c>
      <c r="X1098" s="99">
        <f>V1098+W1098</f>
        <v>0.90500000000000003</v>
      </c>
      <c r="Y1098" s="8">
        <v>130</v>
      </c>
      <c r="Z1098" s="8">
        <v>5</v>
      </c>
      <c r="AA1098" s="8">
        <v>85</v>
      </c>
      <c r="AB1098"/>
      <c r="AC1098"/>
      <c r="AD1098"/>
      <c r="AE1098"/>
      <c r="AF1098"/>
      <c r="AG1098"/>
      <c r="AH1098"/>
      <c r="AI1098"/>
      <c r="AJ1098"/>
      <c r="AK1098"/>
      <c r="AL1098"/>
      <c r="AM1098"/>
      <c r="AN1098"/>
      <c r="AO1098"/>
      <c r="AP1098"/>
      <c r="AQ1098"/>
      <c r="AR1098"/>
      <c r="AS1098"/>
      <c r="AT1098"/>
      <c r="AU1098"/>
      <c r="AV1098"/>
      <c r="AW1098"/>
      <c r="AX1098"/>
      <c r="AY1098" s="322" t="s">
        <v>3940</v>
      </c>
      <c r="AZ1098" s="32"/>
      <c r="BA1098" t="s">
        <v>5211</v>
      </c>
      <c r="BB1098" s="302" t="s">
        <v>5197</v>
      </c>
      <c r="BC1098" s="309" t="s">
        <v>5198</v>
      </c>
    </row>
    <row r="1099" spans="1:55" ht="15.75" x14ac:dyDescent="0.25">
      <c r="A1099" s="23" t="s">
        <v>448</v>
      </c>
      <c r="B1099" s="24" t="s">
        <v>1604</v>
      </c>
      <c r="C1099" s="24"/>
      <c r="D1099" s="3" t="s">
        <v>2228</v>
      </c>
      <c r="E1099" s="24" t="s">
        <v>1605</v>
      </c>
      <c r="F1099" s="24" t="s">
        <v>2302</v>
      </c>
      <c r="G1099" s="24"/>
      <c r="H1099" s="24" t="s">
        <v>290</v>
      </c>
      <c r="I1099" s="33">
        <v>42010000</v>
      </c>
      <c r="K1099" s="1" t="s">
        <v>2008</v>
      </c>
      <c r="L1099" s="1" t="s">
        <v>2008</v>
      </c>
      <c r="N1099" s="23" t="s">
        <v>330</v>
      </c>
      <c r="O1099" s="23"/>
      <c r="P1099" s="22" t="s">
        <v>1995</v>
      </c>
      <c r="Q1099" s="22">
        <v>17</v>
      </c>
      <c r="R1099" s="37">
        <f t="shared" si="52"/>
        <v>31.200000000000003</v>
      </c>
      <c r="S1099" s="168">
        <v>39</v>
      </c>
      <c r="T1099" s="33" t="s">
        <v>1606</v>
      </c>
      <c r="U1099" s="33"/>
      <c r="V1099" s="99">
        <v>0.03</v>
      </c>
      <c r="W1099" s="99">
        <v>5.0000000000000001E-3</v>
      </c>
      <c r="X1099" s="99">
        <f>V1099+W1099</f>
        <v>3.4999999999999996E-2</v>
      </c>
      <c r="Y1099" s="8">
        <v>10</v>
      </c>
      <c r="Z1099" s="8">
        <v>220</v>
      </c>
      <c r="AA1099" s="8">
        <v>150</v>
      </c>
      <c r="AY1099" s="322" t="s">
        <v>2878</v>
      </c>
      <c r="AZ1099" s="157"/>
      <c r="BA1099" t="s">
        <v>5211</v>
      </c>
      <c r="BB1099" s="302" t="s">
        <v>5197</v>
      </c>
      <c r="BC1099" s="309" t="s">
        <v>5198</v>
      </c>
    </row>
    <row r="1100" spans="1:55" ht="15.75" x14ac:dyDescent="0.25">
      <c r="A1100" s="23" t="s">
        <v>448</v>
      </c>
      <c r="B1100" s="24" t="s">
        <v>1604</v>
      </c>
      <c r="C1100" s="24"/>
      <c r="D1100" s="3" t="s">
        <v>2228</v>
      </c>
      <c r="E1100" s="24" t="s">
        <v>1607</v>
      </c>
      <c r="F1100" s="24" t="s">
        <v>2302</v>
      </c>
      <c r="G1100" s="24"/>
      <c r="H1100" s="24" t="s">
        <v>311</v>
      </c>
      <c r="I1100" s="33">
        <v>42010000</v>
      </c>
      <c r="K1100" s="1" t="s">
        <v>2008</v>
      </c>
      <c r="L1100" s="1" t="s">
        <v>2008</v>
      </c>
      <c r="N1100" s="23" t="s">
        <v>330</v>
      </c>
      <c r="O1100" s="23"/>
      <c r="P1100" s="22" t="s">
        <v>1995</v>
      </c>
      <c r="Q1100" s="22">
        <v>17</v>
      </c>
      <c r="R1100" s="37">
        <f t="shared" si="52"/>
        <v>31.200000000000003</v>
      </c>
      <c r="S1100" s="168">
        <v>39</v>
      </c>
      <c r="T1100" s="33" t="s">
        <v>1608</v>
      </c>
      <c r="U1100" s="33"/>
      <c r="V1100" s="99">
        <v>0.03</v>
      </c>
      <c r="W1100" s="99">
        <v>5.0000000000000001E-3</v>
      </c>
      <c r="X1100" s="99">
        <f>V1100+W1100</f>
        <v>3.4999999999999996E-2</v>
      </c>
      <c r="Y1100" s="8">
        <v>10</v>
      </c>
      <c r="Z1100" s="8">
        <v>220</v>
      </c>
      <c r="AA1100" s="8">
        <v>150</v>
      </c>
      <c r="AY1100" s="322" t="s">
        <v>2878</v>
      </c>
      <c r="AZ1100" s="157"/>
      <c r="BA1100" t="s">
        <v>5213</v>
      </c>
      <c r="BB1100" s="302" t="s">
        <v>5197</v>
      </c>
      <c r="BC1100" s="309" t="s">
        <v>5198</v>
      </c>
    </row>
    <row r="1101" spans="1:55" s="3" customFormat="1" ht="15.75" x14ac:dyDescent="0.25">
      <c r="A1101" s="23" t="s">
        <v>508</v>
      </c>
      <c r="B1101" s="24" t="s">
        <v>2617</v>
      </c>
      <c r="D1101" s="3" t="s">
        <v>3513</v>
      </c>
      <c r="E1101" s="3" t="s">
        <v>3514</v>
      </c>
      <c r="F1101" s="3" t="s">
        <v>3515</v>
      </c>
      <c r="H1101" s="3" t="s">
        <v>1609</v>
      </c>
      <c r="I1101" s="33">
        <v>42010000</v>
      </c>
      <c r="J1101" s="33"/>
      <c r="K1101" s="1" t="s">
        <v>2008</v>
      </c>
      <c r="L1101" s="1" t="s">
        <v>2008</v>
      </c>
      <c r="N1101" s="23" t="s">
        <v>3516</v>
      </c>
      <c r="O1101" s="23"/>
      <c r="P1101" s="22" t="s">
        <v>1995</v>
      </c>
      <c r="Q1101" s="22">
        <v>174</v>
      </c>
      <c r="R1101" s="37">
        <f t="shared" si="52"/>
        <v>319.20000000000005</v>
      </c>
      <c r="S1101" s="168">
        <v>399</v>
      </c>
      <c r="T1101" s="33">
        <v>5051771266398</v>
      </c>
      <c r="U1101" s="33"/>
      <c r="V1101" s="3">
        <v>0.23799999999999999</v>
      </c>
      <c r="W1101" s="3">
        <v>5.0000000000000001E-3</v>
      </c>
      <c r="X1101" s="3">
        <v>0.23799999999999999</v>
      </c>
      <c r="Y1101" s="3">
        <v>20</v>
      </c>
      <c r="Z1101" s="3">
        <v>590</v>
      </c>
      <c r="AA1101" s="3">
        <v>100</v>
      </c>
      <c r="AY1101" s="320" t="s">
        <v>3517</v>
      </c>
      <c r="BA1101" t="s">
        <v>5213</v>
      </c>
      <c r="BB1101" s="302" t="s">
        <v>5197</v>
      </c>
      <c r="BC1101" s="309" t="s">
        <v>5198</v>
      </c>
    </row>
    <row r="1102" spans="1:55" s="3" customFormat="1" ht="15.75" x14ac:dyDescent="0.25">
      <c r="A1102" s="23" t="s">
        <v>508</v>
      </c>
      <c r="B1102" s="24" t="s">
        <v>2617</v>
      </c>
      <c r="D1102" s="3" t="s">
        <v>3513</v>
      </c>
      <c r="E1102" s="3" t="s">
        <v>3518</v>
      </c>
      <c r="F1102" s="3" t="s">
        <v>3515</v>
      </c>
      <c r="H1102" s="3" t="s">
        <v>1649</v>
      </c>
      <c r="I1102" s="33">
        <v>42010000</v>
      </c>
      <c r="J1102" s="33"/>
      <c r="K1102" s="1" t="s">
        <v>2008</v>
      </c>
      <c r="L1102" s="1" t="s">
        <v>2008</v>
      </c>
      <c r="N1102" s="23" t="s">
        <v>3516</v>
      </c>
      <c r="O1102" s="23"/>
      <c r="P1102" s="22" t="s">
        <v>1995</v>
      </c>
      <c r="Q1102" s="22">
        <v>174</v>
      </c>
      <c r="R1102" s="37">
        <f t="shared" si="52"/>
        <v>319.20000000000005</v>
      </c>
      <c r="S1102" s="168">
        <v>399</v>
      </c>
      <c r="T1102" s="33">
        <v>5051771266428</v>
      </c>
      <c r="U1102" s="33"/>
      <c r="V1102" s="3">
        <v>0.23799999999999999</v>
      </c>
      <c r="W1102" s="3">
        <v>5.0000000000000001E-3</v>
      </c>
      <c r="X1102" s="3">
        <v>0.23799999999999999</v>
      </c>
      <c r="Y1102" s="3">
        <v>20</v>
      </c>
      <c r="Z1102" s="3">
        <v>590</v>
      </c>
      <c r="AA1102" s="3">
        <v>100</v>
      </c>
      <c r="AY1102" s="320" t="s">
        <v>3517</v>
      </c>
      <c r="BA1102" t="s">
        <v>5211</v>
      </c>
      <c r="BB1102" s="302" t="s">
        <v>5197</v>
      </c>
      <c r="BC1102" s="309" t="s">
        <v>5198</v>
      </c>
    </row>
    <row r="1103" spans="1:55" ht="15.75" x14ac:dyDescent="0.25">
      <c r="A1103" s="23" t="s">
        <v>448</v>
      </c>
      <c r="B1103" s="3" t="s">
        <v>2617</v>
      </c>
      <c r="C1103" s="24"/>
      <c r="D1103" s="3" t="s">
        <v>2263</v>
      </c>
      <c r="E1103" s="21" t="s">
        <v>1850</v>
      </c>
      <c r="F1103" s="21" t="s">
        <v>4352</v>
      </c>
      <c r="G1103" s="3"/>
      <c r="H1103" s="24" t="s">
        <v>290</v>
      </c>
      <c r="I1103" s="33">
        <v>42010000</v>
      </c>
      <c r="K1103" s="1" t="s">
        <v>2008</v>
      </c>
      <c r="L1103" s="1" t="s">
        <v>2008</v>
      </c>
      <c r="N1103" s="20" t="s">
        <v>1849</v>
      </c>
      <c r="O1103" s="20"/>
      <c r="P1103" s="22" t="s">
        <v>1995</v>
      </c>
      <c r="Q1103" s="22">
        <v>111</v>
      </c>
      <c r="R1103" s="37">
        <f t="shared" si="52"/>
        <v>204</v>
      </c>
      <c r="S1103" s="168">
        <v>255</v>
      </c>
      <c r="T1103" s="33">
        <v>5038083294783</v>
      </c>
      <c r="U1103" s="33"/>
      <c r="V1103" s="99">
        <v>0.18</v>
      </c>
      <c r="W1103" s="99">
        <v>5.0000000000000001E-3</v>
      </c>
      <c r="X1103" s="99">
        <f t="shared" ref="X1103:X1118" si="53">V1103+W1103</f>
        <v>0.185</v>
      </c>
      <c r="Y1103" s="8">
        <v>10</v>
      </c>
      <c r="Z1103" s="8">
        <v>400</v>
      </c>
      <c r="AA1103" s="8">
        <v>140</v>
      </c>
      <c r="AY1103" s="322" t="s">
        <v>1786</v>
      </c>
      <c r="AZ1103" s="32"/>
      <c r="BA1103" t="s">
        <v>5211</v>
      </c>
      <c r="BB1103" s="302" t="s">
        <v>5197</v>
      </c>
      <c r="BC1103" s="309" t="s">
        <v>5198</v>
      </c>
    </row>
    <row r="1104" spans="1:55" ht="15.75" x14ac:dyDescent="0.25">
      <c r="A1104" s="23" t="s">
        <v>448</v>
      </c>
      <c r="B1104" s="3" t="s">
        <v>2617</v>
      </c>
      <c r="C1104" s="24"/>
      <c r="D1104" s="3" t="s">
        <v>2263</v>
      </c>
      <c r="E1104" s="21" t="s">
        <v>1851</v>
      </c>
      <c r="F1104" s="21" t="s">
        <v>4352</v>
      </c>
      <c r="G1104" s="3"/>
      <c r="H1104" s="24" t="s">
        <v>327</v>
      </c>
      <c r="I1104" s="33">
        <v>42010000</v>
      </c>
      <c r="K1104" s="1" t="s">
        <v>2008</v>
      </c>
      <c r="L1104" s="1" t="s">
        <v>2008</v>
      </c>
      <c r="N1104" s="20" t="s">
        <v>1849</v>
      </c>
      <c r="O1104" s="20"/>
      <c r="P1104" s="22" t="s">
        <v>1995</v>
      </c>
      <c r="Q1104" s="22">
        <v>111</v>
      </c>
      <c r="R1104" s="37">
        <f t="shared" si="52"/>
        <v>204</v>
      </c>
      <c r="S1104" s="168">
        <v>255</v>
      </c>
      <c r="T1104" s="33">
        <v>5038083294769</v>
      </c>
      <c r="U1104" s="33"/>
      <c r="V1104" s="99">
        <v>0.18</v>
      </c>
      <c r="W1104" s="99">
        <v>5.0000000000000001E-3</v>
      </c>
      <c r="X1104" s="99">
        <f t="shared" si="53"/>
        <v>0.185</v>
      </c>
      <c r="Y1104" s="8">
        <v>10</v>
      </c>
      <c r="Z1104" s="8">
        <v>400</v>
      </c>
      <c r="AA1104" s="8">
        <v>140</v>
      </c>
      <c r="AY1104" s="322" t="s">
        <v>1786</v>
      </c>
      <c r="AZ1104" s="32"/>
      <c r="BA1104" t="s">
        <v>5211</v>
      </c>
      <c r="BB1104" s="302" t="s">
        <v>5197</v>
      </c>
      <c r="BC1104" s="309" t="s">
        <v>5198</v>
      </c>
    </row>
    <row r="1105" spans="1:55" ht="16.5" customHeight="1" x14ac:dyDescent="0.25">
      <c r="A1105" s="23" t="s">
        <v>289</v>
      </c>
      <c r="B1105" s="24" t="s">
        <v>532</v>
      </c>
      <c r="C1105" s="24"/>
      <c r="D1105" s="3" t="s">
        <v>2143</v>
      </c>
      <c r="E1105" s="24" t="s">
        <v>543</v>
      </c>
      <c r="F1105" s="24" t="s">
        <v>2274</v>
      </c>
      <c r="G1105" s="3"/>
      <c r="H1105" s="24" t="s">
        <v>313</v>
      </c>
      <c r="I1105" s="33">
        <v>65061080</v>
      </c>
      <c r="K1105" s="1" t="s">
        <v>2008</v>
      </c>
      <c r="L1105" s="1" t="s">
        <v>2008</v>
      </c>
      <c r="N1105" s="23" t="s">
        <v>330</v>
      </c>
      <c r="O1105" s="23"/>
      <c r="P1105" s="22" t="s">
        <v>1995</v>
      </c>
      <c r="Q1105" s="22">
        <v>67</v>
      </c>
      <c r="R1105" s="37">
        <f t="shared" si="52"/>
        <v>124</v>
      </c>
      <c r="S1105" s="168">
        <v>155</v>
      </c>
      <c r="T1105" s="33">
        <v>5051771519609</v>
      </c>
      <c r="U1105" s="33"/>
      <c r="V1105" s="99">
        <v>5.5E-2</v>
      </c>
      <c r="W1105" s="142">
        <v>5.0000000000000001E-3</v>
      </c>
      <c r="X1105" s="99">
        <f t="shared" si="53"/>
        <v>0.06</v>
      </c>
      <c r="Y1105" s="8">
        <v>15</v>
      </c>
      <c r="Z1105" s="8">
        <v>215</v>
      </c>
      <c r="AA1105" s="8">
        <v>130</v>
      </c>
      <c r="AY1105" s="320" t="s">
        <v>544</v>
      </c>
      <c r="AZ1105" s="157"/>
      <c r="BA1105" t="s">
        <v>5211</v>
      </c>
      <c r="BB1105" s="302" t="s">
        <v>5197</v>
      </c>
      <c r="BC1105" s="309" t="s">
        <v>5198</v>
      </c>
    </row>
    <row r="1106" spans="1:55" ht="16.5" customHeight="1" x14ac:dyDescent="0.25">
      <c r="A1106" s="23" t="s">
        <v>289</v>
      </c>
      <c r="B1106" s="24" t="s">
        <v>532</v>
      </c>
      <c r="C1106" s="24"/>
      <c r="D1106" s="3" t="s">
        <v>2143</v>
      </c>
      <c r="E1106" s="24" t="s">
        <v>545</v>
      </c>
      <c r="F1106" s="24" t="s">
        <v>2274</v>
      </c>
      <c r="G1106" s="3"/>
      <c r="H1106" s="24" t="s">
        <v>434</v>
      </c>
      <c r="I1106" s="33">
        <v>65061080</v>
      </c>
      <c r="K1106" s="1" t="s">
        <v>2008</v>
      </c>
      <c r="L1106" s="1" t="s">
        <v>2008</v>
      </c>
      <c r="N1106" s="23" t="s">
        <v>330</v>
      </c>
      <c r="O1106" s="23"/>
      <c r="P1106" s="22" t="s">
        <v>1995</v>
      </c>
      <c r="Q1106" s="22">
        <v>67</v>
      </c>
      <c r="R1106" s="37">
        <f t="shared" si="52"/>
        <v>124</v>
      </c>
      <c r="S1106" s="168">
        <v>155</v>
      </c>
      <c r="T1106" s="33" t="s">
        <v>546</v>
      </c>
      <c r="U1106" s="33"/>
      <c r="V1106" s="99">
        <v>5.5E-2</v>
      </c>
      <c r="W1106" s="142">
        <v>5.0000000000000001E-3</v>
      </c>
      <c r="X1106" s="99">
        <f t="shared" si="53"/>
        <v>0.06</v>
      </c>
      <c r="Y1106" s="8">
        <v>15</v>
      </c>
      <c r="Z1106" s="8">
        <v>215</v>
      </c>
      <c r="AA1106" s="8">
        <v>130</v>
      </c>
      <c r="AY1106" s="320" t="s">
        <v>544</v>
      </c>
      <c r="AZ1106" s="157"/>
      <c r="BA1106" t="s">
        <v>5211</v>
      </c>
      <c r="BB1106" s="302" t="s">
        <v>5197</v>
      </c>
      <c r="BC1106" s="309" t="s">
        <v>5198</v>
      </c>
    </row>
    <row r="1107" spans="1:55" ht="16.5" customHeight="1" x14ac:dyDescent="0.25">
      <c r="A1107" s="23" t="s">
        <v>289</v>
      </c>
      <c r="B1107" s="24" t="s">
        <v>532</v>
      </c>
      <c r="C1107" s="24"/>
      <c r="D1107" s="3" t="s">
        <v>2143</v>
      </c>
      <c r="E1107" s="24" t="s">
        <v>2752</v>
      </c>
      <c r="F1107" s="24" t="s">
        <v>2274</v>
      </c>
      <c r="G1107" s="3"/>
      <c r="H1107" s="24" t="s">
        <v>1679</v>
      </c>
      <c r="I1107" s="33">
        <v>65061080</v>
      </c>
      <c r="K1107" s="1" t="s">
        <v>2008</v>
      </c>
      <c r="L1107" s="1" t="s">
        <v>2008</v>
      </c>
      <c r="N1107" s="23" t="s">
        <v>330</v>
      </c>
      <c r="O1107" s="23"/>
      <c r="P1107" s="22" t="s">
        <v>1995</v>
      </c>
      <c r="Q1107" s="22">
        <v>67</v>
      </c>
      <c r="R1107" s="37">
        <f t="shared" si="52"/>
        <v>124</v>
      </c>
      <c r="S1107" s="168">
        <v>155</v>
      </c>
      <c r="T1107" s="33">
        <v>5051771742120</v>
      </c>
      <c r="U1107" s="33"/>
      <c r="V1107" s="99">
        <v>5.5E-2</v>
      </c>
      <c r="W1107" s="142">
        <v>5.0000000000000001E-3</v>
      </c>
      <c r="X1107" s="99">
        <f t="shared" si="53"/>
        <v>0.06</v>
      </c>
      <c r="Y1107" s="8">
        <v>15</v>
      </c>
      <c r="Z1107" s="8">
        <v>215</v>
      </c>
      <c r="AA1107" s="8">
        <v>130</v>
      </c>
      <c r="AY1107" s="320" t="s">
        <v>544</v>
      </c>
      <c r="AZ1107" s="157"/>
      <c r="BA1107" t="s">
        <v>5211</v>
      </c>
      <c r="BB1107" s="302" t="s">
        <v>5197</v>
      </c>
      <c r="BC1107" s="309" t="s">
        <v>5198</v>
      </c>
    </row>
    <row r="1108" spans="1:55" ht="16.5" customHeight="1" x14ac:dyDescent="0.25">
      <c r="A1108" s="23" t="s">
        <v>289</v>
      </c>
      <c r="B1108" s="24" t="s">
        <v>532</v>
      </c>
      <c r="C1108" s="24"/>
      <c r="D1108" s="3" t="s">
        <v>2144</v>
      </c>
      <c r="E1108" s="24" t="s">
        <v>1826</v>
      </c>
      <c r="F1108" s="24" t="s">
        <v>2275</v>
      </c>
      <c r="G1108" s="24"/>
      <c r="H1108" s="24" t="s">
        <v>434</v>
      </c>
      <c r="I1108" s="33">
        <v>61169900</v>
      </c>
      <c r="K1108" s="1" t="s">
        <v>2008</v>
      </c>
      <c r="L1108" s="1" t="s">
        <v>2008</v>
      </c>
      <c r="N1108" s="23" t="s">
        <v>293</v>
      </c>
      <c r="O1108" s="23"/>
      <c r="P1108" s="22" t="s">
        <v>1995</v>
      </c>
      <c r="Q1108" s="22">
        <v>155</v>
      </c>
      <c r="R1108" s="37">
        <f t="shared" si="52"/>
        <v>284</v>
      </c>
      <c r="S1108" s="168">
        <v>355</v>
      </c>
      <c r="T1108" s="33" t="s">
        <v>547</v>
      </c>
      <c r="U1108" s="33"/>
      <c r="V1108" s="99">
        <v>8.5000000000000006E-2</v>
      </c>
      <c r="W1108" s="142">
        <v>5.0000000000000001E-3</v>
      </c>
      <c r="X1108" s="99">
        <f t="shared" si="53"/>
        <v>9.0000000000000011E-2</v>
      </c>
      <c r="Y1108" s="8">
        <v>10</v>
      </c>
      <c r="Z1108" s="8">
        <v>300</v>
      </c>
      <c r="AA1108" s="8">
        <v>140</v>
      </c>
      <c r="AY1108" s="320" t="s">
        <v>3942</v>
      </c>
      <c r="AZ1108" s="32"/>
      <c r="BA1108" t="s">
        <v>5211</v>
      </c>
      <c r="BB1108" s="302" t="s">
        <v>5197</v>
      </c>
      <c r="BC1108" s="309" t="s">
        <v>5198</v>
      </c>
    </row>
    <row r="1109" spans="1:55" ht="16.5" customHeight="1" x14ac:dyDescent="0.25">
      <c r="A1109" s="23" t="s">
        <v>289</v>
      </c>
      <c r="B1109" s="24" t="s">
        <v>532</v>
      </c>
      <c r="C1109" s="24"/>
      <c r="D1109" s="3" t="s">
        <v>2144</v>
      </c>
      <c r="E1109" s="24" t="s">
        <v>1827</v>
      </c>
      <c r="F1109" s="24" t="s">
        <v>2275</v>
      </c>
      <c r="G1109" s="24"/>
      <c r="H1109" s="24" t="s">
        <v>434</v>
      </c>
      <c r="I1109" s="33">
        <v>61169900</v>
      </c>
      <c r="K1109" s="1" t="s">
        <v>2008</v>
      </c>
      <c r="L1109" s="1" t="s">
        <v>2008</v>
      </c>
      <c r="N1109" s="23" t="s">
        <v>295</v>
      </c>
      <c r="O1109" s="23"/>
      <c r="P1109" s="22" t="s">
        <v>1995</v>
      </c>
      <c r="Q1109" s="22">
        <v>155</v>
      </c>
      <c r="R1109" s="37">
        <f t="shared" si="52"/>
        <v>284</v>
      </c>
      <c r="S1109" s="168">
        <v>355</v>
      </c>
      <c r="T1109" s="33" t="s">
        <v>548</v>
      </c>
      <c r="U1109" s="33"/>
      <c r="V1109" s="99">
        <v>6.5000000000000002E-2</v>
      </c>
      <c r="W1109" s="142">
        <v>5.0000000000000001E-3</v>
      </c>
      <c r="X1109" s="99">
        <f t="shared" si="53"/>
        <v>7.0000000000000007E-2</v>
      </c>
      <c r="Y1109" s="8">
        <v>10</v>
      </c>
      <c r="Z1109" s="8">
        <v>300</v>
      </c>
      <c r="AA1109" s="8">
        <v>140</v>
      </c>
      <c r="AY1109" s="320" t="s">
        <v>3942</v>
      </c>
      <c r="AZ1109" s="32"/>
      <c r="BA1109" t="s">
        <v>5211</v>
      </c>
      <c r="BB1109" s="302" t="s">
        <v>5197</v>
      </c>
      <c r="BC1109" s="309" t="s">
        <v>5198</v>
      </c>
    </row>
    <row r="1110" spans="1:55" ht="16.5" customHeight="1" x14ac:dyDescent="0.25">
      <c r="A1110" s="23" t="s">
        <v>289</v>
      </c>
      <c r="B1110" s="24" t="s">
        <v>532</v>
      </c>
      <c r="C1110" s="24"/>
      <c r="D1110" s="3" t="s">
        <v>2144</v>
      </c>
      <c r="E1110" s="24" t="s">
        <v>1828</v>
      </c>
      <c r="F1110" s="24" t="s">
        <v>2275</v>
      </c>
      <c r="G1110" s="24"/>
      <c r="H1110" s="24" t="s">
        <v>434</v>
      </c>
      <c r="I1110" s="33">
        <v>61169900</v>
      </c>
      <c r="K1110" s="1" t="s">
        <v>2008</v>
      </c>
      <c r="L1110" s="1" t="s">
        <v>2008</v>
      </c>
      <c r="N1110" s="23" t="s">
        <v>549</v>
      </c>
      <c r="O1110" s="23"/>
      <c r="P1110" s="22" t="s">
        <v>1995</v>
      </c>
      <c r="Q1110" s="22">
        <v>155</v>
      </c>
      <c r="R1110" s="37">
        <f t="shared" si="52"/>
        <v>284</v>
      </c>
      <c r="S1110" s="168">
        <v>355</v>
      </c>
      <c r="T1110" s="33" t="s">
        <v>550</v>
      </c>
      <c r="U1110" s="33"/>
      <c r="V1110" s="99">
        <v>0.08</v>
      </c>
      <c r="W1110" s="142">
        <v>5.0000000000000001E-3</v>
      </c>
      <c r="X1110" s="99">
        <f t="shared" si="53"/>
        <v>8.5000000000000006E-2</v>
      </c>
      <c r="Y1110" s="8">
        <v>10</v>
      </c>
      <c r="Z1110" s="8">
        <v>300</v>
      </c>
      <c r="AA1110" s="8">
        <v>140</v>
      </c>
      <c r="AY1110" s="320" t="s">
        <v>3942</v>
      </c>
      <c r="AZ1110" s="32"/>
      <c r="BA1110" t="s">
        <v>5211</v>
      </c>
      <c r="BB1110" s="302" t="s">
        <v>5197</v>
      </c>
      <c r="BC1110" s="309" t="s">
        <v>5198</v>
      </c>
    </row>
    <row r="1111" spans="1:55" ht="16.5" customHeight="1" x14ac:dyDescent="0.25">
      <c r="A1111" s="23" t="s">
        <v>289</v>
      </c>
      <c r="B1111" s="24" t="s">
        <v>532</v>
      </c>
      <c r="C1111" s="24"/>
      <c r="D1111" s="3" t="s">
        <v>2144</v>
      </c>
      <c r="E1111" s="24" t="s">
        <v>1829</v>
      </c>
      <c r="F1111" s="24" t="s">
        <v>2275</v>
      </c>
      <c r="G1111" s="24"/>
      <c r="H1111" s="24" t="s">
        <v>434</v>
      </c>
      <c r="I1111" s="33">
        <v>61169900</v>
      </c>
      <c r="K1111" s="1" t="s">
        <v>2008</v>
      </c>
      <c r="L1111" s="1" t="s">
        <v>2008</v>
      </c>
      <c r="N1111" s="23" t="s">
        <v>551</v>
      </c>
      <c r="O1111" s="23"/>
      <c r="P1111" s="22" t="s">
        <v>1995</v>
      </c>
      <c r="Q1111" s="22">
        <v>155</v>
      </c>
      <c r="R1111" s="37">
        <f t="shared" si="52"/>
        <v>284</v>
      </c>
      <c r="S1111" s="168">
        <v>355</v>
      </c>
      <c r="T1111" s="33" t="s">
        <v>552</v>
      </c>
      <c r="U1111" s="33"/>
      <c r="V1111" s="99">
        <v>7.4999999999999997E-2</v>
      </c>
      <c r="W1111" s="142">
        <v>5.0000000000000001E-3</v>
      </c>
      <c r="X1111" s="99">
        <f t="shared" si="53"/>
        <v>0.08</v>
      </c>
      <c r="Y1111" s="8">
        <v>10</v>
      </c>
      <c r="Z1111" s="8">
        <v>300</v>
      </c>
      <c r="AA1111" s="8">
        <v>140</v>
      </c>
      <c r="AY1111" s="320" t="s">
        <v>3942</v>
      </c>
      <c r="AZ1111" s="32"/>
      <c r="BA1111" t="s">
        <v>5211</v>
      </c>
      <c r="BB1111" s="302" t="s">
        <v>5197</v>
      </c>
      <c r="BC1111" s="309" t="s">
        <v>5198</v>
      </c>
    </row>
    <row r="1112" spans="1:55" ht="16.5" customHeight="1" x14ac:dyDescent="0.25">
      <c r="A1112" s="23" t="s">
        <v>289</v>
      </c>
      <c r="B1112" s="24" t="s">
        <v>532</v>
      </c>
      <c r="C1112" s="24"/>
      <c r="D1112" s="3" t="s">
        <v>2144</v>
      </c>
      <c r="E1112" s="24" t="s">
        <v>1830</v>
      </c>
      <c r="F1112" s="24" t="s">
        <v>2275</v>
      </c>
      <c r="G1112" s="24"/>
      <c r="H1112" s="24" t="s">
        <v>434</v>
      </c>
      <c r="I1112" s="33">
        <v>61169900</v>
      </c>
      <c r="K1112" s="1" t="s">
        <v>2008</v>
      </c>
      <c r="L1112" s="1" t="s">
        <v>2008</v>
      </c>
      <c r="N1112" s="23" t="s">
        <v>553</v>
      </c>
      <c r="O1112" s="23"/>
      <c r="P1112" s="22" t="s">
        <v>1995</v>
      </c>
      <c r="Q1112" s="22">
        <v>155</v>
      </c>
      <c r="R1112" s="37">
        <f t="shared" si="52"/>
        <v>284</v>
      </c>
      <c r="S1112" s="168">
        <v>355</v>
      </c>
      <c r="T1112" s="33" t="s">
        <v>554</v>
      </c>
      <c r="U1112" s="33"/>
      <c r="V1112" s="99">
        <v>7.0000000000000007E-2</v>
      </c>
      <c r="W1112" s="142">
        <v>5.0000000000000001E-3</v>
      </c>
      <c r="X1112" s="99">
        <f t="shared" si="53"/>
        <v>7.5000000000000011E-2</v>
      </c>
      <c r="Y1112" s="8">
        <v>10</v>
      </c>
      <c r="Z1112" s="8">
        <v>300</v>
      </c>
      <c r="AA1112" s="8">
        <v>140</v>
      </c>
      <c r="AY1112" s="320" t="s">
        <v>3942</v>
      </c>
      <c r="AZ1112" s="32"/>
      <c r="BA1112" t="s">
        <v>5211</v>
      </c>
      <c r="BB1112" s="302" t="s">
        <v>5197</v>
      </c>
      <c r="BC1112" s="309" t="s">
        <v>5198</v>
      </c>
    </row>
    <row r="1113" spans="1:55" ht="16.5" customHeight="1" x14ac:dyDescent="0.25">
      <c r="A1113" s="23" t="s">
        <v>289</v>
      </c>
      <c r="B1113" s="24" t="s">
        <v>532</v>
      </c>
      <c r="C1113" s="24"/>
      <c r="D1113" s="3" t="s">
        <v>2528</v>
      </c>
      <c r="E1113" s="24" t="s">
        <v>555</v>
      </c>
      <c r="F1113" s="24" t="s">
        <v>2276</v>
      </c>
      <c r="G1113" s="24"/>
      <c r="H1113" s="24" t="s">
        <v>313</v>
      </c>
      <c r="I1113" s="33">
        <v>65070000</v>
      </c>
      <c r="K1113" s="1" t="s">
        <v>2008</v>
      </c>
      <c r="L1113" s="1" t="s">
        <v>2008</v>
      </c>
      <c r="N1113" s="23" t="s">
        <v>330</v>
      </c>
      <c r="O1113" s="23"/>
      <c r="P1113" s="22" t="s">
        <v>1995</v>
      </c>
      <c r="Q1113" s="22">
        <v>108</v>
      </c>
      <c r="R1113" s="37">
        <f t="shared" si="52"/>
        <v>199.20000000000002</v>
      </c>
      <c r="S1113" s="168">
        <v>249</v>
      </c>
      <c r="T1113" s="33" t="s">
        <v>557</v>
      </c>
      <c r="U1113" s="33"/>
      <c r="V1113" s="99">
        <v>0.1</v>
      </c>
      <c r="W1113" s="142">
        <v>5.0000000000000001E-3</v>
      </c>
      <c r="X1113" s="99">
        <f t="shared" si="53"/>
        <v>0.10500000000000001</v>
      </c>
      <c r="Y1113" s="8">
        <v>10</v>
      </c>
      <c r="Z1113" s="8">
        <v>400</v>
      </c>
      <c r="AA1113" s="8">
        <v>250</v>
      </c>
      <c r="AY1113" s="320" t="s">
        <v>556</v>
      </c>
      <c r="AZ1113" s="157"/>
      <c r="BA1113" t="s">
        <v>5211</v>
      </c>
      <c r="BB1113" s="302" t="s">
        <v>5197</v>
      </c>
      <c r="BC1113" s="309" t="s">
        <v>5198</v>
      </c>
    </row>
    <row r="1114" spans="1:55" ht="16.5" customHeight="1" x14ac:dyDescent="0.25">
      <c r="A1114" s="23" t="s">
        <v>289</v>
      </c>
      <c r="B1114" s="24" t="s">
        <v>532</v>
      </c>
      <c r="C1114" s="24"/>
      <c r="D1114" s="3" t="s">
        <v>2528</v>
      </c>
      <c r="E1114" s="24" t="s">
        <v>558</v>
      </c>
      <c r="F1114" s="24" t="s">
        <v>2276</v>
      </c>
      <c r="G1114" s="24"/>
      <c r="H1114" s="24" t="s">
        <v>434</v>
      </c>
      <c r="I1114" s="33">
        <v>65070000</v>
      </c>
      <c r="K1114" s="1" t="s">
        <v>2008</v>
      </c>
      <c r="L1114" s="1" t="s">
        <v>2008</v>
      </c>
      <c r="N1114" s="23" t="s">
        <v>330</v>
      </c>
      <c r="O1114" s="23"/>
      <c r="P1114" s="22" t="s">
        <v>1995</v>
      </c>
      <c r="Q1114" s="22">
        <v>108</v>
      </c>
      <c r="R1114" s="37">
        <f t="shared" si="52"/>
        <v>199.20000000000002</v>
      </c>
      <c r="S1114" s="168">
        <v>249</v>
      </c>
      <c r="T1114" s="33" t="s">
        <v>559</v>
      </c>
      <c r="U1114" s="33"/>
      <c r="V1114" s="99">
        <v>0.1</v>
      </c>
      <c r="W1114" s="142">
        <v>5.0000000000000001E-3</v>
      </c>
      <c r="X1114" s="99">
        <f t="shared" si="53"/>
        <v>0.10500000000000001</v>
      </c>
      <c r="Y1114" s="8">
        <v>10</v>
      </c>
      <c r="Z1114" s="8">
        <v>400</v>
      </c>
      <c r="AA1114" s="8">
        <v>250</v>
      </c>
      <c r="AY1114" s="320" t="s">
        <v>556</v>
      </c>
      <c r="AZ1114" s="157"/>
      <c r="BA1114" t="s">
        <v>5211</v>
      </c>
      <c r="BB1114" s="302" t="s">
        <v>5197</v>
      </c>
      <c r="BC1114" s="309" t="s">
        <v>5198</v>
      </c>
    </row>
    <row r="1115" spans="1:55" ht="16.5" customHeight="1" x14ac:dyDescent="0.25">
      <c r="A1115" s="23" t="s">
        <v>289</v>
      </c>
      <c r="B1115" s="24" t="s">
        <v>532</v>
      </c>
      <c r="C1115" s="24"/>
      <c r="D1115" s="3" t="s">
        <v>2528</v>
      </c>
      <c r="E1115" s="24" t="s">
        <v>2753</v>
      </c>
      <c r="F1115" s="24" t="s">
        <v>2276</v>
      </c>
      <c r="G1115" s="24"/>
      <c r="H1115" s="24" t="s">
        <v>1679</v>
      </c>
      <c r="I1115" s="33">
        <v>65070000</v>
      </c>
      <c r="K1115" s="1" t="s">
        <v>2008</v>
      </c>
      <c r="L1115" s="1" t="s">
        <v>2008</v>
      </c>
      <c r="N1115" s="23" t="s">
        <v>330</v>
      </c>
      <c r="O1115" s="23"/>
      <c r="P1115" s="22" t="s">
        <v>1995</v>
      </c>
      <c r="Q1115" s="22">
        <v>108</v>
      </c>
      <c r="R1115" s="37">
        <f t="shared" si="52"/>
        <v>199.20000000000002</v>
      </c>
      <c r="S1115" s="168">
        <v>249</v>
      </c>
      <c r="T1115" s="33">
        <v>5051771741949</v>
      </c>
      <c r="U1115" s="33"/>
      <c r="V1115" s="99">
        <v>0.1</v>
      </c>
      <c r="W1115" s="142">
        <v>5.0000000000000001E-3</v>
      </c>
      <c r="X1115" s="99">
        <f t="shared" si="53"/>
        <v>0.10500000000000001</v>
      </c>
      <c r="Y1115" s="8">
        <v>10</v>
      </c>
      <c r="Z1115" s="8">
        <v>400</v>
      </c>
      <c r="AA1115" s="8">
        <v>250</v>
      </c>
      <c r="AY1115" s="320" t="s">
        <v>556</v>
      </c>
      <c r="AZ1115" s="157"/>
      <c r="BA1115" t="s">
        <v>5211</v>
      </c>
      <c r="BB1115" s="302" t="s">
        <v>5197</v>
      </c>
      <c r="BC1115" s="309" t="s">
        <v>5198</v>
      </c>
    </row>
    <row r="1116" spans="1:55" ht="15.75" x14ac:dyDescent="0.25">
      <c r="A1116" s="23" t="s">
        <v>289</v>
      </c>
      <c r="B1116" s="24" t="s">
        <v>865</v>
      </c>
      <c r="C1116" s="24"/>
      <c r="D1116" s="3" t="s">
        <v>866</v>
      </c>
      <c r="E1116" s="24" t="s">
        <v>866</v>
      </c>
      <c r="F1116" s="24" t="s">
        <v>2329</v>
      </c>
      <c r="G1116" s="3"/>
      <c r="H1116" s="24" t="s">
        <v>868</v>
      </c>
      <c r="I1116" s="33">
        <v>39269092</v>
      </c>
      <c r="K1116" s="1" t="s">
        <v>2008</v>
      </c>
      <c r="L1116" s="1" t="s">
        <v>2008</v>
      </c>
      <c r="N1116" s="23" t="s">
        <v>330</v>
      </c>
      <c r="O1116" s="23"/>
      <c r="P1116" s="22" t="s">
        <v>1995</v>
      </c>
      <c r="Q1116" s="22">
        <v>33</v>
      </c>
      <c r="R1116" s="37">
        <f t="shared" si="52"/>
        <v>60</v>
      </c>
      <c r="S1116" s="168">
        <v>75</v>
      </c>
      <c r="T1116" s="33" t="s">
        <v>869</v>
      </c>
      <c r="U1116" s="33"/>
      <c r="V1116" s="99">
        <v>5.5E-2</v>
      </c>
      <c r="W1116" s="99">
        <v>5.0000000000000001E-3</v>
      </c>
      <c r="X1116" s="99">
        <f t="shared" si="53"/>
        <v>0.06</v>
      </c>
      <c r="Y1116" s="8">
        <v>155</v>
      </c>
      <c r="Z1116" s="8">
        <v>20</v>
      </c>
      <c r="AA1116" s="8">
        <v>140</v>
      </c>
      <c r="AY1116" s="322" t="s">
        <v>867</v>
      </c>
      <c r="AZ1116" s="158"/>
      <c r="BA1116" t="s">
        <v>5211</v>
      </c>
      <c r="BB1116" s="302" t="s">
        <v>5197</v>
      </c>
      <c r="BC1116" s="309" t="s">
        <v>5198</v>
      </c>
    </row>
    <row r="1117" spans="1:55" ht="15.75" customHeight="1" x14ac:dyDescent="0.25">
      <c r="A1117" s="23" t="s">
        <v>289</v>
      </c>
      <c r="B1117" s="24" t="s">
        <v>865</v>
      </c>
      <c r="C1117" s="24"/>
      <c r="D1117" s="3" t="s">
        <v>870</v>
      </c>
      <c r="E1117" s="24" t="s">
        <v>870</v>
      </c>
      <c r="F1117" s="24" t="s">
        <v>4353</v>
      </c>
      <c r="G1117" s="24"/>
      <c r="H1117" s="24" t="s">
        <v>290</v>
      </c>
      <c r="I1117" s="33">
        <v>39269097</v>
      </c>
      <c r="K1117" s="1" t="s">
        <v>2008</v>
      </c>
      <c r="L1117" s="1" t="s">
        <v>2008</v>
      </c>
      <c r="N1117" s="23" t="s">
        <v>330</v>
      </c>
      <c r="O1117" s="23"/>
      <c r="P1117" s="22" t="s">
        <v>1995</v>
      </c>
      <c r="Q1117" s="22">
        <v>99.5</v>
      </c>
      <c r="R1117" s="37">
        <f t="shared" si="52"/>
        <v>183.20000000000002</v>
      </c>
      <c r="S1117" s="168">
        <v>229</v>
      </c>
      <c r="T1117" s="33" t="s">
        <v>872</v>
      </c>
      <c r="U1117" s="33"/>
      <c r="V1117" s="99">
        <v>0.23499999999999999</v>
      </c>
      <c r="W1117" s="99">
        <v>5.0000000000000001E-3</v>
      </c>
      <c r="X1117" s="99">
        <f t="shared" si="53"/>
        <v>0.24</v>
      </c>
      <c r="Y1117" s="8">
        <v>270</v>
      </c>
      <c r="Z1117" s="8">
        <v>20</v>
      </c>
      <c r="AA1117" s="8">
        <v>160</v>
      </c>
      <c r="AY1117" s="322" t="s">
        <v>871</v>
      </c>
      <c r="AZ1117" s="32"/>
      <c r="BA1117" t="s">
        <v>5211</v>
      </c>
      <c r="BB1117" s="302" t="s">
        <v>5197</v>
      </c>
      <c r="BC1117" s="309" t="s">
        <v>5198</v>
      </c>
    </row>
    <row r="1118" spans="1:55" ht="15.75" customHeight="1" x14ac:dyDescent="0.25">
      <c r="A1118" s="23" t="s">
        <v>289</v>
      </c>
      <c r="B1118" s="24" t="s">
        <v>865</v>
      </c>
      <c r="C1118" s="24"/>
      <c r="D1118" s="3" t="s">
        <v>873</v>
      </c>
      <c r="E1118" s="23" t="s">
        <v>873</v>
      </c>
      <c r="F1118" s="24" t="s">
        <v>2330</v>
      </c>
      <c r="G1118" s="3"/>
      <c r="H1118" s="23" t="s">
        <v>306</v>
      </c>
      <c r="I1118" s="33">
        <v>39269097</v>
      </c>
      <c r="K1118" s="1" t="s">
        <v>2008</v>
      </c>
      <c r="L1118" s="1" t="s">
        <v>2008</v>
      </c>
      <c r="N1118" s="23" t="s">
        <v>330</v>
      </c>
      <c r="O1118" s="23"/>
      <c r="P1118" s="22" t="s">
        <v>1995</v>
      </c>
      <c r="Q1118" s="22">
        <v>15</v>
      </c>
      <c r="R1118" s="37">
        <f t="shared" si="52"/>
        <v>28</v>
      </c>
      <c r="S1118" s="168">
        <v>35</v>
      </c>
      <c r="T1118" s="33" t="s">
        <v>875</v>
      </c>
      <c r="U1118" s="33"/>
      <c r="V1118" s="99">
        <v>2.5000000000000001E-2</v>
      </c>
      <c r="W1118" s="99">
        <v>5.0000000000000001E-3</v>
      </c>
      <c r="X1118" s="99">
        <f t="shared" si="53"/>
        <v>3.0000000000000002E-2</v>
      </c>
      <c r="Y1118" s="8">
        <v>95</v>
      </c>
      <c r="Z1118" s="8">
        <v>20</v>
      </c>
      <c r="AA1118" s="8">
        <v>95</v>
      </c>
      <c r="AY1118" s="322" t="s">
        <v>874</v>
      </c>
      <c r="AZ1118" s="157"/>
      <c r="BA1118" t="s">
        <v>5211</v>
      </c>
      <c r="BB1118" s="302" t="s">
        <v>5197</v>
      </c>
      <c r="BC1118" s="309" t="s">
        <v>5198</v>
      </c>
    </row>
    <row r="1119" spans="1:55" s="3" customFormat="1" ht="15.75" x14ac:dyDescent="0.25">
      <c r="A1119" s="23" t="s">
        <v>289</v>
      </c>
      <c r="B1119" s="24" t="s">
        <v>865</v>
      </c>
      <c r="D1119" s="3" t="s">
        <v>3446</v>
      </c>
      <c r="E1119" s="3" t="s">
        <v>3447</v>
      </c>
      <c r="F1119" s="3" t="s">
        <v>3448</v>
      </c>
      <c r="G1119" s="24"/>
      <c r="H1119" s="3" t="s">
        <v>1609</v>
      </c>
      <c r="I1119" s="33">
        <v>39269097</v>
      </c>
      <c r="J1119" s="33"/>
      <c r="K1119" s="1" t="s">
        <v>2008</v>
      </c>
      <c r="L1119" s="1" t="s">
        <v>2008</v>
      </c>
      <c r="N1119" s="23" t="s">
        <v>3398</v>
      </c>
      <c r="O1119" s="23"/>
      <c r="P1119" s="22" t="s">
        <v>1995</v>
      </c>
      <c r="Q1119" s="22">
        <v>115</v>
      </c>
      <c r="R1119" s="37">
        <f t="shared" si="52"/>
        <v>212</v>
      </c>
      <c r="S1119" s="168">
        <v>265</v>
      </c>
      <c r="T1119" s="206" t="s">
        <v>3809</v>
      </c>
      <c r="U1119" s="213"/>
      <c r="AY1119" s="320" t="s">
        <v>3943</v>
      </c>
      <c r="BA1119" t="s">
        <v>5211</v>
      </c>
      <c r="BB1119" s="302" t="s">
        <v>5197</v>
      </c>
      <c r="BC1119" s="309" t="s">
        <v>5198</v>
      </c>
    </row>
    <row r="1120" spans="1:55" s="3" customFormat="1" ht="15.75" x14ac:dyDescent="0.25">
      <c r="A1120" s="23" t="s">
        <v>289</v>
      </c>
      <c r="B1120" s="24" t="s">
        <v>865</v>
      </c>
      <c r="C1120"/>
      <c r="D1120" s="3" t="s">
        <v>3446</v>
      </c>
      <c r="E1120" s="20" t="s">
        <v>4421</v>
      </c>
      <c r="F1120" s="3" t="s">
        <v>3448</v>
      </c>
      <c r="G1120"/>
      <c r="H1120" t="s">
        <v>1654</v>
      </c>
      <c r="I1120" s="33">
        <v>39269097</v>
      </c>
      <c r="J1120" s="33"/>
      <c r="K1120" s="1" t="s">
        <v>2008</v>
      </c>
      <c r="L1120" s="1" t="s">
        <v>2008</v>
      </c>
      <c r="M1120" s="254"/>
      <c r="N1120" s="13" t="s">
        <v>4390</v>
      </c>
      <c r="O1120"/>
      <c r="P1120" s="244" t="s">
        <v>1995</v>
      </c>
      <c r="Q1120" s="313">
        <v>115</v>
      </c>
      <c r="R1120" s="37">
        <f t="shared" si="52"/>
        <v>212</v>
      </c>
      <c r="S1120" s="168">
        <v>265</v>
      </c>
      <c r="T1120" s="143">
        <v>5051771912035</v>
      </c>
      <c r="U1120"/>
      <c r="V1120"/>
      <c r="W1120"/>
      <c r="X1120"/>
      <c r="Y1120"/>
      <c r="Z1120"/>
      <c r="AA1120"/>
      <c r="AB1120"/>
      <c r="AC1120"/>
      <c r="AD1120"/>
      <c r="AE1120"/>
      <c r="AF1120"/>
      <c r="AG1120"/>
      <c r="AH1120"/>
      <c r="AI1120"/>
      <c r="AJ1120"/>
      <c r="AK1120"/>
      <c r="AL1120"/>
      <c r="AM1120"/>
      <c r="AN1120"/>
      <c r="AO1120"/>
      <c r="AP1120"/>
      <c r="AQ1120"/>
      <c r="AR1120"/>
      <c r="AS1120"/>
      <c r="AT1120"/>
      <c r="AU1120"/>
      <c r="AV1120"/>
      <c r="AW1120"/>
      <c r="AX1120"/>
      <c r="AY1120" s="320" t="s">
        <v>4422</v>
      </c>
      <c r="AZ1120"/>
      <c r="BA1120" t="s">
        <v>5211</v>
      </c>
      <c r="BB1120" s="302" t="s">
        <v>5197</v>
      </c>
      <c r="BC1120" s="309" t="s">
        <v>5198</v>
      </c>
    </row>
    <row r="1121" spans="1:55" s="3" customFormat="1" ht="15.75" x14ac:dyDescent="0.25">
      <c r="A1121" s="23" t="s">
        <v>289</v>
      </c>
      <c r="B1121" s="24" t="s">
        <v>865</v>
      </c>
      <c r="D1121" s="3" t="s">
        <v>3449</v>
      </c>
      <c r="E1121" s="3" t="s">
        <v>3450</v>
      </c>
      <c r="F1121" s="3" t="s">
        <v>4420</v>
      </c>
      <c r="G1121" s="24"/>
      <c r="H1121" s="3" t="s">
        <v>1609</v>
      </c>
      <c r="I1121" s="33">
        <v>39269097</v>
      </c>
      <c r="J1121" s="33"/>
      <c r="K1121" s="1" t="s">
        <v>2008</v>
      </c>
      <c r="L1121" s="1" t="s">
        <v>2008</v>
      </c>
      <c r="N1121" s="23" t="s">
        <v>3398</v>
      </c>
      <c r="O1121" s="23"/>
      <c r="P1121" s="22" t="s">
        <v>1995</v>
      </c>
      <c r="Q1121" s="22">
        <v>115</v>
      </c>
      <c r="R1121" s="37">
        <f t="shared" si="52"/>
        <v>212</v>
      </c>
      <c r="S1121" s="168">
        <v>265</v>
      </c>
      <c r="T1121" s="206" t="s">
        <v>3810</v>
      </c>
      <c r="U1121" s="214"/>
      <c r="AY1121" s="320" t="s">
        <v>3944</v>
      </c>
      <c r="BA1121" t="s">
        <v>5211</v>
      </c>
      <c r="BB1121" s="302" t="s">
        <v>5197</v>
      </c>
      <c r="BC1121" s="309" t="s">
        <v>5198</v>
      </c>
    </row>
    <row r="1122" spans="1:55" s="3" customFormat="1" ht="15.75" x14ac:dyDescent="0.25">
      <c r="A1122" s="23" t="s">
        <v>289</v>
      </c>
      <c r="B1122" s="24" t="s">
        <v>865</v>
      </c>
      <c r="D1122" s="3" t="s">
        <v>3451</v>
      </c>
      <c r="E1122" s="3" t="s">
        <v>3451</v>
      </c>
      <c r="F1122" s="3" t="s">
        <v>4354</v>
      </c>
      <c r="G1122" s="24"/>
      <c r="H1122" s="3" t="s">
        <v>1609</v>
      </c>
      <c r="I1122" s="33">
        <v>39269097</v>
      </c>
      <c r="J1122" s="33"/>
      <c r="K1122" s="1" t="s">
        <v>2008</v>
      </c>
      <c r="L1122" s="1" t="s">
        <v>2008</v>
      </c>
      <c r="N1122" s="23" t="s">
        <v>3686</v>
      </c>
      <c r="O1122" s="23"/>
      <c r="P1122" s="22" t="s">
        <v>1995</v>
      </c>
      <c r="Q1122" s="22">
        <v>91</v>
      </c>
      <c r="R1122" s="37">
        <f t="shared" si="52"/>
        <v>167.20000000000002</v>
      </c>
      <c r="S1122" s="168">
        <v>209</v>
      </c>
      <c r="T1122" s="206">
        <v>5051771737171</v>
      </c>
      <c r="U1122" s="214"/>
      <c r="V1122" s="3">
        <v>0.182</v>
      </c>
      <c r="X1122" s="3">
        <v>0.182</v>
      </c>
      <c r="Y1122" s="3">
        <v>10</v>
      </c>
      <c r="Z1122" s="3">
        <v>280</v>
      </c>
      <c r="AA1122" s="3">
        <v>220</v>
      </c>
      <c r="AY1122" s="322" t="s">
        <v>871</v>
      </c>
      <c r="BA1122" t="s">
        <v>5211</v>
      </c>
      <c r="BB1122" s="302" t="s">
        <v>5197</v>
      </c>
      <c r="BC1122" s="309" t="s">
        <v>5198</v>
      </c>
    </row>
    <row r="1123" spans="1:55" ht="15.75" x14ac:dyDescent="0.25">
      <c r="A1123" t="s">
        <v>289</v>
      </c>
      <c r="B1123" s="24" t="s">
        <v>4643</v>
      </c>
      <c r="D1123" t="s">
        <v>4792</v>
      </c>
      <c r="E1123" s="20" t="s">
        <v>4644</v>
      </c>
      <c r="F1123" t="s">
        <v>4645</v>
      </c>
      <c r="H1123" t="s">
        <v>4646</v>
      </c>
      <c r="I1123" s="3">
        <v>65061080</v>
      </c>
      <c r="J1123"/>
      <c r="K1123" s="1" t="s">
        <v>2008</v>
      </c>
      <c r="L1123" s="1" t="s">
        <v>2008</v>
      </c>
      <c r="N1123" s="13" t="s">
        <v>4647</v>
      </c>
      <c r="O1123"/>
      <c r="P1123" t="s">
        <v>1995</v>
      </c>
      <c r="Q1123" s="37">
        <v>955</v>
      </c>
      <c r="R1123" s="37">
        <f t="shared" si="52"/>
        <v>1756</v>
      </c>
      <c r="S1123" s="168">
        <v>2195</v>
      </c>
      <c r="T1123" s="143">
        <v>5051771877259</v>
      </c>
      <c r="U1123"/>
      <c r="V1123"/>
      <c r="W1123"/>
      <c r="X1123"/>
      <c r="Y1123"/>
      <c r="Z1123"/>
      <c r="AA1123"/>
      <c r="AY1123" s="320" t="s">
        <v>4648</v>
      </c>
      <c r="BA1123" t="s">
        <v>5211</v>
      </c>
      <c r="BB1123" s="302" t="s">
        <v>5197</v>
      </c>
      <c r="BC1123" s="309" t="s">
        <v>5198</v>
      </c>
    </row>
    <row r="1124" spans="1:55" ht="15.75" x14ac:dyDescent="0.25">
      <c r="A1124" t="s">
        <v>289</v>
      </c>
      <c r="B1124" s="24" t="s">
        <v>4643</v>
      </c>
      <c r="D1124" t="s">
        <v>4792</v>
      </c>
      <c r="E1124" s="20" t="s">
        <v>4649</v>
      </c>
      <c r="F1124" t="s">
        <v>4645</v>
      </c>
      <c r="H1124" t="s">
        <v>4646</v>
      </c>
      <c r="I1124" s="3">
        <v>65061080</v>
      </c>
      <c r="J1124"/>
      <c r="K1124" s="1" t="s">
        <v>2008</v>
      </c>
      <c r="L1124" s="1" t="s">
        <v>2008</v>
      </c>
      <c r="N1124" s="13" t="s">
        <v>4650</v>
      </c>
      <c r="O1124"/>
      <c r="P1124" t="s">
        <v>1995</v>
      </c>
      <c r="Q1124" s="37">
        <v>955</v>
      </c>
      <c r="R1124" s="37">
        <f t="shared" si="52"/>
        <v>1756</v>
      </c>
      <c r="S1124" s="168">
        <v>2195</v>
      </c>
      <c r="T1124" s="143">
        <v>5051771877266</v>
      </c>
      <c r="U1124"/>
      <c r="V1124"/>
      <c r="W1124"/>
      <c r="X1124"/>
      <c r="Y1124"/>
      <c r="Z1124"/>
      <c r="AA1124"/>
      <c r="AY1124" s="320" t="s">
        <v>4648</v>
      </c>
      <c r="BA1124" t="s">
        <v>5211</v>
      </c>
      <c r="BB1124" s="302" t="s">
        <v>5197</v>
      </c>
      <c r="BC1124" s="309" t="s">
        <v>5198</v>
      </c>
    </row>
    <row r="1125" spans="1:55" ht="15.75" x14ac:dyDescent="0.25">
      <c r="A1125" t="s">
        <v>289</v>
      </c>
      <c r="B1125" s="24" t="s">
        <v>4643</v>
      </c>
      <c r="D1125" t="s">
        <v>4792</v>
      </c>
      <c r="E1125" s="20" t="s">
        <v>4651</v>
      </c>
      <c r="F1125" t="s">
        <v>4645</v>
      </c>
      <c r="H1125" t="s">
        <v>4646</v>
      </c>
      <c r="I1125" s="3">
        <v>65061080</v>
      </c>
      <c r="J1125"/>
      <c r="K1125" s="1" t="s">
        <v>2008</v>
      </c>
      <c r="L1125" s="1" t="s">
        <v>2008</v>
      </c>
      <c r="N1125" s="13" t="s">
        <v>4652</v>
      </c>
      <c r="O1125"/>
      <c r="P1125" t="s">
        <v>1995</v>
      </c>
      <c r="Q1125" s="37">
        <v>955</v>
      </c>
      <c r="R1125" s="37">
        <f t="shared" si="52"/>
        <v>1756</v>
      </c>
      <c r="S1125" s="168">
        <v>2195</v>
      </c>
      <c r="T1125" s="143">
        <v>5051771877273</v>
      </c>
      <c r="U1125"/>
      <c r="V1125"/>
      <c r="W1125"/>
      <c r="X1125"/>
      <c r="Y1125"/>
      <c r="Z1125"/>
      <c r="AA1125"/>
      <c r="AY1125" s="320" t="s">
        <v>4648</v>
      </c>
      <c r="BA1125" t="s">
        <v>5211</v>
      </c>
      <c r="BB1125" s="302" t="s">
        <v>5197</v>
      </c>
      <c r="BC1125" s="309" t="s">
        <v>5198</v>
      </c>
    </row>
    <row r="1126" spans="1:55" ht="15.75" x14ac:dyDescent="0.25">
      <c r="A1126" t="s">
        <v>289</v>
      </c>
      <c r="B1126" s="24" t="s">
        <v>4643</v>
      </c>
      <c r="D1126" t="s">
        <v>4792</v>
      </c>
      <c r="E1126" s="20" t="s">
        <v>4653</v>
      </c>
      <c r="F1126" t="s">
        <v>4645</v>
      </c>
      <c r="H1126" t="s">
        <v>4654</v>
      </c>
      <c r="I1126" s="3">
        <v>65061080</v>
      </c>
      <c r="J1126"/>
      <c r="K1126" s="1" t="s">
        <v>2008</v>
      </c>
      <c r="L1126" s="1" t="s">
        <v>2008</v>
      </c>
      <c r="N1126" s="13" t="s">
        <v>4647</v>
      </c>
      <c r="O1126"/>
      <c r="P1126" t="s">
        <v>1995</v>
      </c>
      <c r="Q1126" s="37">
        <v>955</v>
      </c>
      <c r="R1126" s="37">
        <f t="shared" si="52"/>
        <v>1756</v>
      </c>
      <c r="S1126" s="168">
        <v>2195</v>
      </c>
      <c r="T1126" s="143">
        <v>5051771877556</v>
      </c>
      <c r="U1126"/>
      <c r="V1126"/>
      <c r="W1126"/>
      <c r="X1126"/>
      <c r="Y1126"/>
      <c r="Z1126"/>
      <c r="AA1126"/>
      <c r="AY1126" s="320" t="s">
        <v>4648</v>
      </c>
      <c r="BA1126" t="s">
        <v>5211</v>
      </c>
      <c r="BB1126" s="302" t="s">
        <v>5197</v>
      </c>
      <c r="BC1126" s="309" t="s">
        <v>5198</v>
      </c>
    </row>
    <row r="1127" spans="1:55" ht="15.75" x14ac:dyDescent="0.25">
      <c r="A1127" t="s">
        <v>289</v>
      </c>
      <c r="B1127" s="24" t="s">
        <v>4643</v>
      </c>
      <c r="D1127" t="s">
        <v>4792</v>
      </c>
      <c r="E1127" s="20" t="s">
        <v>4655</v>
      </c>
      <c r="F1127" t="s">
        <v>4645</v>
      </c>
      <c r="H1127" t="s">
        <v>4654</v>
      </c>
      <c r="I1127" s="3">
        <v>65061080</v>
      </c>
      <c r="J1127"/>
      <c r="K1127" s="1" t="s">
        <v>2008</v>
      </c>
      <c r="L1127" s="1" t="s">
        <v>2008</v>
      </c>
      <c r="N1127" s="13" t="s">
        <v>4650</v>
      </c>
      <c r="O1127"/>
      <c r="P1127" t="s">
        <v>1995</v>
      </c>
      <c r="Q1127" s="37">
        <v>955</v>
      </c>
      <c r="R1127" s="37">
        <f t="shared" si="52"/>
        <v>1756</v>
      </c>
      <c r="S1127" s="168">
        <v>2195</v>
      </c>
      <c r="T1127" s="143">
        <v>5051771877563</v>
      </c>
      <c r="U1127"/>
      <c r="V1127"/>
      <c r="W1127"/>
      <c r="X1127"/>
      <c r="Y1127"/>
      <c r="Z1127"/>
      <c r="AA1127"/>
      <c r="AY1127" s="320" t="s">
        <v>4648</v>
      </c>
      <c r="BA1127" t="s">
        <v>5211</v>
      </c>
      <c r="BB1127" s="302" t="s">
        <v>5197</v>
      </c>
      <c r="BC1127" s="309" t="s">
        <v>5198</v>
      </c>
    </row>
    <row r="1128" spans="1:55" ht="15.75" x14ac:dyDescent="0.25">
      <c r="A1128" t="s">
        <v>289</v>
      </c>
      <c r="B1128" s="24" t="s">
        <v>4643</v>
      </c>
      <c r="D1128" t="s">
        <v>4792</v>
      </c>
      <c r="E1128" s="20" t="s">
        <v>4656</v>
      </c>
      <c r="F1128" t="s">
        <v>4645</v>
      </c>
      <c r="H1128" t="s">
        <v>4654</v>
      </c>
      <c r="I1128" s="3">
        <v>65061080</v>
      </c>
      <c r="J1128"/>
      <c r="K1128" s="1" t="s">
        <v>2008</v>
      </c>
      <c r="L1128" s="1" t="s">
        <v>2008</v>
      </c>
      <c r="N1128" s="13" t="s">
        <v>4652</v>
      </c>
      <c r="O1128"/>
      <c r="P1128" t="s">
        <v>1995</v>
      </c>
      <c r="Q1128" s="37">
        <v>955</v>
      </c>
      <c r="R1128" s="37">
        <f t="shared" si="52"/>
        <v>1756</v>
      </c>
      <c r="S1128" s="168">
        <v>2195</v>
      </c>
      <c r="T1128" s="143">
        <v>5051771877570</v>
      </c>
      <c r="U1128"/>
      <c r="V1128"/>
      <c r="W1128"/>
      <c r="X1128"/>
      <c r="Y1128"/>
      <c r="Z1128"/>
      <c r="AA1128"/>
      <c r="AY1128" s="320" t="s">
        <v>4648</v>
      </c>
      <c r="BA1128" t="s">
        <v>5211</v>
      </c>
      <c r="BB1128" s="302" t="s">
        <v>5197</v>
      </c>
      <c r="BC1128" s="309" t="s">
        <v>5198</v>
      </c>
    </row>
    <row r="1129" spans="1:55" ht="15.75" x14ac:dyDescent="0.25">
      <c r="A1129" t="s">
        <v>289</v>
      </c>
      <c r="B1129" s="24" t="s">
        <v>4643</v>
      </c>
      <c r="D1129" t="s">
        <v>4793</v>
      </c>
      <c r="E1129" s="20" t="s">
        <v>4657</v>
      </c>
      <c r="F1129" t="s">
        <v>4658</v>
      </c>
      <c r="H1129" t="s">
        <v>4659</v>
      </c>
      <c r="I1129" s="3">
        <v>65061080</v>
      </c>
      <c r="J1129"/>
      <c r="K1129" s="1" t="s">
        <v>2008</v>
      </c>
      <c r="L1129" s="1" t="s">
        <v>2008</v>
      </c>
      <c r="N1129" s="13" t="s">
        <v>4647</v>
      </c>
      <c r="O1129"/>
      <c r="P1129" t="s">
        <v>1995</v>
      </c>
      <c r="Q1129" s="37">
        <v>915</v>
      </c>
      <c r="R1129" s="37">
        <f t="shared" si="52"/>
        <v>1679.2</v>
      </c>
      <c r="S1129" s="168">
        <v>2099</v>
      </c>
      <c r="T1129" s="143">
        <v>5051771873565</v>
      </c>
      <c r="U1129"/>
      <c r="V1129"/>
      <c r="W1129"/>
      <c r="X1129"/>
      <c r="Y1129"/>
      <c r="Z1129"/>
      <c r="AA1129"/>
      <c r="AY1129" s="320" t="s">
        <v>4660</v>
      </c>
      <c r="BA1129" t="s">
        <v>5211</v>
      </c>
      <c r="BB1129" s="302" t="s">
        <v>5197</v>
      </c>
      <c r="BC1129" s="309" t="s">
        <v>5198</v>
      </c>
    </row>
    <row r="1130" spans="1:55" ht="15.75" x14ac:dyDescent="0.25">
      <c r="A1130" t="s">
        <v>289</v>
      </c>
      <c r="B1130" s="24" t="s">
        <v>4643</v>
      </c>
      <c r="D1130" t="s">
        <v>4793</v>
      </c>
      <c r="E1130" s="20" t="s">
        <v>4661</v>
      </c>
      <c r="F1130" t="s">
        <v>4658</v>
      </c>
      <c r="H1130" t="s">
        <v>4659</v>
      </c>
      <c r="I1130" s="3">
        <v>65061080</v>
      </c>
      <c r="J1130"/>
      <c r="K1130" s="1" t="s">
        <v>2008</v>
      </c>
      <c r="L1130" s="1" t="s">
        <v>2008</v>
      </c>
      <c r="N1130" s="13" t="s">
        <v>4650</v>
      </c>
      <c r="O1130"/>
      <c r="P1130" t="s">
        <v>1995</v>
      </c>
      <c r="Q1130" s="37">
        <v>915</v>
      </c>
      <c r="R1130" s="37">
        <f t="shared" si="52"/>
        <v>1679.2</v>
      </c>
      <c r="S1130" s="168">
        <v>2099</v>
      </c>
      <c r="T1130" s="143">
        <v>5051771873572</v>
      </c>
      <c r="U1130"/>
      <c r="V1130"/>
      <c r="W1130"/>
      <c r="X1130"/>
      <c r="Y1130"/>
      <c r="Z1130"/>
      <c r="AA1130"/>
      <c r="AY1130" s="320" t="s">
        <v>4660</v>
      </c>
      <c r="BA1130" t="s">
        <v>5211</v>
      </c>
      <c r="BB1130" s="302" t="s">
        <v>5197</v>
      </c>
      <c r="BC1130" s="309" t="s">
        <v>5198</v>
      </c>
    </row>
    <row r="1131" spans="1:55" ht="15.75" x14ac:dyDescent="0.25">
      <c r="A1131" t="s">
        <v>289</v>
      </c>
      <c r="B1131" s="24" t="s">
        <v>4643</v>
      </c>
      <c r="D1131" t="s">
        <v>4793</v>
      </c>
      <c r="E1131" s="20" t="s">
        <v>4662</v>
      </c>
      <c r="F1131" t="s">
        <v>4658</v>
      </c>
      <c r="H1131" t="s">
        <v>4659</v>
      </c>
      <c r="I1131" s="3">
        <v>65061080</v>
      </c>
      <c r="J1131"/>
      <c r="K1131" s="1" t="s">
        <v>2008</v>
      </c>
      <c r="L1131" s="1" t="s">
        <v>2008</v>
      </c>
      <c r="N1131" s="13" t="s">
        <v>4652</v>
      </c>
      <c r="O1131"/>
      <c r="P1131" t="s">
        <v>1995</v>
      </c>
      <c r="Q1131" s="37">
        <v>915</v>
      </c>
      <c r="R1131" s="37">
        <f t="shared" si="52"/>
        <v>1679.2</v>
      </c>
      <c r="S1131" s="168">
        <v>2099</v>
      </c>
      <c r="T1131" s="143">
        <v>5051771873589</v>
      </c>
      <c r="U1131"/>
      <c r="V1131"/>
      <c r="W1131"/>
      <c r="X1131"/>
      <c r="Y1131"/>
      <c r="Z1131"/>
      <c r="AA1131"/>
      <c r="AY1131" s="320" t="s">
        <v>4660</v>
      </c>
      <c r="BA1131" t="s">
        <v>5211</v>
      </c>
      <c r="BB1131" s="302" t="s">
        <v>5197</v>
      </c>
      <c r="BC1131" s="309" t="s">
        <v>5198</v>
      </c>
    </row>
    <row r="1132" spans="1:55" ht="15.75" x14ac:dyDescent="0.25">
      <c r="A1132" t="s">
        <v>289</v>
      </c>
      <c r="B1132" s="24" t="s">
        <v>4643</v>
      </c>
      <c r="D1132" t="s">
        <v>4793</v>
      </c>
      <c r="E1132" s="20" t="s">
        <v>4663</v>
      </c>
      <c r="F1132" t="s">
        <v>4658</v>
      </c>
      <c r="H1132" t="s">
        <v>4664</v>
      </c>
      <c r="I1132" s="3">
        <v>65061080</v>
      </c>
      <c r="J1132"/>
      <c r="K1132" s="1" t="s">
        <v>2008</v>
      </c>
      <c r="L1132" s="1" t="s">
        <v>2008</v>
      </c>
      <c r="N1132" s="13" t="s">
        <v>4647</v>
      </c>
      <c r="O1132"/>
      <c r="P1132" t="s">
        <v>1995</v>
      </c>
      <c r="Q1132" s="37">
        <v>915</v>
      </c>
      <c r="R1132" s="37">
        <f t="shared" si="52"/>
        <v>1679.2</v>
      </c>
      <c r="S1132" s="168">
        <v>2099</v>
      </c>
      <c r="T1132" s="143">
        <v>5051771873626</v>
      </c>
      <c r="U1132"/>
      <c r="V1132"/>
      <c r="W1132"/>
      <c r="X1132"/>
      <c r="Y1132"/>
      <c r="Z1132"/>
      <c r="AA1132"/>
      <c r="AY1132" s="320" t="s">
        <v>4660</v>
      </c>
      <c r="BA1132" t="s">
        <v>5211</v>
      </c>
      <c r="BB1132" s="302" t="s">
        <v>5197</v>
      </c>
      <c r="BC1132" s="309" t="s">
        <v>5198</v>
      </c>
    </row>
    <row r="1133" spans="1:55" ht="15.75" x14ac:dyDescent="0.25">
      <c r="A1133" t="s">
        <v>289</v>
      </c>
      <c r="B1133" s="24" t="s">
        <v>4643</v>
      </c>
      <c r="D1133" t="s">
        <v>4793</v>
      </c>
      <c r="E1133" s="20" t="s">
        <v>4665</v>
      </c>
      <c r="F1133" t="s">
        <v>4658</v>
      </c>
      <c r="H1133" t="s">
        <v>4664</v>
      </c>
      <c r="I1133" s="3">
        <v>65061080</v>
      </c>
      <c r="J1133"/>
      <c r="K1133" s="1" t="s">
        <v>2008</v>
      </c>
      <c r="L1133" s="1" t="s">
        <v>2008</v>
      </c>
      <c r="N1133" s="13" t="s">
        <v>4650</v>
      </c>
      <c r="O1133"/>
      <c r="P1133" t="s">
        <v>1995</v>
      </c>
      <c r="Q1133" s="37">
        <v>915</v>
      </c>
      <c r="R1133" s="37">
        <f t="shared" si="52"/>
        <v>1679.2</v>
      </c>
      <c r="S1133" s="168">
        <v>2099</v>
      </c>
      <c r="T1133" s="143">
        <v>5051771873633</v>
      </c>
      <c r="U1133"/>
      <c r="V1133"/>
      <c r="W1133"/>
      <c r="X1133"/>
      <c r="Y1133"/>
      <c r="Z1133"/>
      <c r="AA1133"/>
      <c r="AY1133" s="320" t="s">
        <v>4660</v>
      </c>
      <c r="BA1133" t="s">
        <v>5211</v>
      </c>
      <c r="BB1133" s="302" t="s">
        <v>5197</v>
      </c>
      <c r="BC1133" s="309" t="s">
        <v>5198</v>
      </c>
    </row>
    <row r="1134" spans="1:55" ht="15.75" x14ac:dyDescent="0.25">
      <c r="A1134" t="s">
        <v>289</v>
      </c>
      <c r="B1134" s="24" t="s">
        <v>4643</v>
      </c>
      <c r="D1134" t="s">
        <v>4793</v>
      </c>
      <c r="E1134" s="20" t="s">
        <v>4666</v>
      </c>
      <c r="F1134" t="s">
        <v>4658</v>
      </c>
      <c r="H1134" t="s">
        <v>4664</v>
      </c>
      <c r="I1134" s="3">
        <v>65061080</v>
      </c>
      <c r="J1134"/>
      <c r="K1134" s="1" t="s">
        <v>2008</v>
      </c>
      <c r="L1134" s="1" t="s">
        <v>2008</v>
      </c>
      <c r="N1134" s="13" t="s">
        <v>4652</v>
      </c>
      <c r="O1134"/>
      <c r="P1134" t="s">
        <v>1995</v>
      </c>
      <c r="Q1134" s="37">
        <v>915</v>
      </c>
      <c r="R1134" s="37">
        <f t="shared" si="52"/>
        <v>1679.2</v>
      </c>
      <c r="S1134" s="168">
        <v>2099</v>
      </c>
      <c r="T1134" s="143">
        <v>5051771873640</v>
      </c>
      <c r="U1134"/>
      <c r="V1134"/>
      <c r="W1134"/>
      <c r="X1134"/>
      <c r="Y1134"/>
      <c r="Z1134"/>
      <c r="AA1134"/>
      <c r="AY1134" s="320" t="s">
        <v>4660</v>
      </c>
      <c r="BA1134" t="s">
        <v>5211</v>
      </c>
      <c r="BB1134" s="302" t="s">
        <v>5197</v>
      </c>
      <c r="BC1134" s="309" t="s">
        <v>5198</v>
      </c>
    </row>
    <row r="1135" spans="1:55" ht="15.75" x14ac:dyDescent="0.25">
      <c r="A1135" t="s">
        <v>289</v>
      </c>
      <c r="B1135" s="24" t="s">
        <v>4643</v>
      </c>
      <c r="D1135" t="s">
        <v>4793</v>
      </c>
      <c r="E1135" s="20" t="s">
        <v>4802</v>
      </c>
      <c r="F1135" t="s">
        <v>4658</v>
      </c>
      <c r="H1135" t="s">
        <v>4667</v>
      </c>
      <c r="I1135" s="3">
        <v>65061080</v>
      </c>
      <c r="J1135"/>
      <c r="K1135" s="1" t="s">
        <v>2008</v>
      </c>
      <c r="L1135" s="1" t="s">
        <v>2008</v>
      </c>
      <c r="N1135" s="13" t="s">
        <v>4647</v>
      </c>
      <c r="O1135"/>
      <c r="P1135" t="s">
        <v>1995</v>
      </c>
      <c r="Q1135" s="37">
        <v>915</v>
      </c>
      <c r="R1135" s="37">
        <f t="shared" si="52"/>
        <v>1679.2</v>
      </c>
      <c r="S1135" s="168">
        <v>2099</v>
      </c>
      <c r="T1135" s="143">
        <v>5051771873596</v>
      </c>
      <c r="U1135"/>
      <c r="V1135"/>
      <c r="W1135"/>
      <c r="X1135"/>
      <c r="Y1135"/>
      <c r="Z1135"/>
      <c r="AA1135"/>
      <c r="AY1135" s="320" t="s">
        <v>4660</v>
      </c>
      <c r="BA1135" t="s">
        <v>5211</v>
      </c>
      <c r="BB1135" s="302" t="s">
        <v>5197</v>
      </c>
      <c r="BC1135" s="309" t="s">
        <v>5198</v>
      </c>
    </row>
    <row r="1136" spans="1:55" ht="15.75" x14ac:dyDescent="0.25">
      <c r="A1136" t="s">
        <v>289</v>
      </c>
      <c r="B1136" s="24" t="s">
        <v>4643</v>
      </c>
      <c r="D1136" t="s">
        <v>4793</v>
      </c>
      <c r="E1136" s="20" t="s">
        <v>4803</v>
      </c>
      <c r="F1136" t="s">
        <v>4658</v>
      </c>
      <c r="H1136" t="s">
        <v>4667</v>
      </c>
      <c r="I1136" s="3">
        <v>65061080</v>
      </c>
      <c r="J1136"/>
      <c r="K1136" s="1" t="s">
        <v>2008</v>
      </c>
      <c r="L1136" s="1" t="s">
        <v>2008</v>
      </c>
      <c r="N1136" s="13" t="s">
        <v>4650</v>
      </c>
      <c r="O1136"/>
      <c r="P1136" t="s">
        <v>1995</v>
      </c>
      <c r="Q1136" s="37">
        <v>915</v>
      </c>
      <c r="R1136" s="37">
        <f t="shared" si="52"/>
        <v>1679.2</v>
      </c>
      <c r="S1136" s="168">
        <v>2099</v>
      </c>
      <c r="T1136" s="143">
        <v>5051771873602</v>
      </c>
      <c r="U1136"/>
      <c r="V1136"/>
      <c r="W1136"/>
      <c r="X1136"/>
      <c r="Y1136"/>
      <c r="Z1136"/>
      <c r="AA1136"/>
      <c r="AY1136" s="320" t="s">
        <v>4660</v>
      </c>
      <c r="BA1136" t="s">
        <v>5211</v>
      </c>
      <c r="BB1136" s="302" t="s">
        <v>5197</v>
      </c>
      <c r="BC1136" s="309" t="s">
        <v>5198</v>
      </c>
    </row>
    <row r="1137" spans="1:55" ht="15.75" x14ac:dyDescent="0.25">
      <c r="A1137" t="s">
        <v>289</v>
      </c>
      <c r="B1137" s="24" t="s">
        <v>4643</v>
      </c>
      <c r="D1137" t="s">
        <v>4793</v>
      </c>
      <c r="E1137" s="20" t="s">
        <v>4804</v>
      </c>
      <c r="F1137" t="s">
        <v>4658</v>
      </c>
      <c r="H1137" t="s">
        <v>4667</v>
      </c>
      <c r="I1137" s="3">
        <v>65061080</v>
      </c>
      <c r="J1137"/>
      <c r="K1137" s="1" t="s">
        <v>2008</v>
      </c>
      <c r="L1137" s="1" t="s">
        <v>2008</v>
      </c>
      <c r="N1137" s="13" t="s">
        <v>4652</v>
      </c>
      <c r="O1137"/>
      <c r="P1137" t="s">
        <v>1995</v>
      </c>
      <c r="Q1137" s="37">
        <v>915</v>
      </c>
      <c r="R1137" s="37">
        <f t="shared" si="52"/>
        <v>1679.2</v>
      </c>
      <c r="S1137" s="168">
        <v>2099</v>
      </c>
      <c r="T1137" s="143">
        <v>5051771873619</v>
      </c>
      <c r="U1137"/>
      <c r="V1137"/>
      <c r="W1137"/>
      <c r="X1137"/>
      <c r="Y1137"/>
      <c r="Z1137"/>
      <c r="AA1137"/>
      <c r="AY1137" s="320" t="s">
        <v>4660</v>
      </c>
      <c r="BA1137" t="s">
        <v>5211</v>
      </c>
      <c r="BB1137" s="302" t="s">
        <v>5197</v>
      </c>
      <c r="BC1137" s="309" t="s">
        <v>5198</v>
      </c>
    </row>
    <row r="1138" spans="1:55" s="32" customFormat="1" ht="15.75" x14ac:dyDescent="0.25">
      <c r="A1138" s="3" t="s">
        <v>289</v>
      </c>
      <c r="B1138" s="3" t="s">
        <v>2072</v>
      </c>
      <c r="C1138" s="3"/>
      <c r="D1138" s="3" t="s">
        <v>2076</v>
      </c>
      <c r="E1138" s="3" t="s">
        <v>2546</v>
      </c>
      <c r="F1138" s="3" t="s">
        <v>2104</v>
      </c>
      <c r="G1138" s="3"/>
      <c r="H1138" s="3" t="s">
        <v>1609</v>
      </c>
      <c r="I1138" s="33">
        <v>65050090</v>
      </c>
      <c r="J1138" s="143"/>
      <c r="K1138" s="1" t="s">
        <v>2008</v>
      </c>
      <c r="L1138" s="1" t="s">
        <v>2008</v>
      </c>
      <c r="M1138" s="1"/>
      <c r="N1138" s="35" t="s">
        <v>2525</v>
      </c>
      <c r="O1138" s="35"/>
      <c r="P1138" s="22" t="s">
        <v>1995</v>
      </c>
      <c r="Q1138" s="22">
        <v>21</v>
      </c>
      <c r="R1138" s="37">
        <f t="shared" si="52"/>
        <v>39.200000000000003</v>
      </c>
      <c r="S1138" s="168">
        <v>49</v>
      </c>
      <c r="T1138" s="33">
        <v>5036584006034</v>
      </c>
      <c r="U1138" s="33"/>
      <c r="V1138" s="99">
        <v>1.0999999999999999E-2</v>
      </c>
      <c r="W1138" s="142">
        <v>5.0000000000000001E-3</v>
      </c>
      <c r="X1138" s="99">
        <f t="shared" ref="X1138:X1154" si="54">V1138+W1138</f>
        <v>1.6E-2</v>
      </c>
      <c r="Y1138" s="139">
        <v>10</v>
      </c>
      <c r="Z1138" s="139">
        <v>150</v>
      </c>
      <c r="AA1138" s="139">
        <v>80</v>
      </c>
      <c r="AB1138" s="7"/>
      <c r="AC1138" s="7"/>
      <c r="AD1138" s="7"/>
      <c r="AE1138" s="7"/>
      <c r="AF1138" s="7"/>
      <c r="AG1138" s="7"/>
      <c r="AH1138" s="7"/>
      <c r="AI1138" s="1"/>
      <c r="AJ1138" s="7"/>
      <c r="AK1138" s="7"/>
      <c r="AL1138" s="7"/>
      <c r="AM1138" s="7"/>
      <c r="AN1138" s="7"/>
      <c r="AO1138" s="7"/>
      <c r="AP1138" s="1"/>
      <c r="AQ1138" s="1"/>
      <c r="AR1138" s="1"/>
      <c r="AS1138" s="1"/>
      <c r="AT1138" s="1"/>
      <c r="AU1138" s="1"/>
      <c r="AV1138" s="1"/>
      <c r="AW1138" s="1"/>
      <c r="AX1138" s="1"/>
      <c r="AY1138" s="320" t="s">
        <v>2427</v>
      </c>
      <c r="AZ1138" s="12"/>
      <c r="BA1138" t="s">
        <v>5214</v>
      </c>
      <c r="BB1138" s="302" t="s">
        <v>5197</v>
      </c>
      <c r="BC1138" s="309" t="s">
        <v>5198</v>
      </c>
    </row>
    <row r="1139" spans="1:55" s="32" customFormat="1" ht="15.75" x14ac:dyDescent="0.25">
      <c r="A1139" s="3" t="s">
        <v>289</v>
      </c>
      <c r="B1139" s="3" t="s">
        <v>2072</v>
      </c>
      <c r="C1139" s="3"/>
      <c r="D1139" s="3" t="s">
        <v>2076</v>
      </c>
      <c r="E1139" s="3" t="s">
        <v>2547</v>
      </c>
      <c r="F1139" s="3" t="s">
        <v>2104</v>
      </c>
      <c r="G1139" s="3"/>
      <c r="H1139" s="3" t="s">
        <v>2073</v>
      </c>
      <c r="I1139" s="33">
        <v>65050090</v>
      </c>
      <c r="J1139" s="143"/>
      <c r="K1139" s="1" t="s">
        <v>2008</v>
      </c>
      <c r="L1139" s="1" t="s">
        <v>2008</v>
      </c>
      <c r="M1139" s="1"/>
      <c r="N1139" s="35" t="s">
        <v>2525</v>
      </c>
      <c r="O1139" s="35"/>
      <c r="P1139" s="22" t="s">
        <v>1995</v>
      </c>
      <c r="Q1139" s="22">
        <v>21</v>
      </c>
      <c r="R1139" s="37">
        <f t="shared" si="52"/>
        <v>39.200000000000003</v>
      </c>
      <c r="S1139" s="168">
        <v>49</v>
      </c>
      <c r="T1139" s="33">
        <v>5036584006072</v>
      </c>
      <c r="U1139" s="33"/>
      <c r="V1139" s="99">
        <v>1.0999999999999999E-2</v>
      </c>
      <c r="W1139" s="142">
        <v>5.0000000000000001E-3</v>
      </c>
      <c r="X1139" s="99">
        <f t="shared" si="54"/>
        <v>1.6E-2</v>
      </c>
      <c r="Y1139" s="139">
        <v>10</v>
      </c>
      <c r="Z1139" s="139">
        <v>150</v>
      </c>
      <c r="AA1139" s="139">
        <v>80</v>
      </c>
      <c r="AB1139" s="7"/>
      <c r="AC1139" s="7"/>
      <c r="AD1139" s="7"/>
      <c r="AE1139" s="7"/>
      <c r="AF1139" s="7"/>
      <c r="AG1139" s="7"/>
      <c r="AH1139" s="7"/>
      <c r="AI1139" s="1"/>
      <c r="AJ1139" s="7"/>
      <c r="AK1139" s="7"/>
      <c r="AL1139" s="7"/>
      <c r="AM1139" s="7"/>
      <c r="AN1139" s="7"/>
      <c r="AO1139" s="7"/>
      <c r="AP1139" s="1"/>
      <c r="AQ1139" s="1"/>
      <c r="AR1139" s="1"/>
      <c r="AS1139" s="1"/>
      <c r="AT1139" s="1"/>
      <c r="AU1139" s="1"/>
      <c r="AV1139" s="1"/>
      <c r="AW1139" s="1"/>
      <c r="AX1139" s="1"/>
      <c r="AY1139" s="320" t="s">
        <v>2427</v>
      </c>
      <c r="AZ1139" s="12"/>
      <c r="BA1139" t="s">
        <v>5214</v>
      </c>
      <c r="BB1139" s="302" t="s">
        <v>5197</v>
      </c>
      <c r="BC1139" s="309" t="s">
        <v>5198</v>
      </c>
    </row>
    <row r="1140" spans="1:55" s="32" customFormat="1" ht="15.75" x14ac:dyDescent="0.25">
      <c r="A1140" s="3" t="s">
        <v>289</v>
      </c>
      <c r="B1140" s="3" t="s">
        <v>2072</v>
      </c>
      <c r="C1140" s="3"/>
      <c r="D1140" s="3" t="s">
        <v>2076</v>
      </c>
      <c r="E1140" s="3" t="s">
        <v>2548</v>
      </c>
      <c r="F1140" s="3" t="s">
        <v>2104</v>
      </c>
      <c r="G1140" s="3"/>
      <c r="H1140" s="3" t="s">
        <v>2074</v>
      </c>
      <c r="I1140" s="33">
        <v>65050090</v>
      </c>
      <c r="J1140" s="143"/>
      <c r="K1140" s="1" t="s">
        <v>2008</v>
      </c>
      <c r="L1140" s="1" t="s">
        <v>2008</v>
      </c>
      <c r="M1140" s="1"/>
      <c r="N1140" s="35" t="s">
        <v>2525</v>
      </c>
      <c r="O1140" s="35"/>
      <c r="P1140" s="22" t="s">
        <v>1995</v>
      </c>
      <c r="Q1140" s="22">
        <v>21</v>
      </c>
      <c r="R1140" s="37">
        <f t="shared" si="52"/>
        <v>39.200000000000003</v>
      </c>
      <c r="S1140" s="168">
        <v>49</v>
      </c>
      <c r="T1140" s="33">
        <v>5036584006041</v>
      </c>
      <c r="U1140" s="33"/>
      <c r="V1140" s="99">
        <v>1.0999999999999999E-2</v>
      </c>
      <c r="W1140" s="142">
        <v>5.0000000000000001E-3</v>
      </c>
      <c r="X1140" s="99">
        <f t="shared" si="54"/>
        <v>1.6E-2</v>
      </c>
      <c r="Y1140" s="139">
        <v>10</v>
      </c>
      <c r="Z1140" s="139">
        <v>150</v>
      </c>
      <c r="AA1140" s="139">
        <v>80</v>
      </c>
      <c r="AB1140" s="7"/>
      <c r="AC1140" s="7"/>
      <c r="AD1140" s="7"/>
      <c r="AE1140" s="7"/>
      <c r="AF1140" s="7"/>
      <c r="AG1140" s="7"/>
      <c r="AH1140" s="7"/>
      <c r="AI1140" s="1"/>
      <c r="AJ1140" s="7"/>
      <c r="AK1140" s="7"/>
      <c r="AL1140" s="7"/>
      <c r="AM1140" s="7"/>
      <c r="AN1140" s="7"/>
      <c r="AO1140" s="7"/>
      <c r="AP1140" s="1"/>
      <c r="AQ1140" s="1"/>
      <c r="AR1140" s="1"/>
      <c r="AS1140" s="1"/>
      <c r="AT1140" s="1"/>
      <c r="AU1140" s="1"/>
      <c r="AV1140" s="1"/>
      <c r="AW1140" s="1"/>
      <c r="AX1140" s="1"/>
      <c r="AY1140" s="320" t="s">
        <v>2427</v>
      </c>
      <c r="AZ1140" s="12"/>
      <c r="BA1140" t="s">
        <v>5214</v>
      </c>
      <c r="BB1140" s="302" t="s">
        <v>5197</v>
      </c>
      <c r="BC1140" s="309" t="s">
        <v>5198</v>
      </c>
    </row>
    <row r="1141" spans="1:55" s="32" customFormat="1" ht="15.75" x14ac:dyDescent="0.25">
      <c r="A1141" s="3" t="s">
        <v>1657</v>
      </c>
      <c r="B1141" s="3" t="s">
        <v>310</v>
      </c>
      <c r="C1141" s="3"/>
      <c r="D1141" t="s">
        <v>2762</v>
      </c>
      <c r="E1141" t="s">
        <v>2766</v>
      </c>
      <c r="F1141" t="s">
        <v>2764</v>
      </c>
      <c r="G1141" s="24"/>
      <c r="H1141" t="s">
        <v>1610</v>
      </c>
      <c r="I1141" s="163">
        <v>61161020</v>
      </c>
      <c r="J1141" s="217"/>
      <c r="K1141" s="1" t="s">
        <v>2008</v>
      </c>
      <c r="L1141" s="1" t="s">
        <v>2008</v>
      </c>
      <c r="M1141" s="1"/>
      <c r="N1141" s="13" t="s">
        <v>295</v>
      </c>
      <c r="O1141" s="13"/>
      <c r="P1141" s="22" t="s">
        <v>1995</v>
      </c>
      <c r="Q1141" s="22">
        <v>61</v>
      </c>
      <c r="R1141" s="37">
        <f t="shared" si="52"/>
        <v>111.2</v>
      </c>
      <c r="S1141" s="168">
        <v>139</v>
      </c>
      <c r="T1141" s="33">
        <v>5051771763019</v>
      </c>
      <c r="U1141" s="33"/>
      <c r="V1141" s="99">
        <v>0.3</v>
      </c>
      <c r="W1141" s="142">
        <v>5.0000000000000001E-3</v>
      </c>
      <c r="X1141" s="99">
        <f t="shared" si="54"/>
        <v>0.30499999999999999</v>
      </c>
      <c r="Y1141" s="139"/>
      <c r="Z1141" s="139"/>
      <c r="AA1141" s="139"/>
      <c r="AB1141" s="7"/>
      <c r="AC1141" s="7"/>
      <c r="AD1141" s="7"/>
      <c r="AE1141" s="7"/>
      <c r="AF1141" s="7"/>
      <c r="AG1141" s="7"/>
      <c r="AH1141" s="7"/>
      <c r="AI1141" s="1"/>
      <c r="AJ1141" s="7"/>
      <c r="AK1141" s="7"/>
      <c r="AL1141" s="7"/>
      <c r="AM1141" s="7"/>
      <c r="AN1141" s="7"/>
      <c r="AO1141" s="7"/>
      <c r="AP1141" s="1"/>
      <c r="AQ1141" s="1"/>
      <c r="AR1141" s="1"/>
      <c r="AS1141" s="1"/>
      <c r="AT1141" s="1"/>
      <c r="AU1141" s="1"/>
      <c r="AV1141" s="1"/>
      <c r="AW1141" s="1"/>
      <c r="AX1141" s="1"/>
      <c r="AY1141" s="320" t="s">
        <v>3945</v>
      </c>
      <c r="BA1141" t="s">
        <v>5211</v>
      </c>
      <c r="BB1141" s="302" t="s">
        <v>5197</v>
      </c>
      <c r="BC1141" s="309" t="s">
        <v>5198</v>
      </c>
    </row>
    <row r="1142" spans="1:55" s="32" customFormat="1" ht="15.75" x14ac:dyDescent="0.25">
      <c r="A1142" s="3" t="s">
        <v>1657</v>
      </c>
      <c r="B1142" s="3" t="s">
        <v>310</v>
      </c>
      <c r="C1142" s="3"/>
      <c r="D1142" t="s">
        <v>2762</v>
      </c>
      <c r="E1142" t="s">
        <v>2767</v>
      </c>
      <c r="F1142" t="s">
        <v>2764</v>
      </c>
      <c r="G1142" s="24"/>
      <c r="H1142" t="s">
        <v>1610</v>
      </c>
      <c r="I1142" s="163">
        <v>61161020</v>
      </c>
      <c r="J1142" s="217"/>
      <c r="K1142" s="1" t="s">
        <v>2008</v>
      </c>
      <c r="L1142" s="1" t="s">
        <v>2008</v>
      </c>
      <c r="M1142" s="1"/>
      <c r="N1142" s="13" t="s">
        <v>301</v>
      </c>
      <c r="O1142" s="13"/>
      <c r="P1142" s="22" t="s">
        <v>1995</v>
      </c>
      <c r="Q1142" s="22">
        <v>61</v>
      </c>
      <c r="R1142" s="37">
        <f t="shared" si="52"/>
        <v>111.2</v>
      </c>
      <c r="S1142" s="168">
        <v>139</v>
      </c>
      <c r="T1142" s="33">
        <v>5051771762999</v>
      </c>
      <c r="U1142" s="33"/>
      <c r="V1142" s="99">
        <v>0.3</v>
      </c>
      <c r="W1142" s="142">
        <v>5.0000000000000001E-3</v>
      </c>
      <c r="X1142" s="99">
        <f t="shared" si="54"/>
        <v>0.30499999999999999</v>
      </c>
      <c r="Y1142" s="139"/>
      <c r="Z1142" s="139"/>
      <c r="AA1142" s="139"/>
      <c r="AB1142" s="7"/>
      <c r="AC1142" s="7"/>
      <c r="AD1142" s="7"/>
      <c r="AE1142" s="7"/>
      <c r="AF1142" s="7"/>
      <c r="AG1142" s="7"/>
      <c r="AH1142" s="7"/>
      <c r="AI1142" s="1"/>
      <c r="AJ1142" s="7"/>
      <c r="AK1142" s="7"/>
      <c r="AL1142" s="7"/>
      <c r="AM1142" s="7"/>
      <c r="AN1142" s="7"/>
      <c r="AO1142" s="7"/>
      <c r="AP1142" s="1"/>
      <c r="AQ1142" s="1"/>
      <c r="AR1142" s="1"/>
      <c r="AS1142" s="1"/>
      <c r="AT1142" s="1"/>
      <c r="AU1142" s="1"/>
      <c r="AV1142" s="1"/>
      <c r="AW1142" s="1"/>
      <c r="AX1142" s="1"/>
      <c r="AY1142" s="320" t="s">
        <v>3946</v>
      </c>
      <c r="BA1142" t="s">
        <v>5211</v>
      </c>
      <c r="BB1142" s="302" t="s">
        <v>5197</v>
      </c>
      <c r="BC1142" s="309" t="s">
        <v>5198</v>
      </c>
    </row>
    <row r="1143" spans="1:55" s="32" customFormat="1" ht="15.75" x14ac:dyDescent="0.25">
      <c r="A1143" s="3" t="s">
        <v>1657</v>
      </c>
      <c r="B1143" s="3" t="s">
        <v>310</v>
      </c>
      <c r="C1143" s="3"/>
      <c r="D1143" t="s">
        <v>2762</v>
      </c>
      <c r="E1143" t="s">
        <v>2768</v>
      </c>
      <c r="F1143" t="s">
        <v>2764</v>
      </c>
      <c r="G1143" s="24"/>
      <c r="H1143" t="s">
        <v>1610</v>
      </c>
      <c r="I1143" s="163">
        <v>61161020</v>
      </c>
      <c r="J1143" s="217"/>
      <c r="K1143" s="1" t="s">
        <v>2008</v>
      </c>
      <c r="L1143" s="1" t="s">
        <v>2008</v>
      </c>
      <c r="M1143" s="1"/>
      <c r="N1143" s="13" t="s">
        <v>299</v>
      </c>
      <c r="O1143" s="13"/>
      <c r="P1143" s="22" t="s">
        <v>1995</v>
      </c>
      <c r="Q1143" s="22">
        <v>61</v>
      </c>
      <c r="R1143" s="37">
        <f t="shared" si="52"/>
        <v>111.2</v>
      </c>
      <c r="S1143" s="168">
        <v>139</v>
      </c>
      <c r="T1143" s="33">
        <v>5051771762982</v>
      </c>
      <c r="U1143" s="33"/>
      <c r="V1143" s="99">
        <v>0.3</v>
      </c>
      <c r="W1143" s="142">
        <v>5.0000000000000001E-3</v>
      </c>
      <c r="X1143" s="99">
        <f t="shared" si="54"/>
        <v>0.30499999999999999</v>
      </c>
      <c r="Y1143" s="139"/>
      <c r="Z1143" s="139"/>
      <c r="AA1143" s="139"/>
      <c r="AB1143" s="7"/>
      <c r="AC1143" s="7"/>
      <c r="AD1143" s="7"/>
      <c r="AE1143" s="7"/>
      <c r="AF1143" s="7"/>
      <c r="AG1143" s="7"/>
      <c r="AH1143" s="7"/>
      <c r="AI1143" s="1"/>
      <c r="AJ1143" s="7"/>
      <c r="AK1143" s="7"/>
      <c r="AL1143" s="7"/>
      <c r="AM1143" s="7"/>
      <c r="AN1143" s="7"/>
      <c r="AO1143" s="7"/>
      <c r="AP1143" s="1"/>
      <c r="AQ1143" s="1"/>
      <c r="AR1143" s="1"/>
      <c r="AS1143" s="1"/>
      <c r="AT1143" s="1"/>
      <c r="AU1143" s="1"/>
      <c r="AV1143" s="1"/>
      <c r="AW1143" s="1"/>
      <c r="AX1143" s="1"/>
      <c r="AY1143" s="320" t="s">
        <v>3947</v>
      </c>
      <c r="BA1143" t="s">
        <v>5211</v>
      </c>
      <c r="BB1143" s="302" t="s">
        <v>5197</v>
      </c>
      <c r="BC1143" s="309" t="s">
        <v>5198</v>
      </c>
    </row>
    <row r="1144" spans="1:55" s="32" customFormat="1" ht="15.75" x14ac:dyDescent="0.25">
      <c r="A1144" s="3" t="s">
        <v>1657</v>
      </c>
      <c r="B1144" s="3" t="s">
        <v>310</v>
      </c>
      <c r="C1144" s="3"/>
      <c r="D1144" t="s">
        <v>2762</v>
      </c>
      <c r="E1144" t="s">
        <v>2769</v>
      </c>
      <c r="F1144" t="s">
        <v>2764</v>
      </c>
      <c r="G1144" s="24"/>
      <c r="H1144" t="s">
        <v>1610</v>
      </c>
      <c r="I1144" s="163">
        <v>61161020</v>
      </c>
      <c r="J1144" s="217"/>
      <c r="K1144" s="1" t="s">
        <v>2008</v>
      </c>
      <c r="L1144" s="1" t="s">
        <v>2008</v>
      </c>
      <c r="M1144" s="1"/>
      <c r="N1144" s="13" t="s">
        <v>297</v>
      </c>
      <c r="O1144" s="13"/>
      <c r="P1144" s="22" t="s">
        <v>1995</v>
      </c>
      <c r="Q1144" s="22">
        <v>61</v>
      </c>
      <c r="R1144" s="37">
        <f t="shared" si="52"/>
        <v>111.2</v>
      </c>
      <c r="S1144" s="168">
        <v>139</v>
      </c>
      <c r="T1144" s="33">
        <v>5051771762975</v>
      </c>
      <c r="U1144" s="33"/>
      <c r="V1144" s="99">
        <v>0.3</v>
      </c>
      <c r="W1144" s="142">
        <v>5.0000000000000001E-3</v>
      </c>
      <c r="X1144" s="99">
        <f t="shared" si="54"/>
        <v>0.30499999999999999</v>
      </c>
      <c r="Y1144" s="139"/>
      <c r="Z1144" s="139"/>
      <c r="AA1144" s="139"/>
      <c r="AB1144" s="7"/>
      <c r="AC1144" s="7"/>
      <c r="AD1144" s="7"/>
      <c r="AE1144" s="7"/>
      <c r="AF1144" s="7"/>
      <c r="AG1144" s="7"/>
      <c r="AH1144" s="7"/>
      <c r="AI1144" s="1"/>
      <c r="AJ1144" s="7"/>
      <c r="AK1144" s="7"/>
      <c r="AL1144" s="7"/>
      <c r="AM1144" s="7"/>
      <c r="AN1144" s="7"/>
      <c r="AO1144" s="7"/>
      <c r="AP1144" s="1"/>
      <c r="AQ1144" s="1"/>
      <c r="AR1144" s="1"/>
      <c r="AS1144" s="1"/>
      <c r="AT1144" s="1"/>
      <c r="AU1144" s="1"/>
      <c r="AV1144" s="1"/>
      <c r="AW1144" s="1"/>
      <c r="AX1144" s="1"/>
      <c r="AY1144" s="320" t="s">
        <v>3948</v>
      </c>
      <c r="BA1144" t="s">
        <v>5211</v>
      </c>
      <c r="BB1144" s="302" t="s">
        <v>5197</v>
      </c>
      <c r="BC1144" s="309" t="s">
        <v>5198</v>
      </c>
    </row>
    <row r="1145" spans="1:55" s="32" customFormat="1" ht="15.75" x14ac:dyDescent="0.25">
      <c r="A1145" s="3" t="s">
        <v>1657</v>
      </c>
      <c r="B1145" s="3" t="s">
        <v>310</v>
      </c>
      <c r="C1145" s="3"/>
      <c r="D1145" t="s">
        <v>2763</v>
      </c>
      <c r="E1145" t="s">
        <v>2770</v>
      </c>
      <c r="F1145" t="s">
        <v>2765</v>
      </c>
      <c r="G1145" s="24"/>
      <c r="H1145" t="s">
        <v>1610</v>
      </c>
      <c r="I1145" s="163">
        <v>61161020</v>
      </c>
      <c r="J1145" s="217"/>
      <c r="K1145" s="1" t="s">
        <v>2008</v>
      </c>
      <c r="L1145" s="1" t="s">
        <v>2008</v>
      </c>
      <c r="M1145" s="1"/>
      <c r="N1145" s="13" t="s">
        <v>295</v>
      </c>
      <c r="O1145" s="13"/>
      <c r="P1145" s="22" t="s">
        <v>1995</v>
      </c>
      <c r="Q1145" s="22">
        <v>32</v>
      </c>
      <c r="R1145" s="37">
        <f t="shared" si="52"/>
        <v>60</v>
      </c>
      <c r="S1145" s="168">
        <v>75</v>
      </c>
      <c r="T1145" s="33">
        <v>5051771762968</v>
      </c>
      <c r="U1145" s="33"/>
      <c r="V1145" s="99">
        <v>8.5999999999999993E-2</v>
      </c>
      <c r="W1145" s="142">
        <v>5.0000000000000001E-3</v>
      </c>
      <c r="X1145" s="99">
        <f t="shared" si="54"/>
        <v>9.0999999999999998E-2</v>
      </c>
      <c r="Y1145" s="139">
        <v>20</v>
      </c>
      <c r="Z1145" s="139"/>
      <c r="AA1145" s="139"/>
      <c r="AB1145" s="7"/>
      <c r="AC1145" s="7"/>
      <c r="AD1145" s="7"/>
      <c r="AE1145" s="7"/>
      <c r="AF1145" s="7"/>
      <c r="AG1145" s="7"/>
      <c r="AH1145" s="7"/>
      <c r="AI1145" s="1"/>
      <c r="AJ1145" s="7"/>
      <c r="AK1145" s="7"/>
      <c r="AL1145" s="7"/>
      <c r="AM1145" s="7"/>
      <c r="AN1145" s="7"/>
      <c r="AO1145" s="7"/>
      <c r="AP1145" s="1"/>
      <c r="AQ1145" s="1"/>
      <c r="AR1145" s="1"/>
      <c r="AS1145" s="1"/>
      <c r="AT1145" s="1"/>
      <c r="AU1145" s="1"/>
      <c r="AV1145" s="1"/>
      <c r="AW1145" s="1"/>
      <c r="AX1145" s="1"/>
      <c r="AY1145" s="320" t="s">
        <v>3949</v>
      </c>
      <c r="BA1145" t="s">
        <v>5211</v>
      </c>
      <c r="BB1145" s="302" t="s">
        <v>5197</v>
      </c>
      <c r="BC1145" s="309" t="s">
        <v>5198</v>
      </c>
    </row>
    <row r="1146" spans="1:55" s="32" customFormat="1" ht="15.75" x14ac:dyDescent="0.25">
      <c r="A1146" s="3" t="s">
        <v>1657</v>
      </c>
      <c r="B1146" s="3" t="s">
        <v>310</v>
      </c>
      <c r="C1146" s="3"/>
      <c r="D1146" t="s">
        <v>2763</v>
      </c>
      <c r="E1146" t="s">
        <v>2771</v>
      </c>
      <c r="F1146" t="s">
        <v>2765</v>
      </c>
      <c r="G1146" s="24"/>
      <c r="H1146" t="s">
        <v>1610</v>
      </c>
      <c r="I1146" s="163">
        <v>61161020</v>
      </c>
      <c r="J1146" s="217"/>
      <c r="K1146" s="1" t="s">
        <v>2008</v>
      </c>
      <c r="L1146" s="1" t="s">
        <v>2008</v>
      </c>
      <c r="M1146" s="1"/>
      <c r="N1146" s="13" t="s">
        <v>301</v>
      </c>
      <c r="O1146" s="13"/>
      <c r="P1146" s="22" t="s">
        <v>1995</v>
      </c>
      <c r="Q1146" s="22">
        <v>32</v>
      </c>
      <c r="R1146" s="37">
        <f t="shared" si="52"/>
        <v>60</v>
      </c>
      <c r="S1146" s="168">
        <v>75</v>
      </c>
      <c r="T1146" s="33">
        <v>5051771762944</v>
      </c>
      <c r="U1146" s="33"/>
      <c r="V1146" s="99">
        <v>8.5999999999999993E-2</v>
      </c>
      <c r="W1146" s="142">
        <v>5.0000000000000001E-3</v>
      </c>
      <c r="X1146" s="99">
        <f t="shared" si="54"/>
        <v>9.0999999999999998E-2</v>
      </c>
      <c r="Y1146" s="139">
        <v>20</v>
      </c>
      <c r="Z1146" s="139">
        <v>350</v>
      </c>
      <c r="AA1146" s="139">
        <v>160</v>
      </c>
      <c r="AB1146" s="7"/>
      <c r="AC1146" s="7"/>
      <c r="AD1146" s="7"/>
      <c r="AE1146" s="7"/>
      <c r="AF1146" s="7"/>
      <c r="AG1146" s="7"/>
      <c r="AH1146" s="7"/>
      <c r="AI1146" s="1"/>
      <c r="AJ1146" s="7"/>
      <c r="AK1146" s="7"/>
      <c r="AL1146" s="7"/>
      <c r="AM1146" s="7"/>
      <c r="AN1146" s="7"/>
      <c r="AO1146" s="7"/>
      <c r="AP1146" s="1"/>
      <c r="AQ1146" s="1"/>
      <c r="AR1146" s="1"/>
      <c r="AS1146" s="1"/>
      <c r="AT1146" s="1"/>
      <c r="AU1146" s="1"/>
      <c r="AV1146" s="1"/>
      <c r="AW1146" s="1"/>
      <c r="AX1146" s="1"/>
      <c r="AY1146" s="320" t="s">
        <v>3950</v>
      </c>
      <c r="BA1146" t="s">
        <v>5211</v>
      </c>
      <c r="BB1146" s="302" t="s">
        <v>5197</v>
      </c>
      <c r="BC1146" s="309" t="s">
        <v>5198</v>
      </c>
    </row>
    <row r="1147" spans="1:55" s="32" customFormat="1" ht="15.75" x14ac:dyDescent="0.25">
      <c r="A1147" s="3" t="s">
        <v>1657</v>
      </c>
      <c r="B1147" s="3" t="s">
        <v>310</v>
      </c>
      <c r="C1147" s="3"/>
      <c r="D1147" t="s">
        <v>2763</v>
      </c>
      <c r="E1147" t="s">
        <v>2772</v>
      </c>
      <c r="F1147" t="s">
        <v>2765</v>
      </c>
      <c r="G1147" s="24"/>
      <c r="H1147" t="s">
        <v>1610</v>
      </c>
      <c r="I1147" s="163">
        <v>61161020</v>
      </c>
      <c r="J1147" s="217"/>
      <c r="K1147" s="1" t="s">
        <v>2008</v>
      </c>
      <c r="L1147" s="1" t="s">
        <v>2008</v>
      </c>
      <c r="M1147" s="1"/>
      <c r="N1147" s="13" t="s">
        <v>299</v>
      </c>
      <c r="O1147" s="13"/>
      <c r="P1147" s="22" t="s">
        <v>1995</v>
      </c>
      <c r="Q1147" s="22">
        <v>32</v>
      </c>
      <c r="R1147" s="37">
        <f t="shared" si="52"/>
        <v>60</v>
      </c>
      <c r="S1147" s="168">
        <v>75</v>
      </c>
      <c r="T1147" s="33">
        <v>5051771762937</v>
      </c>
      <c r="U1147" s="33"/>
      <c r="V1147" s="99">
        <v>9.6000000000000002E-2</v>
      </c>
      <c r="W1147" s="142">
        <v>5.0000000000000001E-3</v>
      </c>
      <c r="X1147" s="99">
        <f t="shared" si="54"/>
        <v>0.10100000000000001</v>
      </c>
      <c r="Y1147" s="139">
        <v>20</v>
      </c>
      <c r="Z1147" s="139">
        <v>360</v>
      </c>
      <c r="AA1147" s="139">
        <v>160</v>
      </c>
      <c r="AB1147" s="7"/>
      <c r="AC1147" s="7"/>
      <c r="AD1147" s="7"/>
      <c r="AE1147" s="7"/>
      <c r="AF1147" s="7"/>
      <c r="AG1147" s="7"/>
      <c r="AH1147" s="7"/>
      <c r="AI1147" s="1"/>
      <c r="AJ1147" s="7"/>
      <c r="AK1147" s="7"/>
      <c r="AL1147" s="7"/>
      <c r="AM1147" s="7"/>
      <c r="AN1147" s="7"/>
      <c r="AO1147" s="7"/>
      <c r="AP1147" s="1"/>
      <c r="AQ1147" s="1"/>
      <c r="AR1147" s="1"/>
      <c r="AS1147" s="1"/>
      <c r="AT1147" s="1"/>
      <c r="AU1147" s="1"/>
      <c r="AV1147" s="1"/>
      <c r="AW1147" s="1"/>
      <c r="AX1147" s="1"/>
      <c r="AY1147" s="320" t="s">
        <v>3951</v>
      </c>
      <c r="BA1147" t="s">
        <v>5211</v>
      </c>
      <c r="BB1147" s="302" t="s">
        <v>5197</v>
      </c>
      <c r="BC1147" s="309" t="s">
        <v>5198</v>
      </c>
    </row>
    <row r="1148" spans="1:55" s="32" customFormat="1" ht="15.75" x14ac:dyDescent="0.25">
      <c r="A1148" s="3" t="s">
        <v>1657</v>
      </c>
      <c r="B1148" s="3" t="s">
        <v>310</v>
      </c>
      <c r="C1148" s="3"/>
      <c r="D1148" t="s">
        <v>2763</v>
      </c>
      <c r="E1148" t="s">
        <v>2773</v>
      </c>
      <c r="F1148" t="s">
        <v>2765</v>
      </c>
      <c r="G1148" s="24"/>
      <c r="H1148" t="s">
        <v>1610</v>
      </c>
      <c r="I1148" s="163">
        <v>61161020</v>
      </c>
      <c r="J1148" s="217"/>
      <c r="K1148" s="1" t="s">
        <v>2008</v>
      </c>
      <c r="L1148" s="1" t="s">
        <v>2008</v>
      </c>
      <c r="M1148" s="1"/>
      <c r="N1148" s="13" t="s">
        <v>297</v>
      </c>
      <c r="O1148" s="13"/>
      <c r="P1148" s="22" t="s">
        <v>1995</v>
      </c>
      <c r="Q1148" s="22">
        <v>32</v>
      </c>
      <c r="R1148" s="37">
        <f t="shared" si="52"/>
        <v>60</v>
      </c>
      <c r="S1148" s="168">
        <v>75</v>
      </c>
      <c r="T1148" s="33">
        <v>5051771762920</v>
      </c>
      <c r="U1148" s="33"/>
      <c r="V1148" s="99">
        <v>9.7000000000000003E-2</v>
      </c>
      <c r="W1148" s="142">
        <v>5.0000000000000001E-3</v>
      </c>
      <c r="X1148" s="99">
        <f t="shared" si="54"/>
        <v>0.10200000000000001</v>
      </c>
      <c r="Y1148" s="139">
        <v>20</v>
      </c>
      <c r="Z1148" s="139">
        <v>380</v>
      </c>
      <c r="AA1148" s="139">
        <v>160</v>
      </c>
      <c r="AB1148" s="7"/>
      <c r="AC1148" s="7"/>
      <c r="AD1148" s="7"/>
      <c r="AE1148" s="7"/>
      <c r="AF1148" s="7"/>
      <c r="AG1148" s="7"/>
      <c r="AH1148" s="7"/>
      <c r="AI1148" s="1"/>
      <c r="AJ1148" s="7"/>
      <c r="AK1148" s="7"/>
      <c r="AL1148" s="7"/>
      <c r="AM1148" s="7"/>
      <c r="AN1148" s="7"/>
      <c r="AO1148" s="7"/>
      <c r="AP1148" s="1"/>
      <c r="AQ1148" s="1"/>
      <c r="AR1148" s="1"/>
      <c r="AS1148" s="1"/>
      <c r="AT1148" s="1"/>
      <c r="AU1148" s="1"/>
      <c r="AV1148" s="1"/>
      <c r="AW1148" s="1"/>
      <c r="AX1148" s="1"/>
      <c r="AY1148" s="320" t="s">
        <v>3952</v>
      </c>
      <c r="BA1148" t="s">
        <v>5211</v>
      </c>
      <c r="BB1148" s="302" t="s">
        <v>5197</v>
      </c>
      <c r="BC1148" s="309" t="s">
        <v>5198</v>
      </c>
    </row>
    <row r="1149" spans="1:55" s="32" customFormat="1" ht="15.75" x14ac:dyDescent="0.25">
      <c r="A1149" s="3" t="s">
        <v>1657</v>
      </c>
      <c r="B1149" s="3" t="s">
        <v>310</v>
      </c>
      <c r="C1149" s="3"/>
      <c r="D1149" t="s">
        <v>2763</v>
      </c>
      <c r="E1149" t="s">
        <v>2774</v>
      </c>
      <c r="F1149" t="s">
        <v>2765</v>
      </c>
      <c r="G1149" s="24"/>
      <c r="H1149" t="s">
        <v>1610</v>
      </c>
      <c r="I1149" s="163">
        <v>61161020</v>
      </c>
      <c r="J1149" s="217"/>
      <c r="K1149" s="1" t="s">
        <v>2008</v>
      </c>
      <c r="L1149" s="1" t="s">
        <v>2008</v>
      </c>
      <c r="M1149" s="1"/>
      <c r="N1149" s="13" t="s">
        <v>293</v>
      </c>
      <c r="O1149" s="13"/>
      <c r="P1149" s="22" t="s">
        <v>1995</v>
      </c>
      <c r="Q1149" s="22">
        <v>32</v>
      </c>
      <c r="R1149" s="37">
        <f t="shared" si="52"/>
        <v>60</v>
      </c>
      <c r="S1149" s="168">
        <v>75</v>
      </c>
      <c r="T1149" s="33">
        <v>5051771762951</v>
      </c>
      <c r="U1149" s="33"/>
      <c r="V1149" s="99">
        <v>0.3</v>
      </c>
      <c r="W1149" s="142">
        <v>5.0000000000000001E-3</v>
      </c>
      <c r="X1149" s="99">
        <f t="shared" si="54"/>
        <v>0.30499999999999999</v>
      </c>
      <c r="Y1149" s="139">
        <v>20</v>
      </c>
      <c r="Z1149" s="139"/>
      <c r="AA1149" s="139"/>
      <c r="AB1149" s="7"/>
      <c r="AC1149" s="7"/>
      <c r="AD1149" s="7"/>
      <c r="AE1149" s="7"/>
      <c r="AF1149" s="7"/>
      <c r="AG1149" s="7"/>
      <c r="AH1149" s="7"/>
      <c r="AI1149" s="1"/>
      <c r="AJ1149" s="7"/>
      <c r="AK1149" s="7"/>
      <c r="AL1149" s="7"/>
      <c r="AM1149" s="7"/>
      <c r="AN1149" s="7"/>
      <c r="AO1149" s="7"/>
      <c r="AP1149" s="1"/>
      <c r="AQ1149" s="1"/>
      <c r="AR1149" s="1"/>
      <c r="AS1149" s="1"/>
      <c r="AT1149" s="1"/>
      <c r="AU1149" s="1"/>
      <c r="AV1149" s="1"/>
      <c r="AW1149" s="1"/>
      <c r="AX1149" s="1"/>
      <c r="AY1149" s="320" t="s">
        <v>3953</v>
      </c>
      <c r="BA1149" t="s">
        <v>5211</v>
      </c>
      <c r="BB1149" s="302" t="s">
        <v>5197</v>
      </c>
      <c r="BC1149" s="309" t="s">
        <v>5198</v>
      </c>
    </row>
    <row r="1150" spans="1:55" s="3" customFormat="1" ht="15.75" x14ac:dyDescent="0.25">
      <c r="A1150" s="3" t="s">
        <v>1657</v>
      </c>
      <c r="B1150" s="3" t="s">
        <v>310</v>
      </c>
      <c r="C1150" s="24"/>
      <c r="D1150" s="3" t="s">
        <v>2117</v>
      </c>
      <c r="E1150" s="24" t="s">
        <v>4052</v>
      </c>
      <c r="F1150" s="24" t="s">
        <v>2107</v>
      </c>
      <c r="G1150" s="24"/>
      <c r="H1150" s="34" t="s">
        <v>1610</v>
      </c>
      <c r="I1150" s="33">
        <v>61161020</v>
      </c>
      <c r="J1150" s="33"/>
      <c r="K1150" s="1" t="s">
        <v>2008</v>
      </c>
      <c r="L1150" s="1" t="s">
        <v>2008</v>
      </c>
      <c r="M1150" s="1"/>
      <c r="N1150" s="43" t="s">
        <v>297</v>
      </c>
      <c r="O1150" s="43"/>
      <c r="P1150" s="22" t="s">
        <v>1995</v>
      </c>
      <c r="Q1150" s="22">
        <v>21.5</v>
      </c>
      <c r="R1150" s="37">
        <f t="shared" si="52"/>
        <v>39.200000000000003</v>
      </c>
      <c r="S1150" s="168">
        <v>49</v>
      </c>
      <c r="T1150" s="33">
        <v>5051771871332</v>
      </c>
      <c r="U1150" s="33"/>
      <c r="V1150" s="103">
        <v>5.5E-2</v>
      </c>
      <c r="W1150" s="142">
        <v>5.0000000000000001E-3</v>
      </c>
      <c r="X1150" s="103">
        <f t="shared" si="54"/>
        <v>0.06</v>
      </c>
      <c r="Y1150" s="139">
        <v>15</v>
      </c>
      <c r="Z1150" s="139">
        <v>345</v>
      </c>
      <c r="AA1150" s="139">
        <v>155</v>
      </c>
      <c r="AB1150" s="7"/>
      <c r="AC1150" s="7"/>
      <c r="AD1150" s="7"/>
      <c r="AE1150" s="7"/>
      <c r="AF1150" s="7"/>
      <c r="AG1150" s="7"/>
      <c r="AH1150" s="7"/>
      <c r="AI1150" s="1"/>
      <c r="AJ1150" s="7"/>
      <c r="AK1150" s="7"/>
      <c r="AL1150" s="7"/>
      <c r="AM1150" s="7"/>
      <c r="AN1150" s="7"/>
      <c r="AO1150" s="7"/>
      <c r="AP1150" s="1"/>
      <c r="AQ1150" s="1"/>
      <c r="AR1150" s="1"/>
      <c r="AS1150" s="1"/>
      <c r="AT1150" s="1"/>
      <c r="AU1150" s="1"/>
      <c r="AV1150" s="1"/>
      <c r="AW1150" s="1"/>
      <c r="AX1150" s="1"/>
      <c r="AY1150" s="322" t="s">
        <v>2414</v>
      </c>
      <c r="BA1150" t="s">
        <v>5211</v>
      </c>
      <c r="BB1150" s="302" t="s">
        <v>5197</v>
      </c>
      <c r="BC1150" s="309" t="s">
        <v>5198</v>
      </c>
    </row>
    <row r="1151" spans="1:55" s="3" customFormat="1" ht="15.75" x14ac:dyDescent="0.25">
      <c r="A1151" s="3" t="s">
        <v>1657</v>
      </c>
      <c r="B1151" s="3" t="s">
        <v>310</v>
      </c>
      <c r="C1151" s="24"/>
      <c r="D1151" s="3" t="s">
        <v>2117</v>
      </c>
      <c r="E1151" s="24" t="s">
        <v>4053</v>
      </c>
      <c r="F1151" s="24" t="s">
        <v>2107</v>
      </c>
      <c r="G1151" s="24"/>
      <c r="H1151" s="34" t="s">
        <v>1610</v>
      </c>
      <c r="I1151" s="33">
        <v>61161020</v>
      </c>
      <c r="J1151" s="33"/>
      <c r="K1151" s="1" t="s">
        <v>2008</v>
      </c>
      <c r="L1151" s="1" t="s">
        <v>2008</v>
      </c>
      <c r="M1151" s="1"/>
      <c r="N1151" s="43" t="s">
        <v>299</v>
      </c>
      <c r="O1151" s="43"/>
      <c r="P1151" s="22" t="s">
        <v>1995</v>
      </c>
      <c r="Q1151" s="22">
        <v>21.5</v>
      </c>
      <c r="R1151" s="37">
        <f t="shared" si="52"/>
        <v>39.200000000000003</v>
      </c>
      <c r="S1151" s="168">
        <v>49</v>
      </c>
      <c r="T1151" s="33">
        <v>5051771871349</v>
      </c>
      <c r="U1151" s="33"/>
      <c r="V1151" s="103">
        <v>5.5E-2</v>
      </c>
      <c r="W1151" s="142">
        <v>5.0000000000000001E-3</v>
      </c>
      <c r="X1151" s="103">
        <f t="shared" si="54"/>
        <v>0.06</v>
      </c>
      <c r="Y1151" s="139">
        <v>15</v>
      </c>
      <c r="Z1151" s="139">
        <v>345</v>
      </c>
      <c r="AA1151" s="139">
        <v>155</v>
      </c>
      <c r="AB1151" s="7"/>
      <c r="AC1151" s="7"/>
      <c r="AD1151" s="7"/>
      <c r="AE1151" s="7"/>
      <c r="AF1151" s="7"/>
      <c r="AG1151" s="7"/>
      <c r="AH1151" s="7"/>
      <c r="AI1151" s="1"/>
      <c r="AJ1151" s="7"/>
      <c r="AK1151" s="7"/>
      <c r="AL1151" s="7"/>
      <c r="AM1151" s="7"/>
      <c r="AN1151" s="7"/>
      <c r="AO1151" s="7"/>
      <c r="AP1151" s="1"/>
      <c r="AQ1151" s="1"/>
      <c r="AR1151" s="1"/>
      <c r="AS1151" s="1"/>
      <c r="AT1151" s="1"/>
      <c r="AU1151" s="1"/>
      <c r="AV1151" s="1"/>
      <c r="AW1151" s="1"/>
      <c r="AX1151" s="1"/>
      <c r="AY1151" s="322" t="s">
        <v>2414</v>
      </c>
      <c r="BA1151" t="s">
        <v>5211</v>
      </c>
      <c r="BB1151" s="302" t="s">
        <v>5197</v>
      </c>
      <c r="BC1151" s="309" t="s">
        <v>5198</v>
      </c>
    </row>
    <row r="1152" spans="1:55" s="3" customFormat="1" ht="15.75" x14ac:dyDescent="0.25">
      <c r="A1152" s="3" t="s">
        <v>1657</v>
      </c>
      <c r="B1152" s="3" t="s">
        <v>310</v>
      </c>
      <c r="C1152" s="24"/>
      <c r="D1152" s="24" t="s">
        <v>2117</v>
      </c>
      <c r="E1152" s="24" t="s">
        <v>4050</v>
      </c>
      <c r="F1152" s="24" t="s">
        <v>2107</v>
      </c>
      <c r="G1152" s="24"/>
      <c r="H1152" s="34" t="s">
        <v>1610</v>
      </c>
      <c r="I1152" s="33">
        <v>61161020</v>
      </c>
      <c r="J1152" s="33"/>
      <c r="K1152" s="1" t="s">
        <v>2008</v>
      </c>
      <c r="L1152" s="1" t="s">
        <v>2008</v>
      </c>
      <c r="M1152" s="1"/>
      <c r="N1152" s="43" t="s">
        <v>295</v>
      </c>
      <c r="O1152" s="43"/>
      <c r="P1152" s="22" t="s">
        <v>1995</v>
      </c>
      <c r="Q1152" s="22">
        <v>21.5</v>
      </c>
      <c r="R1152" s="37">
        <f t="shared" si="52"/>
        <v>39.200000000000003</v>
      </c>
      <c r="S1152" s="168">
        <v>49</v>
      </c>
      <c r="T1152" s="33">
        <v>5051771871370</v>
      </c>
      <c r="U1152" s="33"/>
      <c r="V1152" s="103">
        <v>5.5E-2</v>
      </c>
      <c r="W1152" s="142">
        <v>5.0000000000000001E-3</v>
      </c>
      <c r="X1152" s="103">
        <f t="shared" si="54"/>
        <v>0.06</v>
      </c>
      <c r="Y1152" s="139">
        <v>15</v>
      </c>
      <c r="Z1152" s="139">
        <v>345</v>
      </c>
      <c r="AA1152" s="139">
        <v>155</v>
      </c>
      <c r="AB1152" s="7"/>
      <c r="AC1152" s="7"/>
      <c r="AD1152" s="7"/>
      <c r="AE1152" s="7"/>
      <c r="AF1152" s="7"/>
      <c r="AG1152" s="7"/>
      <c r="AH1152" s="7"/>
      <c r="AI1152" s="1"/>
      <c r="AJ1152" s="7"/>
      <c r="AK1152" s="7"/>
      <c r="AL1152" s="7"/>
      <c r="AM1152" s="7"/>
      <c r="AN1152" s="7"/>
      <c r="AO1152" s="7"/>
      <c r="AP1152" s="1"/>
      <c r="AQ1152" s="1"/>
      <c r="AR1152" s="1"/>
      <c r="AS1152" s="1"/>
      <c r="AT1152" s="1"/>
      <c r="AU1152" s="1"/>
      <c r="AV1152" s="1"/>
      <c r="AW1152" s="1"/>
      <c r="AX1152" s="1"/>
      <c r="AY1152" s="322" t="s">
        <v>2414</v>
      </c>
      <c r="BA1152" t="s">
        <v>5211</v>
      </c>
      <c r="BB1152" s="302" t="s">
        <v>5197</v>
      </c>
      <c r="BC1152" s="309" t="s">
        <v>5198</v>
      </c>
    </row>
    <row r="1153" spans="1:55" s="3" customFormat="1" ht="15.75" x14ac:dyDescent="0.25">
      <c r="A1153" s="3" t="s">
        <v>1657</v>
      </c>
      <c r="B1153" s="24" t="s">
        <v>310</v>
      </c>
      <c r="C1153" s="24"/>
      <c r="D1153" s="3" t="s">
        <v>2117</v>
      </c>
      <c r="E1153" s="24" t="s">
        <v>4051</v>
      </c>
      <c r="F1153" s="24" t="s">
        <v>2107</v>
      </c>
      <c r="G1153" s="24"/>
      <c r="H1153" s="34" t="s">
        <v>1610</v>
      </c>
      <c r="I1153" s="33">
        <v>61161020</v>
      </c>
      <c r="J1153" s="33"/>
      <c r="K1153" s="1" t="s">
        <v>2008</v>
      </c>
      <c r="L1153" s="1" t="s">
        <v>2008</v>
      </c>
      <c r="M1153" s="1"/>
      <c r="N1153" s="43" t="s">
        <v>301</v>
      </c>
      <c r="O1153" s="43"/>
      <c r="P1153" s="22" t="s">
        <v>1995</v>
      </c>
      <c r="Q1153" s="22">
        <v>21.5</v>
      </c>
      <c r="R1153" s="37">
        <f t="shared" si="52"/>
        <v>39.200000000000003</v>
      </c>
      <c r="S1153" s="168">
        <v>49</v>
      </c>
      <c r="T1153" s="33">
        <v>5051771871356</v>
      </c>
      <c r="U1153" s="33"/>
      <c r="V1153" s="103">
        <v>5.5E-2</v>
      </c>
      <c r="W1153" s="142">
        <v>5.0000000000000001E-3</v>
      </c>
      <c r="X1153" s="103">
        <f t="shared" si="54"/>
        <v>0.06</v>
      </c>
      <c r="Y1153" s="139">
        <v>15</v>
      </c>
      <c r="Z1153" s="139">
        <v>345</v>
      </c>
      <c r="AA1153" s="139">
        <v>155</v>
      </c>
      <c r="AB1153" s="7"/>
      <c r="AC1153" s="7"/>
      <c r="AD1153" s="7"/>
      <c r="AE1153" s="7"/>
      <c r="AF1153" s="7"/>
      <c r="AG1153" s="7"/>
      <c r="AH1153" s="7"/>
      <c r="AI1153" s="1"/>
      <c r="AJ1153" s="7"/>
      <c r="AK1153" s="7"/>
      <c r="AL1153" s="7"/>
      <c r="AM1153" s="7"/>
      <c r="AN1153" s="7"/>
      <c r="AO1153" s="7"/>
      <c r="AP1153" s="1"/>
      <c r="AQ1153" s="1"/>
      <c r="AR1153" s="1"/>
      <c r="AS1153" s="1"/>
      <c r="AT1153" s="1"/>
      <c r="AU1153" s="1"/>
      <c r="AV1153" s="1"/>
      <c r="AW1153" s="1"/>
      <c r="AX1153" s="1"/>
      <c r="AY1153" s="322" t="s">
        <v>312</v>
      </c>
      <c r="BA1153" t="s">
        <v>5211</v>
      </c>
      <c r="BB1153" s="302" t="s">
        <v>5197</v>
      </c>
      <c r="BC1153" s="309" t="s">
        <v>5198</v>
      </c>
    </row>
    <row r="1154" spans="1:55" s="3" customFormat="1" ht="15.75" x14ac:dyDescent="0.25">
      <c r="A1154" s="3" t="s">
        <v>1657</v>
      </c>
      <c r="B1154" s="24" t="s">
        <v>310</v>
      </c>
      <c r="C1154" s="24"/>
      <c r="D1154" s="3" t="s">
        <v>2117</v>
      </c>
      <c r="E1154" s="24" t="s">
        <v>4054</v>
      </c>
      <c r="F1154" s="24" t="s">
        <v>2107</v>
      </c>
      <c r="G1154" s="24"/>
      <c r="H1154" s="34" t="s">
        <v>1610</v>
      </c>
      <c r="I1154" s="33">
        <v>61161020</v>
      </c>
      <c r="J1154" s="33"/>
      <c r="K1154" s="1" t="s">
        <v>2008</v>
      </c>
      <c r="L1154" s="1" t="s">
        <v>2008</v>
      </c>
      <c r="M1154" s="1"/>
      <c r="N1154" s="43" t="s">
        <v>293</v>
      </c>
      <c r="O1154" s="43"/>
      <c r="P1154" s="22" t="s">
        <v>1995</v>
      </c>
      <c r="Q1154" s="22">
        <v>21.5</v>
      </c>
      <c r="R1154" s="37">
        <f t="shared" si="52"/>
        <v>39.200000000000003</v>
      </c>
      <c r="S1154" s="168">
        <v>49</v>
      </c>
      <c r="T1154" s="33">
        <v>5051771871363</v>
      </c>
      <c r="U1154" s="33"/>
      <c r="V1154" s="103">
        <v>5.5E-2</v>
      </c>
      <c r="W1154" s="142">
        <v>5.0000000000000001E-3</v>
      </c>
      <c r="X1154" s="103">
        <f t="shared" si="54"/>
        <v>0.06</v>
      </c>
      <c r="Y1154" s="139">
        <v>15</v>
      </c>
      <c r="Z1154" s="139">
        <v>345</v>
      </c>
      <c r="AA1154" s="139">
        <v>155</v>
      </c>
      <c r="AB1154" s="7"/>
      <c r="AC1154" s="7"/>
      <c r="AD1154" s="7"/>
      <c r="AE1154" s="7"/>
      <c r="AF1154" s="7"/>
      <c r="AG1154" s="7"/>
      <c r="AH1154" s="7"/>
      <c r="AI1154" s="1"/>
      <c r="AJ1154" s="7"/>
      <c r="AK1154" s="7"/>
      <c r="AL1154" s="7"/>
      <c r="AM1154" s="7"/>
      <c r="AN1154" s="7"/>
      <c r="AO1154" s="7"/>
      <c r="AP1154" s="1"/>
      <c r="AQ1154" s="1"/>
      <c r="AR1154" s="1"/>
      <c r="AS1154" s="1"/>
      <c r="AT1154" s="1"/>
      <c r="AU1154" s="1"/>
      <c r="AV1154" s="1"/>
      <c r="AW1154" s="1"/>
      <c r="AX1154" s="1"/>
      <c r="AY1154" s="322" t="s">
        <v>312</v>
      </c>
      <c r="BA1154" t="s">
        <v>5211</v>
      </c>
      <c r="BB1154" s="302" t="s">
        <v>5197</v>
      </c>
      <c r="BC1154" s="309" t="s">
        <v>5198</v>
      </c>
    </row>
    <row r="1155" spans="1:55" s="3" customFormat="1" ht="15.75" x14ac:dyDescent="0.25">
      <c r="A1155" t="s">
        <v>289</v>
      </c>
      <c r="B1155" t="s">
        <v>310</v>
      </c>
      <c r="C1155" t="s">
        <v>4387</v>
      </c>
      <c r="D1155" t="s">
        <v>4395</v>
      </c>
      <c r="E1155" s="20" t="s">
        <v>4388</v>
      </c>
      <c r="F1155" t="s">
        <v>4389</v>
      </c>
      <c r="H1155" t="s">
        <v>1609</v>
      </c>
      <c r="I1155" s="33">
        <v>61161021</v>
      </c>
      <c r="J1155" s="33"/>
      <c r="K1155" s="1" t="s">
        <v>2008</v>
      </c>
      <c r="L1155" s="1" t="s">
        <v>2008</v>
      </c>
      <c r="M1155" s="254"/>
      <c r="N1155" s="13" t="s">
        <v>4390</v>
      </c>
      <c r="O1155"/>
      <c r="P1155" s="244" t="s">
        <v>1995</v>
      </c>
      <c r="Q1155" s="313">
        <v>23.5</v>
      </c>
      <c r="R1155" s="37">
        <f t="shared" si="52"/>
        <v>43.2</v>
      </c>
      <c r="S1155" s="168">
        <v>54</v>
      </c>
      <c r="T1155" s="143">
        <v>5051771345451</v>
      </c>
      <c r="U1155"/>
      <c r="V1155"/>
      <c r="W1155"/>
      <c r="X1155"/>
      <c r="Y1155"/>
      <c r="Z1155"/>
      <c r="AA1155"/>
      <c r="AB1155"/>
      <c r="AC1155"/>
      <c r="AD1155"/>
      <c r="AE1155"/>
      <c r="AF1155"/>
      <c r="AG1155"/>
      <c r="AH1155"/>
      <c r="AI1155"/>
      <c r="AJ1155"/>
      <c r="AK1155"/>
      <c r="AL1155"/>
      <c r="AM1155"/>
      <c r="AN1155"/>
      <c r="AO1155"/>
      <c r="AP1155"/>
      <c r="AQ1155"/>
      <c r="AR1155"/>
      <c r="AS1155"/>
      <c r="AT1155"/>
      <c r="AU1155"/>
      <c r="AV1155"/>
      <c r="AW1155"/>
      <c r="AX1155"/>
      <c r="AY1155" s="320" t="s">
        <v>4391</v>
      </c>
      <c r="AZ1155" s="24"/>
      <c r="BA1155" t="s">
        <v>5211</v>
      </c>
      <c r="BB1155" s="302" t="s">
        <v>5197</v>
      </c>
      <c r="BC1155" s="309" t="s">
        <v>5198</v>
      </c>
    </row>
    <row r="1156" spans="1:55" s="3" customFormat="1" ht="15.75" x14ac:dyDescent="0.25">
      <c r="A1156" t="s">
        <v>289</v>
      </c>
      <c r="B1156" t="s">
        <v>310</v>
      </c>
      <c r="C1156" t="s">
        <v>4387</v>
      </c>
      <c r="D1156" t="s">
        <v>4395</v>
      </c>
      <c r="E1156" s="20" t="s">
        <v>4392</v>
      </c>
      <c r="F1156" t="s">
        <v>4389</v>
      </c>
      <c r="H1156" t="s">
        <v>1610</v>
      </c>
      <c r="I1156" s="33">
        <v>61161022</v>
      </c>
      <c r="J1156" s="33"/>
      <c r="K1156" s="1" t="s">
        <v>2008</v>
      </c>
      <c r="L1156" s="1" t="s">
        <v>2008</v>
      </c>
      <c r="M1156" s="254"/>
      <c r="N1156" s="13" t="s">
        <v>4390</v>
      </c>
      <c r="O1156"/>
      <c r="P1156" s="244" t="s">
        <v>1995</v>
      </c>
      <c r="Q1156" s="313">
        <v>23.5</v>
      </c>
      <c r="R1156" s="37">
        <f t="shared" si="52"/>
        <v>43.2</v>
      </c>
      <c r="S1156" s="168">
        <v>54</v>
      </c>
      <c r="T1156" s="143">
        <v>5051771345468</v>
      </c>
      <c r="U1156"/>
      <c r="V1156"/>
      <c r="W1156"/>
      <c r="X1156"/>
      <c r="Y1156"/>
      <c r="Z1156"/>
      <c r="AA1156"/>
      <c r="AB1156"/>
      <c r="AC1156"/>
      <c r="AD1156"/>
      <c r="AE1156"/>
      <c r="AF1156"/>
      <c r="AG1156"/>
      <c r="AH1156"/>
      <c r="AI1156"/>
      <c r="AJ1156"/>
      <c r="AK1156"/>
      <c r="AL1156"/>
      <c r="AM1156"/>
      <c r="AN1156"/>
      <c r="AO1156"/>
      <c r="AP1156"/>
      <c r="AQ1156"/>
      <c r="AR1156"/>
      <c r="AS1156"/>
      <c r="AT1156"/>
      <c r="AU1156"/>
      <c r="AV1156"/>
      <c r="AW1156"/>
      <c r="AX1156"/>
      <c r="AY1156" s="320" t="s">
        <v>4391</v>
      </c>
      <c r="AZ1156" s="24"/>
      <c r="BA1156" t="s">
        <v>5211</v>
      </c>
      <c r="BB1156" s="302" t="s">
        <v>5197</v>
      </c>
      <c r="BC1156" s="309" t="s">
        <v>5198</v>
      </c>
    </row>
    <row r="1157" spans="1:55" s="3" customFormat="1" ht="15.75" x14ac:dyDescent="0.25">
      <c r="A1157" t="s">
        <v>289</v>
      </c>
      <c r="B1157" t="s">
        <v>310</v>
      </c>
      <c r="C1157" t="s">
        <v>4387</v>
      </c>
      <c r="D1157" t="s">
        <v>4395</v>
      </c>
      <c r="E1157" s="20" t="s">
        <v>4393</v>
      </c>
      <c r="F1157" t="s">
        <v>4389</v>
      </c>
      <c r="H1157" t="s">
        <v>898</v>
      </c>
      <c r="I1157" s="33">
        <v>61161023</v>
      </c>
      <c r="J1157" s="33"/>
      <c r="K1157" s="1" t="s">
        <v>2008</v>
      </c>
      <c r="L1157" s="1" t="s">
        <v>2008</v>
      </c>
      <c r="M1157" s="254"/>
      <c r="N1157" s="13" t="s">
        <v>4390</v>
      </c>
      <c r="O1157"/>
      <c r="P1157" s="244" t="s">
        <v>1995</v>
      </c>
      <c r="Q1157" s="313">
        <v>23.5</v>
      </c>
      <c r="R1157" s="37">
        <f t="shared" si="52"/>
        <v>43.2</v>
      </c>
      <c r="S1157" s="168">
        <v>54</v>
      </c>
      <c r="T1157" s="143">
        <v>5051771345482</v>
      </c>
      <c r="U1157"/>
      <c r="V1157"/>
      <c r="W1157"/>
      <c r="X1157"/>
      <c r="Y1157"/>
      <c r="Z1157"/>
      <c r="AA1157"/>
      <c r="AB1157"/>
      <c r="AC1157"/>
      <c r="AD1157"/>
      <c r="AE1157"/>
      <c r="AF1157"/>
      <c r="AG1157"/>
      <c r="AH1157"/>
      <c r="AI1157"/>
      <c r="AJ1157"/>
      <c r="AK1157"/>
      <c r="AL1157"/>
      <c r="AM1157"/>
      <c r="AN1157"/>
      <c r="AO1157"/>
      <c r="AP1157"/>
      <c r="AQ1157"/>
      <c r="AR1157"/>
      <c r="AS1157"/>
      <c r="AT1157"/>
      <c r="AU1157"/>
      <c r="AV1157"/>
      <c r="AW1157"/>
      <c r="AX1157"/>
      <c r="AY1157" s="320" t="s">
        <v>4391</v>
      </c>
      <c r="AZ1157" s="24"/>
      <c r="BA1157" t="s">
        <v>5211</v>
      </c>
      <c r="BB1157" s="302" t="s">
        <v>5197</v>
      </c>
      <c r="BC1157" s="309" t="s">
        <v>5198</v>
      </c>
    </row>
    <row r="1158" spans="1:55" s="3" customFormat="1" ht="15.75" x14ac:dyDescent="0.25">
      <c r="A1158" t="s">
        <v>289</v>
      </c>
      <c r="B1158" t="s">
        <v>310</v>
      </c>
      <c r="C1158" t="s">
        <v>4387</v>
      </c>
      <c r="D1158" t="s">
        <v>4395</v>
      </c>
      <c r="E1158" s="20" t="s">
        <v>4394</v>
      </c>
      <c r="F1158" t="s">
        <v>4389</v>
      </c>
      <c r="H1158" t="s">
        <v>896</v>
      </c>
      <c r="I1158" s="33">
        <v>61161024</v>
      </c>
      <c r="J1158" s="33"/>
      <c r="K1158" s="1" t="s">
        <v>2008</v>
      </c>
      <c r="L1158" s="1" t="s">
        <v>2008</v>
      </c>
      <c r="M1158" s="254"/>
      <c r="N1158" s="13" t="s">
        <v>4390</v>
      </c>
      <c r="O1158"/>
      <c r="P1158" s="244" t="s">
        <v>1995</v>
      </c>
      <c r="Q1158" s="313">
        <v>23.5</v>
      </c>
      <c r="R1158" s="37">
        <f t="shared" si="52"/>
        <v>43.2</v>
      </c>
      <c r="S1158" s="168">
        <v>54</v>
      </c>
      <c r="T1158" s="143">
        <v>5051771345475</v>
      </c>
      <c r="U1158"/>
      <c r="V1158"/>
      <c r="W1158"/>
      <c r="X1158"/>
      <c r="Y1158"/>
      <c r="Z1158"/>
      <c r="AA1158"/>
      <c r="AB1158"/>
      <c r="AC1158"/>
      <c r="AD1158"/>
      <c r="AE1158"/>
      <c r="AF1158"/>
      <c r="AG1158"/>
      <c r="AH1158"/>
      <c r="AI1158"/>
      <c r="AJ1158"/>
      <c r="AK1158"/>
      <c r="AL1158"/>
      <c r="AM1158"/>
      <c r="AN1158"/>
      <c r="AO1158"/>
      <c r="AP1158"/>
      <c r="AQ1158"/>
      <c r="AR1158"/>
      <c r="AS1158"/>
      <c r="AT1158"/>
      <c r="AU1158"/>
      <c r="AV1158"/>
      <c r="AW1158"/>
      <c r="AX1158"/>
      <c r="AY1158" s="320" t="s">
        <v>4391</v>
      </c>
      <c r="AZ1158" s="24"/>
      <c r="BA1158" t="s">
        <v>5211</v>
      </c>
      <c r="BB1158" s="302" t="s">
        <v>5197</v>
      </c>
      <c r="BC1158" s="309" t="s">
        <v>5198</v>
      </c>
    </row>
    <row r="1159" spans="1:55" ht="15.75" x14ac:dyDescent="0.25">
      <c r="A1159" t="s">
        <v>289</v>
      </c>
      <c r="B1159" s="24" t="s">
        <v>310</v>
      </c>
      <c r="C1159" t="s">
        <v>4387</v>
      </c>
      <c r="D1159" t="s">
        <v>4794</v>
      </c>
      <c r="E1159" s="20" t="s">
        <v>4689</v>
      </c>
      <c r="F1159" t="s">
        <v>4690</v>
      </c>
      <c r="H1159" t="s">
        <v>2079</v>
      </c>
      <c r="I1159" s="33">
        <v>61161024</v>
      </c>
      <c r="J1159" s="33"/>
      <c r="K1159" s="1" t="s">
        <v>2008</v>
      </c>
      <c r="L1159" s="1" t="s">
        <v>2008</v>
      </c>
      <c r="M1159" s="254"/>
      <c r="N1159" s="13" t="s">
        <v>4691</v>
      </c>
      <c r="O1159"/>
      <c r="P1159" t="s">
        <v>1995</v>
      </c>
      <c r="Q1159" s="37">
        <v>134</v>
      </c>
      <c r="R1159" s="37">
        <f t="shared" si="52"/>
        <v>246.4</v>
      </c>
      <c r="S1159" s="168">
        <v>308</v>
      </c>
      <c r="T1159" s="143">
        <v>5051771923093</v>
      </c>
      <c r="U1159"/>
      <c r="V1159"/>
      <c r="W1159"/>
      <c r="X1159"/>
      <c r="Y1159"/>
      <c r="Z1159"/>
      <c r="AA1159"/>
      <c r="AY1159" s="320" t="s">
        <v>4692</v>
      </c>
      <c r="BA1159" t="s">
        <v>5211</v>
      </c>
      <c r="BB1159" s="302" t="s">
        <v>5197</v>
      </c>
      <c r="BC1159" s="309" t="s">
        <v>5198</v>
      </c>
    </row>
    <row r="1160" spans="1:55" ht="15.75" x14ac:dyDescent="0.25">
      <c r="A1160" t="s">
        <v>289</v>
      </c>
      <c r="B1160" s="24" t="s">
        <v>310</v>
      </c>
      <c r="C1160" t="s">
        <v>4387</v>
      </c>
      <c r="D1160" t="s">
        <v>4794</v>
      </c>
      <c r="E1160" s="20" t="s">
        <v>4693</v>
      </c>
      <c r="F1160" t="s">
        <v>4690</v>
      </c>
      <c r="H1160" t="s">
        <v>2079</v>
      </c>
      <c r="I1160" s="33">
        <v>61161024</v>
      </c>
      <c r="J1160" s="33"/>
      <c r="K1160" s="1" t="s">
        <v>2008</v>
      </c>
      <c r="L1160" s="1" t="s">
        <v>2008</v>
      </c>
      <c r="M1160" s="254"/>
      <c r="N1160" s="13" t="s">
        <v>301</v>
      </c>
      <c r="O1160"/>
      <c r="P1160" t="s">
        <v>1995</v>
      </c>
      <c r="Q1160" s="37">
        <v>134</v>
      </c>
      <c r="R1160" s="37">
        <f t="shared" si="52"/>
        <v>246.4</v>
      </c>
      <c r="S1160" s="168">
        <v>308</v>
      </c>
      <c r="T1160" s="143">
        <v>5051771923123</v>
      </c>
      <c r="U1160"/>
      <c r="V1160"/>
      <c r="W1160"/>
      <c r="X1160"/>
      <c r="Y1160"/>
      <c r="Z1160"/>
      <c r="AA1160"/>
      <c r="AY1160" s="320" t="s">
        <v>4692</v>
      </c>
      <c r="BA1160" t="s">
        <v>5211</v>
      </c>
      <c r="BB1160" s="302" t="s">
        <v>5197</v>
      </c>
      <c r="BC1160" s="309" t="s">
        <v>5198</v>
      </c>
    </row>
    <row r="1161" spans="1:55" ht="15.75" x14ac:dyDescent="0.25">
      <c r="A1161" t="s">
        <v>289</v>
      </c>
      <c r="B1161" s="24" t="s">
        <v>310</v>
      </c>
      <c r="C1161" t="s">
        <v>4387</v>
      </c>
      <c r="D1161" t="s">
        <v>4794</v>
      </c>
      <c r="E1161" s="20" t="s">
        <v>4694</v>
      </c>
      <c r="F1161" t="s">
        <v>4690</v>
      </c>
      <c r="H1161" t="s">
        <v>2079</v>
      </c>
      <c r="I1161" s="33">
        <v>61161024</v>
      </c>
      <c r="J1161" s="33"/>
      <c r="K1161" s="1" t="s">
        <v>2008</v>
      </c>
      <c r="L1161" s="1" t="s">
        <v>2008</v>
      </c>
      <c r="M1161" s="254"/>
      <c r="N1161" s="13" t="s">
        <v>299</v>
      </c>
      <c r="O1161"/>
      <c r="P1161" t="s">
        <v>1995</v>
      </c>
      <c r="Q1161" s="37">
        <v>134</v>
      </c>
      <c r="R1161" s="37">
        <f t="shared" si="52"/>
        <v>246.4</v>
      </c>
      <c r="S1161" s="168">
        <v>308</v>
      </c>
      <c r="T1161" s="143">
        <v>5051771923116</v>
      </c>
      <c r="U1161"/>
      <c r="V1161"/>
      <c r="W1161"/>
      <c r="X1161"/>
      <c r="Y1161"/>
      <c r="Z1161"/>
      <c r="AA1161"/>
      <c r="AY1161" s="320" t="s">
        <v>4692</v>
      </c>
      <c r="BA1161" t="s">
        <v>5211</v>
      </c>
      <c r="BB1161" s="302" t="s">
        <v>5197</v>
      </c>
      <c r="BC1161" s="309" t="s">
        <v>5198</v>
      </c>
    </row>
    <row r="1162" spans="1:55" ht="15.75" x14ac:dyDescent="0.25">
      <c r="A1162" t="s">
        <v>289</v>
      </c>
      <c r="B1162" s="24" t="s">
        <v>310</v>
      </c>
      <c r="C1162" t="s">
        <v>4387</v>
      </c>
      <c r="D1162" t="s">
        <v>4794</v>
      </c>
      <c r="E1162" s="20" t="s">
        <v>4695</v>
      </c>
      <c r="F1162" t="s">
        <v>4690</v>
      </c>
      <c r="H1162" t="s">
        <v>2079</v>
      </c>
      <c r="I1162" s="33">
        <v>61161024</v>
      </c>
      <c r="J1162" s="33"/>
      <c r="K1162" s="1" t="s">
        <v>2008</v>
      </c>
      <c r="L1162" s="1" t="s">
        <v>2008</v>
      </c>
      <c r="M1162" s="254"/>
      <c r="N1162" s="13" t="s">
        <v>297</v>
      </c>
      <c r="O1162"/>
      <c r="P1162" t="s">
        <v>1995</v>
      </c>
      <c r="Q1162" s="37">
        <v>134</v>
      </c>
      <c r="R1162" s="37">
        <f t="shared" ref="R1162:R1225" si="55">S1162*0.8</f>
        <v>246.4</v>
      </c>
      <c r="S1162" s="168">
        <v>308</v>
      </c>
      <c r="T1162" s="143">
        <v>5051771923109</v>
      </c>
      <c r="U1162"/>
      <c r="V1162"/>
      <c r="W1162"/>
      <c r="X1162"/>
      <c r="Y1162"/>
      <c r="Z1162"/>
      <c r="AA1162"/>
      <c r="AY1162" s="320" t="s">
        <v>4692</v>
      </c>
      <c r="BA1162" t="s">
        <v>5211</v>
      </c>
      <c r="BB1162" s="302" t="s">
        <v>5197</v>
      </c>
      <c r="BC1162" s="309" t="s">
        <v>5198</v>
      </c>
    </row>
    <row r="1163" spans="1:55" ht="15.75" x14ac:dyDescent="0.25">
      <c r="A1163" t="s">
        <v>289</v>
      </c>
      <c r="B1163" s="24" t="s">
        <v>310</v>
      </c>
      <c r="C1163" t="s">
        <v>4387</v>
      </c>
      <c r="D1163" t="s">
        <v>4794</v>
      </c>
      <c r="E1163" s="20" t="s">
        <v>4696</v>
      </c>
      <c r="F1163" t="s">
        <v>4690</v>
      </c>
      <c r="H1163" t="s">
        <v>2079</v>
      </c>
      <c r="I1163" s="33">
        <v>61161024</v>
      </c>
      <c r="J1163" s="33"/>
      <c r="K1163" s="1" t="s">
        <v>2008</v>
      </c>
      <c r="L1163" s="1" t="s">
        <v>2008</v>
      </c>
      <c r="M1163" s="254"/>
      <c r="N1163" s="13" t="s">
        <v>293</v>
      </c>
      <c r="O1163"/>
      <c r="P1163" t="s">
        <v>1995</v>
      </c>
      <c r="Q1163" s="37">
        <v>134</v>
      </c>
      <c r="R1163" s="37">
        <f t="shared" si="55"/>
        <v>246.4</v>
      </c>
      <c r="S1163" s="168">
        <v>308</v>
      </c>
      <c r="T1163" s="143">
        <v>5051771923086</v>
      </c>
      <c r="U1163"/>
      <c r="V1163"/>
      <c r="W1163"/>
      <c r="X1163"/>
      <c r="Y1163"/>
      <c r="Z1163"/>
      <c r="AA1163"/>
      <c r="AY1163" s="320" t="s">
        <v>4692</v>
      </c>
      <c r="BA1163" t="s">
        <v>5211</v>
      </c>
      <c r="BB1163" s="302" t="s">
        <v>5197</v>
      </c>
      <c r="BC1163" s="309" t="s">
        <v>5198</v>
      </c>
    </row>
    <row r="1164" spans="1:55" ht="15.75" x14ac:dyDescent="0.25">
      <c r="A1164" t="s">
        <v>289</v>
      </c>
      <c r="B1164" s="24" t="s">
        <v>310</v>
      </c>
      <c r="C1164" t="s">
        <v>4387</v>
      </c>
      <c r="D1164" t="s">
        <v>4794</v>
      </c>
      <c r="E1164" s="20" t="s">
        <v>4697</v>
      </c>
      <c r="F1164" t="s">
        <v>4690</v>
      </c>
      <c r="H1164" t="s">
        <v>1610</v>
      </c>
      <c r="I1164" s="33">
        <v>61161024</v>
      </c>
      <c r="J1164" s="33"/>
      <c r="K1164" s="1" t="s">
        <v>2008</v>
      </c>
      <c r="L1164" s="1" t="s">
        <v>2008</v>
      </c>
      <c r="M1164" s="254"/>
      <c r="N1164" s="13" t="s">
        <v>4691</v>
      </c>
      <c r="O1164"/>
      <c r="P1164" t="s">
        <v>1995</v>
      </c>
      <c r="Q1164" s="37">
        <v>134</v>
      </c>
      <c r="R1164" s="37">
        <f t="shared" si="55"/>
        <v>246.4</v>
      </c>
      <c r="S1164" s="168">
        <v>308</v>
      </c>
      <c r="T1164" s="143">
        <v>5051771923147</v>
      </c>
      <c r="U1164"/>
      <c r="V1164"/>
      <c r="W1164"/>
      <c r="X1164"/>
      <c r="Y1164"/>
      <c r="Z1164"/>
      <c r="AA1164"/>
      <c r="AY1164" s="320" t="s">
        <v>4692</v>
      </c>
      <c r="BA1164" t="s">
        <v>5211</v>
      </c>
      <c r="BB1164" s="302" t="s">
        <v>5197</v>
      </c>
      <c r="BC1164" s="309" t="s">
        <v>5198</v>
      </c>
    </row>
    <row r="1165" spans="1:55" ht="15.75" x14ac:dyDescent="0.25">
      <c r="A1165" t="s">
        <v>289</v>
      </c>
      <c r="B1165" s="24" t="s">
        <v>310</v>
      </c>
      <c r="C1165" t="s">
        <v>4387</v>
      </c>
      <c r="D1165" t="s">
        <v>4794</v>
      </c>
      <c r="E1165" s="20" t="s">
        <v>4698</v>
      </c>
      <c r="F1165" t="s">
        <v>4690</v>
      </c>
      <c r="H1165" t="s">
        <v>1610</v>
      </c>
      <c r="I1165" s="33">
        <v>61161024</v>
      </c>
      <c r="J1165" s="33"/>
      <c r="K1165" s="1" t="s">
        <v>2008</v>
      </c>
      <c r="L1165" s="1" t="s">
        <v>2008</v>
      </c>
      <c r="M1165" s="254"/>
      <c r="N1165" s="13" t="s">
        <v>301</v>
      </c>
      <c r="O1165"/>
      <c r="P1165" t="s">
        <v>1995</v>
      </c>
      <c r="Q1165" s="37">
        <v>134</v>
      </c>
      <c r="R1165" s="37">
        <f t="shared" si="55"/>
        <v>246.4</v>
      </c>
      <c r="S1165" s="168">
        <v>308</v>
      </c>
      <c r="T1165" s="143">
        <v>5051771923178</v>
      </c>
      <c r="U1165"/>
      <c r="V1165"/>
      <c r="W1165"/>
      <c r="X1165"/>
      <c r="Y1165"/>
      <c r="Z1165"/>
      <c r="AA1165"/>
      <c r="AY1165" s="320" t="s">
        <v>4692</v>
      </c>
      <c r="BA1165" t="s">
        <v>5211</v>
      </c>
      <c r="BB1165" s="302" t="s">
        <v>5197</v>
      </c>
      <c r="BC1165" s="309" t="s">
        <v>5198</v>
      </c>
    </row>
    <row r="1166" spans="1:55" ht="15.75" x14ac:dyDescent="0.25">
      <c r="A1166" t="s">
        <v>289</v>
      </c>
      <c r="B1166" s="24" t="s">
        <v>310</v>
      </c>
      <c r="C1166" t="s">
        <v>4387</v>
      </c>
      <c r="D1166" t="s">
        <v>4794</v>
      </c>
      <c r="E1166" s="20" t="s">
        <v>4699</v>
      </c>
      <c r="F1166" t="s">
        <v>4690</v>
      </c>
      <c r="H1166" t="s">
        <v>1610</v>
      </c>
      <c r="I1166" s="33">
        <v>61161024</v>
      </c>
      <c r="J1166" s="33"/>
      <c r="K1166" s="1" t="s">
        <v>2008</v>
      </c>
      <c r="L1166" s="1" t="s">
        <v>2008</v>
      </c>
      <c r="M1166" s="254"/>
      <c r="N1166" s="13" t="s">
        <v>299</v>
      </c>
      <c r="O1166"/>
      <c r="P1166" t="s">
        <v>1995</v>
      </c>
      <c r="Q1166" s="37">
        <v>134</v>
      </c>
      <c r="R1166" s="37">
        <f t="shared" si="55"/>
        <v>246.4</v>
      </c>
      <c r="S1166" s="168">
        <v>308</v>
      </c>
      <c r="T1166" s="143">
        <v>5051771923161</v>
      </c>
      <c r="U1166"/>
      <c r="V1166"/>
      <c r="W1166"/>
      <c r="X1166"/>
      <c r="Y1166"/>
      <c r="Z1166"/>
      <c r="AA1166"/>
      <c r="AY1166" s="320" t="s">
        <v>4692</v>
      </c>
      <c r="BA1166" t="s">
        <v>5211</v>
      </c>
      <c r="BB1166" s="302" t="s">
        <v>5197</v>
      </c>
      <c r="BC1166" s="309" t="s">
        <v>5198</v>
      </c>
    </row>
    <row r="1167" spans="1:55" ht="15.75" x14ac:dyDescent="0.25">
      <c r="A1167" t="s">
        <v>289</v>
      </c>
      <c r="B1167" s="24" t="s">
        <v>310</v>
      </c>
      <c r="C1167" t="s">
        <v>4387</v>
      </c>
      <c r="D1167" t="s">
        <v>4794</v>
      </c>
      <c r="E1167" s="20" t="s">
        <v>4700</v>
      </c>
      <c r="F1167" t="s">
        <v>4690</v>
      </c>
      <c r="H1167" t="s">
        <v>1610</v>
      </c>
      <c r="I1167" s="33">
        <v>61161024</v>
      </c>
      <c r="J1167" s="33"/>
      <c r="K1167" s="1" t="s">
        <v>2008</v>
      </c>
      <c r="L1167" s="1" t="s">
        <v>2008</v>
      </c>
      <c r="M1167" s="254"/>
      <c r="N1167" s="13" t="s">
        <v>297</v>
      </c>
      <c r="O1167"/>
      <c r="P1167" t="s">
        <v>1995</v>
      </c>
      <c r="Q1167" s="37">
        <v>134</v>
      </c>
      <c r="R1167" s="37">
        <f t="shared" si="55"/>
        <v>246.4</v>
      </c>
      <c r="S1167" s="168">
        <v>308</v>
      </c>
      <c r="T1167" s="143">
        <v>5051771923154</v>
      </c>
      <c r="U1167"/>
      <c r="V1167"/>
      <c r="W1167"/>
      <c r="X1167"/>
      <c r="Y1167"/>
      <c r="Z1167"/>
      <c r="AA1167"/>
      <c r="AY1167" s="320" t="s">
        <v>4692</v>
      </c>
      <c r="BA1167" t="s">
        <v>5211</v>
      </c>
      <c r="BB1167" s="302" t="s">
        <v>5197</v>
      </c>
      <c r="BC1167" s="309" t="s">
        <v>5198</v>
      </c>
    </row>
    <row r="1168" spans="1:55" ht="15.75" x14ac:dyDescent="0.25">
      <c r="A1168" t="s">
        <v>289</v>
      </c>
      <c r="B1168" s="24" t="s">
        <v>310</v>
      </c>
      <c r="C1168" t="s">
        <v>4387</v>
      </c>
      <c r="D1168" t="s">
        <v>4794</v>
      </c>
      <c r="E1168" s="20" t="s">
        <v>4701</v>
      </c>
      <c r="F1168" t="s">
        <v>4690</v>
      </c>
      <c r="H1168" t="s">
        <v>1610</v>
      </c>
      <c r="I1168" s="33">
        <v>61161024</v>
      </c>
      <c r="J1168" s="33"/>
      <c r="K1168" s="1" t="s">
        <v>2008</v>
      </c>
      <c r="L1168" s="1" t="s">
        <v>2008</v>
      </c>
      <c r="M1168" s="254"/>
      <c r="N1168" s="13" t="s">
        <v>293</v>
      </c>
      <c r="O1168"/>
      <c r="P1168" t="s">
        <v>1995</v>
      </c>
      <c r="Q1168" s="37">
        <v>134</v>
      </c>
      <c r="R1168" s="37">
        <f t="shared" si="55"/>
        <v>246.4</v>
      </c>
      <c r="S1168" s="168">
        <v>308</v>
      </c>
      <c r="T1168" s="143">
        <v>5051771923130</v>
      </c>
      <c r="U1168"/>
      <c r="V1168"/>
      <c r="W1168"/>
      <c r="X1168"/>
      <c r="Y1168"/>
      <c r="Z1168"/>
      <c r="AA1168"/>
      <c r="AY1168" s="320" t="s">
        <v>4692</v>
      </c>
      <c r="BA1168" t="s">
        <v>5211</v>
      </c>
      <c r="BB1168" s="302" t="s">
        <v>5197</v>
      </c>
      <c r="BC1168" s="309" t="s">
        <v>5198</v>
      </c>
    </row>
    <row r="1169" spans="1:55" ht="15.75" x14ac:dyDescent="0.25">
      <c r="A1169" s="23" t="s">
        <v>289</v>
      </c>
      <c r="B1169" s="24" t="s">
        <v>2109</v>
      </c>
      <c r="C1169" s="24"/>
      <c r="D1169" s="24" t="s">
        <v>2526</v>
      </c>
      <c r="E1169" s="24" t="s">
        <v>292</v>
      </c>
      <c r="F1169" s="24" t="s">
        <v>2098</v>
      </c>
      <c r="G1169" s="3"/>
      <c r="H1169" s="24" t="s">
        <v>290</v>
      </c>
      <c r="I1169" s="33">
        <v>62046318</v>
      </c>
      <c r="J1169" s="33"/>
      <c r="K1169" s="1" t="s">
        <v>2008</v>
      </c>
      <c r="L1169" s="1" t="s">
        <v>2008</v>
      </c>
      <c r="M1169" s="24"/>
      <c r="N1169" s="6" t="s">
        <v>293</v>
      </c>
      <c r="O1169" s="6"/>
      <c r="P1169" s="22" t="s">
        <v>1995</v>
      </c>
      <c r="Q1169" s="22">
        <v>325</v>
      </c>
      <c r="R1169" s="37">
        <f t="shared" si="55"/>
        <v>591.20000000000005</v>
      </c>
      <c r="S1169" s="168">
        <v>739</v>
      </c>
      <c r="T1169" s="33">
        <v>5051771574141</v>
      </c>
      <c r="U1169" s="33"/>
      <c r="V1169" s="99">
        <v>0.42</v>
      </c>
      <c r="W1169" s="142">
        <v>5.0000000000000001E-3</v>
      </c>
      <c r="X1169" s="99">
        <f t="shared" ref="X1169:X1183" si="56">V1169+W1169</f>
        <v>0.42499999999999999</v>
      </c>
      <c r="Y1169" s="139">
        <v>340</v>
      </c>
      <c r="Z1169" s="139">
        <v>20</v>
      </c>
      <c r="AA1169" s="139">
        <v>355</v>
      </c>
      <c r="AB1169" s="7"/>
      <c r="AC1169" s="7"/>
      <c r="AD1169" s="7"/>
      <c r="AE1169" s="47"/>
      <c r="AF1169" s="7"/>
      <c r="AG1169" s="7"/>
      <c r="AH1169" s="1"/>
      <c r="AI1169" s="7"/>
      <c r="AJ1169" s="7"/>
      <c r="AK1169" s="47"/>
      <c r="AL1169" s="7"/>
      <c r="AM1169" s="7"/>
      <c r="AN1169" s="7"/>
      <c r="AO1169" s="1"/>
      <c r="AP1169" s="1"/>
      <c r="AQ1169" s="1"/>
      <c r="AR1169" s="1"/>
      <c r="AS1169" s="1"/>
      <c r="AT1169" s="1"/>
      <c r="AU1169" s="1"/>
      <c r="AV1169" s="1"/>
      <c r="AW1169" s="1"/>
      <c r="AY1169" s="322" t="s">
        <v>3954</v>
      </c>
      <c r="AZ1169" s="32"/>
      <c r="BA1169" t="s">
        <v>5213</v>
      </c>
      <c r="BB1169" s="302" t="s">
        <v>5197</v>
      </c>
      <c r="BC1169" s="309" t="s">
        <v>5198</v>
      </c>
    </row>
    <row r="1170" spans="1:55" ht="15.75" x14ac:dyDescent="0.25">
      <c r="A1170" s="23" t="s">
        <v>289</v>
      </c>
      <c r="B1170" s="24" t="s">
        <v>2109</v>
      </c>
      <c r="C1170" s="24"/>
      <c r="D1170" s="24" t="s">
        <v>2526</v>
      </c>
      <c r="E1170" s="24" t="s">
        <v>294</v>
      </c>
      <c r="F1170" s="24" t="s">
        <v>2098</v>
      </c>
      <c r="G1170" s="3"/>
      <c r="H1170" s="24" t="s">
        <v>290</v>
      </c>
      <c r="I1170" s="33">
        <v>62046318</v>
      </c>
      <c r="J1170" s="33"/>
      <c r="K1170" s="1" t="s">
        <v>2008</v>
      </c>
      <c r="L1170" s="1" t="s">
        <v>2008</v>
      </c>
      <c r="M1170" s="24"/>
      <c r="N1170" s="6" t="s">
        <v>295</v>
      </c>
      <c r="O1170" s="6"/>
      <c r="P1170" s="22" t="s">
        <v>1995</v>
      </c>
      <c r="Q1170" s="22">
        <v>325</v>
      </c>
      <c r="R1170" s="37">
        <f t="shared" si="55"/>
        <v>591.20000000000005</v>
      </c>
      <c r="S1170" s="168">
        <v>739</v>
      </c>
      <c r="T1170" s="33">
        <v>5051771574158</v>
      </c>
      <c r="U1170" s="33"/>
      <c r="V1170" s="99">
        <v>0.245</v>
      </c>
      <c r="W1170" s="142">
        <v>5.0000000000000001E-3</v>
      </c>
      <c r="X1170" s="99">
        <f t="shared" si="56"/>
        <v>0.25</v>
      </c>
      <c r="Y1170" s="139">
        <v>335</v>
      </c>
      <c r="Z1170" s="139">
        <v>20</v>
      </c>
      <c r="AA1170" s="139">
        <v>360</v>
      </c>
      <c r="AB1170" s="7"/>
      <c r="AC1170" s="7"/>
      <c r="AD1170" s="7"/>
      <c r="AE1170" s="7"/>
      <c r="AF1170" s="7"/>
      <c r="AG1170" s="7"/>
      <c r="AH1170" s="1"/>
      <c r="AI1170" s="7"/>
      <c r="AJ1170" s="7"/>
      <c r="AK1170" s="7"/>
      <c r="AL1170" s="7"/>
      <c r="AM1170" s="7"/>
      <c r="AN1170" s="7"/>
      <c r="AO1170" s="1"/>
      <c r="AP1170" s="1"/>
      <c r="AQ1170" s="1"/>
      <c r="AR1170" s="1"/>
      <c r="AS1170" s="1"/>
      <c r="AT1170" s="1"/>
      <c r="AU1170" s="1"/>
      <c r="AV1170" s="1"/>
      <c r="AW1170" s="1"/>
      <c r="AY1170" s="322" t="s">
        <v>3954</v>
      </c>
      <c r="AZ1170" s="32"/>
      <c r="BA1170" t="s">
        <v>5213</v>
      </c>
      <c r="BB1170" s="302" t="s">
        <v>5197</v>
      </c>
      <c r="BC1170" s="309" t="s">
        <v>5198</v>
      </c>
    </row>
    <row r="1171" spans="1:55" ht="15.75" x14ac:dyDescent="0.25">
      <c r="A1171" s="23" t="s">
        <v>289</v>
      </c>
      <c r="B1171" s="24" t="s">
        <v>2109</v>
      </c>
      <c r="C1171" s="24"/>
      <c r="D1171" s="24" t="s">
        <v>2526</v>
      </c>
      <c r="E1171" s="24" t="s">
        <v>296</v>
      </c>
      <c r="F1171" s="24" t="s">
        <v>2098</v>
      </c>
      <c r="G1171" s="3"/>
      <c r="H1171" s="24" t="s">
        <v>290</v>
      </c>
      <c r="I1171" s="33">
        <v>62046318</v>
      </c>
      <c r="J1171" s="33"/>
      <c r="K1171" s="1" t="s">
        <v>2008</v>
      </c>
      <c r="L1171" s="1" t="s">
        <v>2008</v>
      </c>
      <c r="M1171" s="24"/>
      <c r="N1171" s="6" t="s">
        <v>297</v>
      </c>
      <c r="O1171" s="6"/>
      <c r="P1171" s="22" t="s">
        <v>1995</v>
      </c>
      <c r="Q1171" s="22">
        <v>325</v>
      </c>
      <c r="R1171" s="37">
        <f t="shared" si="55"/>
        <v>591.20000000000005</v>
      </c>
      <c r="S1171" s="168">
        <v>739</v>
      </c>
      <c r="T1171" s="33">
        <v>5051771574165</v>
      </c>
      <c r="U1171" s="33"/>
      <c r="V1171" s="99">
        <v>0.4</v>
      </c>
      <c r="W1171" s="142">
        <v>5.0000000000000001E-3</v>
      </c>
      <c r="X1171" s="99">
        <f t="shared" si="56"/>
        <v>0.40500000000000003</v>
      </c>
      <c r="Y1171" s="139">
        <v>340</v>
      </c>
      <c r="Z1171" s="139">
        <v>20</v>
      </c>
      <c r="AA1171" s="139">
        <v>355</v>
      </c>
      <c r="AB1171" s="7"/>
      <c r="AC1171" s="7"/>
      <c r="AD1171" s="7"/>
      <c r="AE1171" s="7"/>
      <c r="AF1171" s="7"/>
      <c r="AG1171" s="7"/>
      <c r="AH1171" s="1"/>
      <c r="AI1171" s="7"/>
      <c r="AJ1171" s="7"/>
      <c r="AK1171" s="7"/>
      <c r="AL1171" s="7"/>
      <c r="AM1171" s="7"/>
      <c r="AN1171" s="7"/>
      <c r="AO1171" s="1"/>
      <c r="AP1171" s="1"/>
      <c r="AQ1171" s="1"/>
      <c r="AR1171" s="1"/>
      <c r="AS1171" s="1"/>
      <c r="AT1171" s="1"/>
      <c r="AU1171" s="1"/>
      <c r="AV1171" s="1"/>
      <c r="AW1171" s="1"/>
      <c r="AY1171" s="322" t="s">
        <v>3954</v>
      </c>
      <c r="AZ1171" s="32"/>
      <c r="BA1171" t="s">
        <v>5213</v>
      </c>
      <c r="BB1171" s="302" t="s">
        <v>5197</v>
      </c>
      <c r="BC1171" s="309" t="s">
        <v>5198</v>
      </c>
    </row>
    <row r="1172" spans="1:55" ht="15.75" x14ac:dyDescent="0.25">
      <c r="A1172" s="23" t="s">
        <v>289</v>
      </c>
      <c r="B1172" s="24" t="s">
        <v>2109</v>
      </c>
      <c r="C1172" s="24"/>
      <c r="D1172" s="24" t="s">
        <v>2526</v>
      </c>
      <c r="E1172" s="24" t="s">
        <v>298</v>
      </c>
      <c r="F1172" s="24" t="s">
        <v>2098</v>
      </c>
      <c r="G1172" s="3"/>
      <c r="H1172" s="24" t="s">
        <v>290</v>
      </c>
      <c r="I1172" s="33">
        <v>62046318</v>
      </c>
      <c r="J1172" s="33"/>
      <c r="K1172" s="1" t="s">
        <v>2008</v>
      </c>
      <c r="L1172" s="1" t="s">
        <v>2008</v>
      </c>
      <c r="M1172" s="24"/>
      <c r="N1172" s="6" t="s">
        <v>299</v>
      </c>
      <c r="O1172" s="6"/>
      <c r="P1172" s="22" t="s">
        <v>1995</v>
      </c>
      <c r="Q1172" s="22">
        <v>325</v>
      </c>
      <c r="R1172" s="37">
        <f t="shared" si="55"/>
        <v>591.20000000000005</v>
      </c>
      <c r="S1172" s="168">
        <v>739</v>
      </c>
      <c r="T1172" s="33">
        <v>5051771574172</v>
      </c>
      <c r="U1172" s="33"/>
      <c r="V1172" s="99">
        <v>0.27500000000000002</v>
      </c>
      <c r="W1172" s="142">
        <v>5.0000000000000001E-3</v>
      </c>
      <c r="X1172" s="99">
        <f t="shared" si="56"/>
        <v>0.28000000000000003</v>
      </c>
      <c r="Y1172" s="139">
        <v>340</v>
      </c>
      <c r="Z1172" s="139">
        <v>20</v>
      </c>
      <c r="AA1172" s="139">
        <v>360</v>
      </c>
      <c r="AB1172" s="7"/>
      <c r="AC1172" s="7"/>
      <c r="AD1172" s="7"/>
      <c r="AE1172" s="7"/>
      <c r="AF1172" s="7"/>
      <c r="AG1172" s="7"/>
      <c r="AH1172" s="1"/>
      <c r="AI1172" s="7"/>
      <c r="AJ1172" s="7"/>
      <c r="AK1172" s="7"/>
      <c r="AL1172" s="7"/>
      <c r="AM1172" s="7"/>
      <c r="AN1172" s="7"/>
      <c r="AO1172" s="1"/>
      <c r="AP1172" s="1"/>
      <c r="AQ1172" s="1"/>
      <c r="AR1172" s="1"/>
      <c r="AS1172" s="1"/>
      <c r="AT1172" s="1"/>
      <c r="AU1172" s="1"/>
      <c r="AV1172" s="1"/>
      <c r="AW1172" s="1"/>
      <c r="AY1172" s="322" t="s">
        <v>3954</v>
      </c>
      <c r="AZ1172" s="32"/>
      <c r="BA1172" t="s">
        <v>5213</v>
      </c>
      <c r="BB1172" s="302" t="s">
        <v>5197</v>
      </c>
      <c r="BC1172" s="309" t="s">
        <v>5198</v>
      </c>
    </row>
    <row r="1173" spans="1:55" ht="15.75" x14ac:dyDescent="0.25">
      <c r="A1173" s="23" t="s">
        <v>289</v>
      </c>
      <c r="B1173" s="24" t="s">
        <v>2109</v>
      </c>
      <c r="C1173" s="24"/>
      <c r="D1173" s="24" t="s">
        <v>2526</v>
      </c>
      <c r="E1173" s="24" t="s">
        <v>300</v>
      </c>
      <c r="F1173" s="24" t="s">
        <v>2098</v>
      </c>
      <c r="G1173" s="3"/>
      <c r="H1173" s="24" t="s">
        <v>290</v>
      </c>
      <c r="I1173" s="33">
        <v>62046318</v>
      </c>
      <c r="J1173" s="33"/>
      <c r="K1173" s="1" t="s">
        <v>2008</v>
      </c>
      <c r="L1173" s="1" t="s">
        <v>2008</v>
      </c>
      <c r="M1173" s="24"/>
      <c r="N1173" s="6" t="s">
        <v>301</v>
      </c>
      <c r="O1173" s="6"/>
      <c r="P1173" s="22" t="s">
        <v>1995</v>
      </c>
      <c r="Q1173" s="22">
        <v>325</v>
      </c>
      <c r="R1173" s="37">
        <f t="shared" si="55"/>
        <v>591.20000000000005</v>
      </c>
      <c r="S1173" s="168">
        <v>739</v>
      </c>
      <c r="T1173" s="33">
        <v>5051771574189</v>
      </c>
      <c r="U1173" s="33"/>
      <c r="V1173" s="99">
        <v>0.26500000000000001</v>
      </c>
      <c r="W1173" s="142">
        <v>5.0000000000000001E-3</v>
      </c>
      <c r="X1173" s="99">
        <f t="shared" si="56"/>
        <v>0.27</v>
      </c>
      <c r="Y1173" s="139">
        <v>335</v>
      </c>
      <c r="Z1173" s="139">
        <v>20</v>
      </c>
      <c r="AA1173" s="139">
        <v>355</v>
      </c>
      <c r="AB1173" s="7"/>
      <c r="AC1173" s="7"/>
      <c r="AD1173" s="7"/>
      <c r="AE1173" s="7"/>
      <c r="AF1173" s="7"/>
      <c r="AG1173" s="7"/>
      <c r="AH1173" s="1"/>
      <c r="AI1173" s="7"/>
      <c r="AJ1173" s="7"/>
      <c r="AK1173" s="7"/>
      <c r="AL1173" s="7"/>
      <c r="AM1173" s="7"/>
      <c r="AN1173" s="7"/>
      <c r="AO1173" s="1"/>
      <c r="AP1173" s="1"/>
      <c r="AQ1173" s="1"/>
      <c r="AR1173" s="1"/>
      <c r="AS1173" s="1"/>
      <c r="AT1173" s="1"/>
      <c r="AU1173" s="1"/>
      <c r="AV1173" s="1"/>
      <c r="AW1173" s="1"/>
      <c r="AY1173" s="322" t="s">
        <v>3954</v>
      </c>
      <c r="AZ1173" s="12"/>
      <c r="BA1173" t="s">
        <v>5213</v>
      </c>
      <c r="BB1173" s="302" t="s">
        <v>5197</v>
      </c>
      <c r="BC1173" s="309" t="s">
        <v>5198</v>
      </c>
    </row>
    <row r="1174" spans="1:55" ht="15.75" x14ac:dyDescent="0.25">
      <c r="A1174" s="23" t="s">
        <v>289</v>
      </c>
      <c r="B1174" s="24" t="s">
        <v>2109</v>
      </c>
      <c r="C1174" s="24"/>
      <c r="D1174" s="24" t="s">
        <v>2526</v>
      </c>
      <c r="E1174" s="24" t="s">
        <v>2430</v>
      </c>
      <c r="F1174" s="24" t="s">
        <v>2098</v>
      </c>
      <c r="G1174" s="3"/>
      <c r="H1174" s="24" t="s">
        <v>1610</v>
      </c>
      <c r="I1174" s="33">
        <v>62046318</v>
      </c>
      <c r="J1174" s="33"/>
      <c r="K1174" s="1" t="s">
        <v>2008</v>
      </c>
      <c r="L1174" s="1" t="s">
        <v>2008</v>
      </c>
      <c r="M1174" s="24"/>
      <c r="N1174" s="6" t="s">
        <v>293</v>
      </c>
      <c r="O1174" s="6"/>
      <c r="P1174" s="22" t="s">
        <v>1995</v>
      </c>
      <c r="Q1174" s="22">
        <v>325</v>
      </c>
      <c r="R1174" s="37">
        <f t="shared" si="55"/>
        <v>591.20000000000005</v>
      </c>
      <c r="S1174" s="168">
        <v>739</v>
      </c>
      <c r="T1174" s="33" t="s">
        <v>2541</v>
      </c>
      <c r="U1174" s="33"/>
      <c r="V1174" s="99">
        <v>0.42</v>
      </c>
      <c r="W1174" s="142">
        <v>5.0000000000000001E-3</v>
      </c>
      <c r="X1174" s="99">
        <f t="shared" si="56"/>
        <v>0.42499999999999999</v>
      </c>
      <c r="Y1174" s="139">
        <v>340</v>
      </c>
      <c r="Z1174" s="139">
        <v>20</v>
      </c>
      <c r="AA1174" s="139">
        <v>360</v>
      </c>
      <c r="AB1174" s="7"/>
      <c r="AC1174" s="7"/>
      <c r="AD1174" s="7"/>
      <c r="AE1174" s="7"/>
      <c r="AF1174" s="7"/>
      <c r="AG1174" s="7"/>
      <c r="AH1174" s="1"/>
      <c r="AI1174" s="7"/>
      <c r="AJ1174" s="7"/>
      <c r="AK1174" s="7"/>
      <c r="AL1174" s="7"/>
      <c r="AM1174" s="7"/>
      <c r="AN1174" s="7"/>
      <c r="AO1174" s="1"/>
      <c r="AP1174" s="1"/>
      <c r="AQ1174" s="1"/>
      <c r="AR1174" s="1"/>
      <c r="AS1174" s="1"/>
      <c r="AT1174" s="1"/>
      <c r="AU1174" s="1"/>
      <c r="AV1174" s="1"/>
      <c r="AW1174" s="1"/>
      <c r="AX1174" s="24"/>
      <c r="AY1174" s="322" t="s">
        <v>3954</v>
      </c>
      <c r="AZ1174" s="12"/>
      <c r="BA1174" t="s">
        <v>5213</v>
      </c>
      <c r="BB1174" s="302" t="s">
        <v>5197</v>
      </c>
      <c r="BC1174" s="309" t="s">
        <v>5198</v>
      </c>
    </row>
    <row r="1175" spans="1:55" ht="15.75" x14ac:dyDescent="0.25">
      <c r="A1175" s="23" t="s">
        <v>289</v>
      </c>
      <c r="B1175" s="24" t="s">
        <v>2109</v>
      </c>
      <c r="C1175" s="24"/>
      <c r="D1175" s="24" t="s">
        <v>2526</v>
      </c>
      <c r="E1175" s="24" t="s">
        <v>2431</v>
      </c>
      <c r="F1175" s="24" t="s">
        <v>2098</v>
      </c>
      <c r="G1175" s="3"/>
      <c r="H1175" s="24" t="s">
        <v>1610</v>
      </c>
      <c r="I1175" s="33">
        <v>62046318</v>
      </c>
      <c r="J1175" s="33"/>
      <c r="K1175" s="1" t="s">
        <v>2008</v>
      </c>
      <c r="L1175" s="1" t="s">
        <v>2008</v>
      </c>
      <c r="M1175" s="24"/>
      <c r="N1175" s="6" t="s">
        <v>295</v>
      </c>
      <c r="O1175" s="6"/>
      <c r="P1175" s="22" t="s">
        <v>1995</v>
      </c>
      <c r="Q1175" s="22">
        <v>325</v>
      </c>
      <c r="R1175" s="37">
        <f t="shared" si="55"/>
        <v>591.20000000000005</v>
      </c>
      <c r="S1175" s="168">
        <v>739</v>
      </c>
      <c r="T1175" s="33" t="s">
        <v>2542</v>
      </c>
      <c r="U1175" s="33"/>
      <c r="V1175" s="99">
        <v>0.245</v>
      </c>
      <c r="W1175" s="142">
        <v>5.0000000000000001E-3</v>
      </c>
      <c r="X1175" s="99">
        <f t="shared" si="56"/>
        <v>0.25</v>
      </c>
      <c r="Y1175" s="139">
        <v>335</v>
      </c>
      <c r="Z1175" s="139">
        <v>20</v>
      </c>
      <c r="AA1175" s="139">
        <v>355</v>
      </c>
      <c r="AB1175" s="7"/>
      <c r="AC1175" s="7"/>
      <c r="AD1175" s="7"/>
      <c r="AE1175" s="7"/>
      <c r="AF1175" s="7"/>
      <c r="AG1175" s="7"/>
      <c r="AH1175" s="1"/>
      <c r="AI1175" s="7"/>
      <c r="AJ1175" s="7"/>
      <c r="AK1175" s="7"/>
      <c r="AL1175" s="7"/>
      <c r="AM1175" s="7"/>
      <c r="AN1175" s="7"/>
      <c r="AO1175" s="1"/>
      <c r="AP1175" s="1"/>
      <c r="AQ1175" s="1"/>
      <c r="AR1175" s="1"/>
      <c r="AS1175" s="1"/>
      <c r="AT1175" s="1"/>
      <c r="AU1175" s="1"/>
      <c r="AV1175" s="1"/>
      <c r="AW1175" s="1"/>
      <c r="AX1175" s="24"/>
      <c r="AY1175" s="322" t="s">
        <v>3954</v>
      </c>
      <c r="AZ1175" s="12"/>
      <c r="BA1175" t="s">
        <v>5213</v>
      </c>
      <c r="BB1175" s="302" t="s">
        <v>5197</v>
      </c>
      <c r="BC1175" s="309" t="s">
        <v>5198</v>
      </c>
    </row>
    <row r="1176" spans="1:55" ht="15.75" x14ac:dyDescent="0.25">
      <c r="A1176" s="23" t="s">
        <v>289</v>
      </c>
      <c r="B1176" s="24" t="s">
        <v>2109</v>
      </c>
      <c r="C1176" s="24"/>
      <c r="D1176" s="24" t="s">
        <v>2526</v>
      </c>
      <c r="E1176" s="24" t="s">
        <v>2432</v>
      </c>
      <c r="F1176" s="24" t="s">
        <v>2098</v>
      </c>
      <c r="G1176" s="3"/>
      <c r="H1176" s="24" t="s">
        <v>1610</v>
      </c>
      <c r="I1176" s="33">
        <v>62046318</v>
      </c>
      <c r="J1176" s="33"/>
      <c r="K1176" s="1" t="s">
        <v>2008</v>
      </c>
      <c r="L1176" s="1" t="s">
        <v>2008</v>
      </c>
      <c r="M1176" s="24"/>
      <c r="N1176" s="6" t="s">
        <v>297</v>
      </c>
      <c r="O1176" s="6"/>
      <c r="P1176" s="22" t="s">
        <v>1995</v>
      </c>
      <c r="Q1176" s="22">
        <v>325</v>
      </c>
      <c r="R1176" s="37">
        <f t="shared" si="55"/>
        <v>591.20000000000005</v>
      </c>
      <c r="S1176" s="168">
        <v>739</v>
      </c>
      <c r="T1176" s="33" t="s">
        <v>2543</v>
      </c>
      <c r="U1176" s="33"/>
      <c r="V1176" s="99">
        <v>0.4</v>
      </c>
      <c r="W1176" s="142">
        <v>5.0000000000000001E-3</v>
      </c>
      <c r="X1176" s="99">
        <f t="shared" si="56"/>
        <v>0.40500000000000003</v>
      </c>
      <c r="Y1176" s="139">
        <v>340</v>
      </c>
      <c r="Z1176" s="139">
        <v>20</v>
      </c>
      <c r="AA1176" s="139">
        <v>360</v>
      </c>
      <c r="AB1176" s="7"/>
      <c r="AC1176" s="7"/>
      <c r="AD1176" s="7"/>
      <c r="AE1176" s="7"/>
      <c r="AF1176" s="7"/>
      <c r="AG1176" s="7"/>
      <c r="AH1176" s="1"/>
      <c r="AI1176" s="7"/>
      <c r="AJ1176" s="7"/>
      <c r="AK1176" s="7"/>
      <c r="AL1176" s="7"/>
      <c r="AM1176" s="7"/>
      <c r="AN1176" s="7"/>
      <c r="AO1176" s="1"/>
      <c r="AP1176" s="1"/>
      <c r="AQ1176" s="1"/>
      <c r="AR1176" s="1"/>
      <c r="AS1176" s="1"/>
      <c r="AT1176" s="1"/>
      <c r="AU1176" s="1"/>
      <c r="AV1176" s="1"/>
      <c r="AW1176" s="1"/>
      <c r="AX1176" s="24"/>
      <c r="AY1176" s="322" t="s">
        <v>3954</v>
      </c>
      <c r="AZ1176" s="12"/>
      <c r="BA1176" t="s">
        <v>5213</v>
      </c>
      <c r="BB1176" s="302" t="s">
        <v>5197</v>
      </c>
      <c r="BC1176" s="309" t="s">
        <v>5198</v>
      </c>
    </row>
    <row r="1177" spans="1:55" ht="15.75" x14ac:dyDescent="0.25">
      <c r="A1177" s="23" t="s">
        <v>289</v>
      </c>
      <c r="B1177" s="24" t="s">
        <v>2109</v>
      </c>
      <c r="C1177" s="24"/>
      <c r="D1177" s="24" t="s">
        <v>2526</v>
      </c>
      <c r="E1177" s="24" t="s">
        <v>2433</v>
      </c>
      <c r="F1177" s="24" t="s">
        <v>2098</v>
      </c>
      <c r="G1177" s="3"/>
      <c r="H1177" s="24" t="s">
        <v>1610</v>
      </c>
      <c r="I1177" s="33">
        <v>62046318</v>
      </c>
      <c r="J1177" s="33"/>
      <c r="K1177" s="1" t="s">
        <v>2008</v>
      </c>
      <c r="L1177" s="1" t="s">
        <v>2008</v>
      </c>
      <c r="M1177" s="24"/>
      <c r="N1177" s="6" t="s">
        <v>299</v>
      </c>
      <c r="O1177" s="6"/>
      <c r="P1177" s="22" t="s">
        <v>1995</v>
      </c>
      <c r="Q1177" s="22">
        <v>325</v>
      </c>
      <c r="R1177" s="37">
        <f t="shared" si="55"/>
        <v>591.20000000000005</v>
      </c>
      <c r="S1177" s="168">
        <v>739</v>
      </c>
      <c r="T1177" s="33" t="s">
        <v>2544</v>
      </c>
      <c r="U1177" s="33"/>
      <c r="V1177" s="99">
        <v>0.27500000000000002</v>
      </c>
      <c r="W1177" s="142">
        <v>5.0000000000000001E-3</v>
      </c>
      <c r="X1177" s="99">
        <f t="shared" si="56"/>
        <v>0.28000000000000003</v>
      </c>
      <c r="Y1177" s="139">
        <v>340</v>
      </c>
      <c r="Z1177" s="139">
        <v>20</v>
      </c>
      <c r="AA1177" s="139">
        <v>355</v>
      </c>
      <c r="AB1177" s="7"/>
      <c r="AC1177" s="7"/>
      <c r="AD1177" s="7"/>
      <c r="AE1177" s="7"/>
      <c r="AF1177" s="7"/>
      <c r="AG1177" s="7"/>
      <c r="AH1177" s="1"/>
      <c r="AI1177" s="7"/>
      <c r="AJ1177" s="7"/>
      <c r="AK1177" s="7"/>
      <c r="AL1177" s="7"/>
      <c r="AM1177" s="7"/>
      <c r="AN1177" s="7"/>
      <c r="AO1177" s="1"/>
      <c r="AP1177" s="1"/>
      <c r="AQ1177" s="1"/>
      <c r="AR1177" s="1"/>
      <c r="AS1177" s="1"/>
      <c r="AT1177" s="1"/>
      <c r="AU1177" s="1"/>
      <c r="AV1177" s="1"/>
      <c r="AW1177" s="1"/>
      <c r="AX1177" s="24"/>
      <c r="AY1177" s="322" t="s">
        <v>3954</v>
      </c>
      <c r="AZ1177" s="12"/>
      <c r="BA1177" t="s">
        <v>5213</v>
      </c>
      <c r="BB1177" s="302" t="s">
        <v>5197</v>
      </c>
      <c r="BC1177" s="309" t="s">
        <v>5198</v>
      </c>
    </row>
    <row r="1178" spans="1:55" ht="15.75" x14ac:dyDescent="0.25">
      <c r="A1178" s="23" t="s">
        <v>289</v>
      </c>
      <c r="B1178" s="24" t="s">
        <v>2109</v>
      </c>
      <c r="C1178" s="24"/>
      <c r="D1178" s="24" t="s">
        <v>2526</v>
      </c>
      <c r="E1178" s="24" t="s">
        <v>2434</v>
      </c>
      <c r="F1178" s="24" t="s">
        <v>2098</v>
      </c>
      <c r="G1178" s="3"/>
      <c r="H1178" s="24" t="s">
        <v>1610</v>
      </c>
      <c r="I1178" s="33">
        <v>62046318</v>
      </c>
      <c r="J1178" s="33"/>
      <c r="K1178" s="1" t="s">
        <v>2008</v>
      </c>
      <c r="L1178" s="1" t="s">
        <v>2008</v>
      </c>
      <c r="M1178" s="24"/>
      <c r="N1178" s="6" t="s">
        <v>301</v>
      </c>
      <c r="O1178" s="6"/>
      <c r="P1178" s="22" t="s">
        <v>1995</v>
      </c>
      <c r="Q1178" s="22">
        <v>325</v>
      </c>
      <c r="R1178" s="37">
        <f t="shared" si="55"/>
        <v>591.20000000000005</v>
      </c>
      <c r="S1178" s="168">
        <v>739</v>
      </c>
      <c r="T1178" s="33" t="s">
        <v>2545</v>
      </c>
      <c r="U1178" s="33"/>
      <c r="V1178" s="99">
        <v>0.26500000000000001</v>
      </c>
      <c r="W1178" s="142">
        <v>5.0000000000000001E-3</v>
      </c>
      <c r="X1178" s="99">
        <f t="shared" si="56"/>
        <v>0.27</v>
      </c>
      <c r="Y1178" s="139">
        <v>335</v>
      </c>
      <c r="Z1178" s="139">
        <v>20</v>
      </c>
      <c r="AA1178" s="139">
        <v>355</v>
      </c>
      <c r="AB1178" s="7"/>
      <c r="AC1178" s="7"/>
      <c r="AD1178" s="7"/>
      <c r="AE1178" s="7"/>
      <c r="AF1178" s="7"/>
      <c r="AG1178" s="7"/>
      <c r="AH1178" s="1"/>
      <c r="AI1178" s="7"/>
      <c r="AJ1178" s="7"/>
      <c r="AK1178" s="7"/>
      <c r="AL1178" s="7"/>
      <c r="AM1178" s="7"/>
      <c r="AN1178" s="7"/>
      <c r="AO1178" s="1"/>
      <c r="AP1178" s="1"/>
      <c r="AQ1178" s="1"/>
      <c r="AR1178" s="1"/>
      <c r="AS1178" s="1"/>
      <c r="AT1178" s="1"/>
      <c r="AU1178" s="1"/>
      <c r="AV1178" s="1"/>
      <c r="AW1178" s="1"/>
      <c r="AX1178" s="24"/>
      <c r="AY1178" s="322" t="s">
        <v>3954</v>
      </c>
      <c r="AZ1178" s="12"/>
      <c r="BA1178" t="s">
        <v>5213</v>
      </c>
      <c r="BB1178" s="302" t="s">
        <v>5197</v>
      </c>
      <c r="BC1178" s="309" t="s">
        <v>5198</v>
      </c>
    </row>
    <row r="1179" spans="1:55" s="32" customFormat="1" ht="15.75" x14ac:dyDescent="0.25">
      <c r="A1179" s="3" t="s">
        <v>1657</v>
      </c>
      <c r="B1179" s="24" t="s">
        <v>2109</v>
      </c>
      <c r="C1179" s="3"/>
      <c r="D1179" s="3" t="s">
        <v>2108</v>
      </c>
      <c r="E1179" s="3" t="s">
        <v>1687</v>
      </c>
      <c r="F1179" s="3" t="s">
        <v>2093</v>
      </c>
      <c r="G1179" s="24"/>
      <c r="H1179" s="3" t="s">
        <v>1609</v>
      </c>
      <c r="I1179" s="33">
        <v>62046318</v>
      </c>
      <c r="J1179" s="33"/>
      <c r="K1179" s="1" t="s">
        <v>2008</v>
      </c>
      <c r="L1179" s="1" t="s">
        <v>2008</v>
      </c>
      <c r="M1179" s="3"/>
      <c r="N1179" s="6" t="s">
        <v>291</v>
      </c>
      <c r="O1179" s="6"/>
      <c r="P1179" s="22" t="s">
        <v>1995</v>
      </c>
      <c r="Q1179" s="22">
        <v>326</v>
      </c>
      <c r="R1179" s="37">
        <f t="shared" si="55"/>
        <v>599.20000000000005</v>
      </c>
      <c r="S1179" s="168">
        <v>749</v>
      </c>
      <c r="T1179" s="33" t="s">
        <v>1681</v>
      </c>
      <c r="U1179" s="33"/>
      <c r="V1179" s="99">
        <v>0.25</v>
      </c>
      <c r="W1179" s="142">
        <v>5.0000000000000001E-3</v>
      </c>
      <c r="X1179" s="99">
        <f t="shared" si="56"/>
        <v>0.255</v>
      </c>
      <c r="Y1179" s="139">
        <v>370</v>
      </c>
      <c r="Z1179" s="139">
        <v>30</v>
      </c>
      <c r="AA1179" s="139">
        <v>265</v>
      </c>
      <c r="AB1179" s="7"/>
      <c r="AC1179" s="7"/>
      <c r="AD1179" s="7"/>
      <c r="AE1179" s="7"/>
      <c r="AF1179" s="7"/>
      <c r="AG1179" s="7"/>
      <c r="AH1179" s="1"/>
      <c r="AI1179" s="7"/>
      <c r="AJ1179" s="7"/>
      <c r="AK1179" s="7"/>
      <c r="AL1179" s="7"/>
      <c r="AM1179" s="7"/>
      <c r="AN1179" s="7"/>
      <c r="AO1179" s="1"/>
      <c r="AP1179" s="1"/>
      <c r="AQ1179" s="1"/>
      <c r="AR1179" s="1"/>
      <c r="AS1179" s="1"/>
      <c r="AT1179" s="1"/>
      <c r="AU1179" s="1"/>
      <c r="AV1179" s="1"/>
      <c r="AW1179" s="1"/>
      <c r="AY1179" s="322" t="s">
        <v>2413</v>
      </c>
      <c r="BA1179" t="s">
        <v>5211</v>
      </c>
      <c r="BB1179" s="302" t="s">
        <v>5197</v>
      </c>
      <c r="BC1179" s="309" t="s">
        <v>5198</v>
      </c>
    </row>
    <row r="1180" spans="1:55" s="32" customFormat="1" ht="15.75" x14ac:dyDescent="0.25">
      <c r="A1180" s="3" t="s">
        <v>1657</v>
      </c>
      <c r="B1180" s="24" t="s">
        <v>2109</v>
      </c>
      <c r="C1180" s="3"/>
      <c r="D1180" s="3" t="s">
        <v>2108</v>
      </c>
      <c r="E1180" s="3" t="s">
        <v>1688</v>
      </c>
      <c r="F1180" s="3" t="s">
        <v>2093</v>
      </c>
      <c r="G1180" s="24"/>
      <c r="H1180" s="3" t="s">
        <v>1609</v>
      </c>
      <c r="I1180" s="33">
        <v>62046318</v>
      </c>
      <c r="J1180" s="33"/>
      <c r="K1180" s="1" t="s">
        <v>2008</v>
      </c>
      <c r="L1180" s="1" t="s">
        <v>2008</v>
      </c>
      <c r="M1180" s="3"/>
      <c r="N1180" s="6" t="s">
        <v>295</v>
      </c>
      <c r="O1180" s="6"/>
      <c r="P1180" s="22" t="s">
        <v>1995</v>
      </c>
      <c r="Q1180" s="22">
        <v>326</v>
      </c>
      <c r="R1180" s="37">
        <f t="shared" si="55"/>
        <v>599.20000000000005</v>
      </c>
      <c r="S1180" s="168">
        <v>749</v>
      </c>
      <c r="T1180" s="33" t="s">
        <v>1682</v>
      </c>
      <c r="U1180" s="33"/>
      <c r="V1180" s="99">
        <v>0.255</v>
      </c>
      <c r="W1180" s="142">
        <v>5.0000000000000001E-3</v>
      </c>
      <c r="X1180" s="99">
        <f t="shared" si="56"/>
        <v>0.26</v>
      </c>
      <c r="Y1180" s="139">
        <v>370</v>
      </c>
      <c r="Z1180" s="139">
        <v>30</v>
      </c>
      <c r="AA1180" s="139">
        <v>265</v>
      </c>
      <c r="AB1180" s="7"/>
      <c r="AC1180" s="7"/>
      <c r="AD1180" s="7"/>
      <c r="AE1180" s="7"/>
      <c r="AF1180" s="7"/>
      <c r="AG1180" s="7"/>
      <c r="AH1180" s="1"/>
      <c r="AI1180" s="7"/>
      <c r="AJ1180" s="7"/>
      <c r="AK1180" s="7"/>
      <c r="AL1180" s="7"/>
      <c r="AM1180" s="7"/>
      <c r="AN1180" s="7"/>
      <c r="AO1180" s="1"/>
      <c r="AP1180" s="1"/>
      <c r="AQ1180" s="1"/>
      <c r="AR1180" s="1"/>
      <c r="AS1180" s="1"/>
      <c r="AT1180" s="1"/>
      <c r="AU1180" s="1"/>
      <c r="AV1180" s="1"/>
      <c r="AW1180" s="1"/>
      <c r="AY1180" s="322" t="s">
        <v>2413</v>
      </c>
      <c r="BA1180" t="s">
        <v>5211</v>
      </c>
      <c r="BB1180" s="302" t="s">
        <v>5197</v>
      </c>
      <c r="BC1180" s="309" t="s">
        <v>5198</v>
      </c>
    </row>
    <row r="1181" spans="1:55" s="32" customFormat="1" ht="15.75" x14ac:dyDescent="0.25">
      <c r="A1181" s="3" t="s">
        <v>1657</v>
      </c>
      <c r="B1181" s="24" t="s">
        <v>2109</v>
      </c>
      <c r="C1181" s="3"/>
      <c r="D1181" s="3" t="s">
        <v>2108</v>
      </c>
      <c r="E1181" s="3" t="s">
        <v>1689</v>
      </c>
      <c r="F1181" s="3" t="s">
        <v>2093</v>
      </c>
      <c r="G1181" s="24"/>
      <c r="H1181" s="3" t="s">
        <v>1609</v>
      </c>
      <c r="I1181" s="33">
        <v>62046318</v>
      </c>
      <c r="J1181" s="33"/>
      <c r="K1181" s="1" t="s">
        <v>2008</v>
      </c>
      <c r="L1181" s="1" t="s">
        <v>2008</v>
      </c>
      <c r="M1181" s="3"/>
      <c r="N1181" s="6" t="s">
        <v>301</v>
      </c>
      <c r="O1181" s="6"/>
      <c r="P1181" s="22" t="s">
        <v>1995</v>
      </c>
      <c r="Q1181" s="22">
        <v>326</v>
      </c>
      <c r="R1181" s="37">
        <f t="shared" si="55"/>
        <v>599.20000000000005</v>
      </c>
      <c r="S1181" s="168">
        <v>749</v>
      </c>
      <c r="T1181" s="33" t="s">
        <v>1683</v>
      </c>
      <c r="U1181" s="33"/>
      <c r="V1181" s="99">
        <v>0.26</v>
      </c>
      <c r="W1181" s="142">
        <v>5.0000000000000001E-3</v>
      </c>
      <c r="X1181" s="99">
        <f t="shared" si="56"/>
        <v>0.26500000000000001</v>
      </c>
      <c r="Y1181" s="139">
        <v>370</v>
      </c>
      <c r="Z1181" s="139">
        <v>30</v>
      </c>
      <c r="AA1181" s="139">
        <v>265</v>
      </c>
      <c r="AB1181" s="7"/>
      <c r="AC1181" s="7"/>
      <c r="AD1181" s="7"/>
      <c r="AE1181" s="7"/>
      <c r="AF1181" s="7"/>
      <c r="AG1181" s="7"/>
      <c r="AH1181" s="1"/>
      <c r="AI1181" s="7"/>
      <c r="AJ1181" s="7"/>
      <c r="AK1181" s="7"/>
      <c r="AL1181" s="7"/>
      <c r="AM1181" s="7"/>
      <c r="AN1181" s="7"/>
      <c r="AO1181" s="1"/>
      <c r="AP1181" s="1"/>
      <c r="AQ1181" s="1"/>
      <c r="AR1181" s="1"/>
      <c r="AS1181" s="1"/>
      <c r="AT1181" s="1"/>
      <c r="AU1181" s="1"/>
      <c r="AV1181" s="1"/>
      <c r="AW1181" s="1"/>
      <c r="AY1181" s="322" t="s">
        <v>2413</v>
      </c>
      <c r="BA1181" t="s">
        <v>5211</v>
      </c>
      <c r="BB1181" s="302" t="s">
        <v>5197</v>
      </c>
      <c r="BC1181" s="309" t="s">
        <v>5198</v>
      </c>
    </row>
    <row r="1182" spans="1:55" s="32" customFormat="1" ht="15.75" x14ac:dyDescent="0.25">
      <c r="A1182" s="3" t="s">
        <v>1657</v>
      </c>
      <c r="B1182" s="24" t="s">
        <v>2109</v>
      </c>
      <c r="C1182" s="3"/>
      <c r="D1182" s="3" t="s">
        <v>2108</v>
      </c>
      <c r="E1182" s="3" t="s">
        <v>1690</v>
      </c>
      <c r="F1182" s="3" t="s">
        <v>2093</v>
      </c>
      <c r="G1182" s="24"/>
      <c r="H1182" s="3" t="s">
        <v>1609</v>
      </c>
      <c r="I1182" s="33">
        <v>62046318</v>
      </c>
      <c r="J1182" s="33"/>
      <c r="K1182" s="1" t="s">
        <v>2008</v>
      </c>
      <c r="L1182" s="1" t="s">
        <v>2008</v>
      </c>
      <c r="M1182" s="3"/>
      <c r="N1182" s="6" t="s">
        <v>299</v>
      </c>
      <c r="O1182" s="6"/>
      <c r="P1182" s="22" t="s">
        <v>1995</v>
      </c>
      <c r="Q1182" s="22">
        <v>326</v>
      </c>
      <c r="R1182" s="37">
        <f t="shared" si="55"/>
        <v>599.20000000000005</v>
      </c>
      <c r="S1182" s="168">
        <v>749</v>
      </c>
      <c r="T1182" s="33" t="s">
        <v>1684</v>
      </c>
      <c r="U1182" s="33"/>
      <c r="V1182" s="99">
        <v>0.26500000000000001</v>
      </c>
      <c r="W1182" s="142">
        <v>5.0000000000000001E-3</v>
      </c>
      <c r="X1182" s="99">
        <f t="shared" si="56"/>
        <v>0.27</v>
      </c>
      <c r="Y1182" s="139">
        <v>370</v>
      </c>
      <c r="Z1182" s="139">
        <v>30</v>
      </c>
      <c r="AA1182" s="139">
        <v>265</v>
      </c>
      <c r="AB1182" s="7"/>
      <c r="AC1182" s="7"/>
      <c r="AD1182" s="7"/>
      <c r="AE1182" s="7"/>
      <c r="AF1182" s="7"/>
      <c r="AG1182" s="7"/>
      <c r="AH1182" s="1"/>
      <c r="AI1182" s="7"/>
      <c r="AJ1182" s="7"/>
      <c r="AK1182" s="7"/>
      <c r="AL1182" s="7"/>
      <c r="AM1182" s="7"/>
      <c r="AN1182" s="7"/>
      <c r="AO1182" s="1"/>
      <c r="AP1182" s="1"/>
      <c r="AQ1182" s="1"/>
      <c r="AR1182" s="1"/>
      <c r="AS1182" s="1"/>
      <c r="AT1182" s="1"/>
      <c r="AU1182" s="1"/>
      <c r="AV1182" s="1"/>
      <c r="AW1182" s="1"/>
      <c r="AY1182" s="322" t="s">
        <v>2413</v>
      </c>
      <c r="BA1182" t="s">
        <v>5211</v>
      </c>
      <c r="BB1182" s="302" t="s">
        <v>5197</v>
      </c>
      <c r="BC1182" s="309" t="s">
        <v>5198</v>
      </c>
    </row>
    <row r="1183" spans="1:55" s="32" customFormat="1" ht="15.75" x14ac:dyDescent="0.25">
      <c r="A1183" s="3" t="s">
        <v>1657</v>
      </c>
      <c r="B1183" s="24" t="s">
        <v>2109</v>
      </c>
      <c r="C1183" s="3"/>
      <c r="D1183" s="3" t="s">
        <v>2108</v>
      </c>
      <c r="E1183" s="3" t="s">
        <v>1691</v>
      </c>
      <c r="F1183" s="3" t="s">
        <v>2093</v>
      </c>
      <c r="G1183" s="24"/>
      <c r="H1183" s="3" t="s">
        <v>1609</v>
      </c>
      <c r="I1183" s="33">
        <v>62046318</v>
      </c>
      <c r="J1183" s="33"/>
      <c r="K1183" s="1" t="s">
        <v>2008</v>
      </c>
      <c r="L1183" s="1" t="s">
        <v>2008</v>
      </c>
      <c r="M1183" s="3"/>
      <c r="N1183" s="6" t="s">
        <v>297</v>
      </c>
      <c r="O1183" s="6"/>
      <c r="P1183" s="22" t="s">
        <v>1995</v>
      </c>
      <c r="Q1183" s="22">
        <v>326</v>
      </c>
      <c r="R1183" s="37">
        <f t="shared" si="55"/>
        <v>599.20000000000005</v>
      </c>
      <c r="S1183" s="168">
        <v>749</v>
      </c>
      <c r="T1183" s="33" t="s">
        <v>1685</v>
      </c>
      <c r="U1183" s="33"/>
      <c r="V1183" s="99">
        <v>0.28999999999999998</v>
      </c>
      <c r="W1183" s="142">
        <v>5.0000000000000001E-3</v>
      </c>
      <c r="X1183" s="99">
        <f t="shared" si="56"/>
        <v>0.29499999999999998</v>
      </c>
      <c r="Y1183" s="139">
        <v>370</v>
      </c>
      <c r="Z1183" s="139">
        <v>30</v>
      </c>
      <c r="AA1183" s="139">
        <v>265</v>
      </c>
      <c r="AB1183" s="7"/>
      <c r="AC1183" s="7"/>
      <c r="AD1183" s="7"/>
      <c r="AE1183" s="7"/>
      <c r="AF1183" s="7"/>
      <c r="AG1183" s="7"/>
      <c r="AH1183" s="1"/>
      <c r="AI1183" s="7"/>
      <c r="AJ1183" s="7"/>
      <c r="AK1183" s="7"/>
      <c r="AL1183" s="7"/>
      <c r="AM1183" s="7"/>
      <c r="AN1183" s="7"/>
      <c r="AO1183" s="1"/>
      <c r="AP1183" s="1"/>
      <c r="AQ1183" s="1"/>
      <c r="AR1183" s="1"/>
      <c r="AS1183" s="1"/>
      <c r="AT1183" s="1"/>
      <c r="AU1183" s="1"/>
      <c r="AV1183" s="1"/>
      <c r="AW1183" s="1"/>
      <c r="AY1183" s="322" t="s">
        <v>2413</v>
      </c>
      <c r="BA1183" t="s">
        <v>5211</v>
      </c>
      <c r="BB1183" s="302" t="s">
        <v>5197</v>
      </c>
      <c r="BC1183" s="309" t="s">
        <v>5198</v>
      </c>
    </row>
    <row r="1184" spans="1:55" s="32" customFormat="1" ht="15.75" x14ac:dyDescent="0.25">
      <c r="A1184" s="3" t="s">
        <v>1657</v>
      </c>
      <c r="B1184" s="24" t="s">
        <v>2109</v>
      </c>
      <c r="C1184" s="3"/>
      <c r="D1184" s="3" t="s">
        <v>2108</v>
      </c>
      <c r="E1184" s="3" t="s">
        <v>1692</v>
      </c>
      <c r="F1184" s="3" t="s">
        <v>2093</v>
      </c>
      <c r="G1184" s="24"/>
      <c r="H1184" s="3" t="s">
        <v>1609</v>
      </c>
      <c r="I1184" s="33">
        <v>62046318</v>
      </c>
      <c r="J1184" s="33"/>
      <c r="K1184" s="1" t="s">
        <v>2008</v>
      </c>
      <c r="L1184" s="1" t="s">
        <v>2008</v>
      </c>
      <c r="M1184" s="3"/>
      <c r="N1184" s="6" t="s">
        <v>293</v>
      </c>
      <c r="O1184" s="6"/>
      <c r="P1184" s="22" t="s">
        <v>1995</v>
      </c>
      <c r="Q1184" s="22">
        <v>326</v>
      </c>
      <c r="R1184" s="37">
        <f t="shared" si="55"/>
        <v>599.20000000000005</v>
      </c>
      <c r="S1184" s="168">
        <v>749</v>
      </c>
      <c r="T1184" s="33" t="s">
        <v>1686</v>
      </c>
      <c r="U1184" s="33"/>
      <c r="V1184" s="99">
        <v>0.31</v>
      </c>
      <c r="W1184" s="142">
        <v>5.0000000000000001E-3</v>
      </c>
      <c r="X1184" s="99">
        <f t="shared" ref="X1184:X1204" si="57">V1184+W1184</f>
        <v>0.315</v>
      </c>
      <c r="Y1184" s="139">
        <v>370</v>
      </c>
      <c r="Z1184" s="139">
        <v>30</v>
      </c>
      <c r="AA1184" s="139">
        <v>265</v>
      </c>
      <c r="AB1184" s="7"/>
      <c r="AC1184" s="7"/>
      <c r="AD1184" s="7"/>
      <c r="AE1184" s="7"/>
      <c r="AF1184" s="7"/>
      <c r="AG1184" s="7"/>
      <c r="AH1184" s="1"/>
      <c r="AI1184" s="7"/>
      <c r="AJ1184" s="7"/>
      <c r="AK1184" s="7"/>
      <c r="AL1184" s="7"/>
      <c r="AM1184" s="7"/>
      <c r="AN1184" s="7"/>
      <c r="AO1184" s="1"/>
      <c r="AP1184" s="1"/>
      <c r="AQ1184" s="1"/>
      <c r="AR1184" s="1"/>
      <c r="AS1184" s="1"/>
      <c r="AT1184" s="1"/>
      <c r="AU1184" s="1"/>
      <c r="AV1184" s="1"/>
      <c r="AW1184" s="1"/>
      <c r="AY1184" s="322" t="s">
        <v>2413</v>
      </c>
      <c r="BA1184" t="s">
        <v>5211</v>
      </c>
      <c r="BB1184" s="302" t="s">
        <v>5197</v>
      </c>
      <c r="BC1184" s="309" t="s">
        <v>5198</v>
      </c>
    </row>
    <row r="1185" spans="1:55" s="32" customFormat="1" ht="15.75" x14ac:dyDescent="0.25">
      <c r="A1185" s="3" t="s">
        <v>1657</v>
      </c>
      <c r="B1185" s="24" t="s">
        <v>2109</v>
      </c>
      <c r="C1185" s="3"/>
      <c r="D1185" s="3" t="s">
        <v>2110</v>
      </c>
      <c r="E1185" s="3" t="s">
        <v>4056</v>
      </c>
      <c r="F1185" s="3" t="s">
        <v>2094</v>
      </c>
      <c r="G1185" s="24"/>
      <c r="H1185" s="3" t="s">
        <v>1609</v>
      </c>
      <c r="I1185" s="33">
        <v>62046318</v>
      </c>
      <c r="J1185" s="33"/>
      <c r="K1185" s="1" t="s">
        <v>2008</v>
      </c>
      <c r="L1185" s="1" t="s">
        <v>2008</v>
      </c>
      <c r="M1185" s="3"/>
      <c r="N1185" s="6" t="s">
        <v>4055</v>
      </c>
      <c r="O1185" s="6"/>
      <c r="P1185" s="22" t="s">
        <v>1995</v>
      </c>
      <c r="Q1185" s="22">
        <v>304</v>
      </c>
      <c r="R1185" s="37">
        <f t="shared" si="55"/>
        <v>559.20000000000005</v>
      </c>
      <c r="S1185" s="168">
        <v>699</v>
      </c>
      <c r="T1185" s="33">
        <v>5051771665832</v>
      </c>
      <c r="U1185" s="33"/>
      <c r="V1185" s="99">
        <v>0.25</v>
      </c>
      <c r="W1185" s="142">
        <v>5.0000000000000001E-3</v>
      </c>
      <c r="X1185" s="99">
        <f t="shared" si="57"/>
        <v>0.255</v>
      </c>
      <c r="Y1185" s="139">
        <v>370</v>
      </c>
      <c r="Z1185" s="139">
        <v>20</v>
      </c>
      <c r="AA1185" s="139">
        <v>260</v>
      </c>
      <c r="AB1185" s="7"/>
      <c r="AC1185" s="7"/>
      <c r="AD1185" s="7"/>
      <c r="AE1185" s="7"/>
      <c r="AF1185" s="7"/>
      <c r="AG1185" s="7"/>
      <c r="AH1185" s="1"/>
      <c r="AI1185" s="7"/>
      <c r="AJ1185" s="7"/>
      <c r="AK1185" s="7"/>
      <c r="AL1185" s="7"/>
      <c r="AM1185" s="7"/>
      <c r="AN1185" s="7"/>
      <c r="AO1185" s="1"/>
      <c r="AP1185" s="1"/>
      <c r="AQ1185" s="1"/>
      <c r="AR1185" s="1"/>
      <c r="AS1185" s="1"/>
      <c r="AT1185" s="1"/>
      <c r="AU1185" s="1"/>
      <c r="AV1185" s="1"/>
      <c r="AW1185" s="1"/>
      <c r="AX1185" s="3"/>
      <c r="AY1185" s="322" t="s">
        <v>2413</v>
      </c>
      <c r="AZ1185" s="12"/>
      <c r="BA1185" t="s">
        <v>5211</v>
      </c>
      <c r="BB1185" s="302" t="s">
        <v>5197</v>
      </c>
      <c r="BC1185" s="309" t="s">
        <v>5198</v>
      </c>
    </row>
    <row r="1186" spans="1:55" s="32" customFormat="1" ht="15.75" x14ac:dyDescent="0.25">
      <c r="A1186" s="3" t="s">
        <v>1657</v>
      </c>
      <c r="B1186" s="24" t="s">
        <v>2109</v>
      </c>
      <c r="C1186" s="3"/>
      <c r="D1186" s="3" t="s">
        <v>2110</v>
      </c>
      <c r="E1186" s="3" t="s">
        <v>2095</v>
      </c>
      <c r="F1186" s="3" t="s">
        <v>2094</v>
      </c>
      <c r="G1186" s="24"/>
      <c r="H1186" s="3" t="s">
        <v>1609</v>
      </c>
      <c r="I1186" s="33">
        <v>62046318</v>
      </c>
      <c r="J1186" s="33"/>
      <c r="K1186" s="1" t="s">
        <v>2008</v>
      </c>
      <c r="L1186" s="1" t="s">
        <v>2008</v>
      </c>
      <c r="M1186" s="3"/>
      <c r="N1186" s="6" t="s">
        <v>2620</v>
      </c>
      <c r="O1186" s="6"/>
      <c r="P1186" s="22" t="s">
        <v>1995</v>
      </c>
      <c r="Q1186" s="22">
        <v>304</v>
      </c>
      <c r="R1186" s="37">
        <f t="shared" si="55"/>
        <v>559.20000000000005</v>
      </c>
      <c r="S1186" s="168">
        <v>699</v>
      </c>
      <c r="T1186" s="33">
        <v>5051771665849</v>
      </c>
      <c r="U1186" s="33"/>
      <c r="V1186" s="99">
        <v>0.25</v>
      </c>
      <c r="W1186" s="142">
        <v>5.0000000000000001E-3</v>
      </c>
      <c r="X1186" s="99">
        <f t="shared" si="57"/>
        <v>0.255</v>
      </c>
      <c r="Y1186" s="139">
        <v>370</v>
      </c>
      <c r="Z1186" s="139">
        <v>20</v>
      </c>
      <c r="AA1186" s="139">
        <v>260</v>
      </c>
      <c r="AB1186" s="7"/>
      <c r="AC1186" s="7"/>
      <c r="AD1186" s="7"/>
      <c r="AE1186" s="7"/>
      <c r="AF1186" s="7"/>
      <c r="AG1186" s="7"/>
      <c r="AH1186" s="1"/>
      <c r="AI1186" s="7"/>
      <c r="AJ1186" s="7"/>
      <c r="AK1186" s="7"/>
      <c r="AL1186" s="7"/>
      <c r="AM1186" s="7"/>
      <c r="AN1186" s="7"/>
      <c r="AO1186" s="1"/>
      <c r="AP1186" s="1"/>
      <c r="AQ1186" s="1"/>
      <c r="AR1186" s="1"/>
      <c r="AS1186" s="1"/>
      <c r="AT1186" s="1"/>
      <c r="AU1186" s="1"/>
      <c r="AV1186" s="1"/>
      <c r="AW1186" s="1"/>
      <c r="AX1186" s="3"/>
      <c r="AY1186" s="322" t="s">
        <v>2413</v>
      </c>
      <c r="AZ1186" s="12"/>
      <c r="BA1186" t="s">
        <v>5211</v>
      </c>
      <c r="BB1186" s="302" t="s">
        <v>5197</v>
      </c>
      <c r="BC1186" s="309" t="s">
        <v>5198</v>
      </c>
    </row>
    <row r="1187" spans="1:55" s="32" customFormat="1" ht="15.75" x14ac:dyDescent="0.25">
      <c r="A1187" s="3" t="s">
        <v>1657</v>
      </c>
      <c r="B1187" s="24" t="s">
        <v>2109</v>
      </c>
      <c r="C1187" s="3"/>
      <c r="D1187" s="3" t="s">
        <v>2110</v>
      </c>
      <c r="E1187" s="3" t="s">
        <v>2096</v>
      </c>
      <c r="F1187" s="3" t="s">
        <v>2094</v>
      </c>
      <c r="G1187" s="24"/>
      <c r="H1187" s="3" t="s">
        <v>1609</v>
      </c>
      <c r="I1187" s="33">
        <v>62046318</v>
      </c>
      <c r="J1187" s="33"/>
      <c r="K1187" s="1" t="s">
        <v>2008</v>
      </c>
      <c r="L1187" s="1" t="s">
        <v>2008</v>
      </c>
      <c r="M1187" s="3"/>
      <c r="N1187" s="6" t="s">
        <v>2621</v>
      </c>
      <c r="O1187" s="6"/>
      <c r="P1187" s="22" t="s">
        <v>1995</v>
      </c>
      <c r="Q1187" s="22">
        <v>304</v>
      </c>
      <c r="R1187" s="37">
        <f t="shared" si="55"/>
        <v>559.20000000000005</v>
      </c>
      <c r="S1187" s="168">
        <v>699</v>
      </c>
      <c r="T1187" s="33">
        <v>5051771665801</v>
      </c>
      <c r="U1187" s="33"/>
      <c r="V1187" s="99">
        <v>0.25</v>
      </c>
      <c r="W1187" s="142">
        <v>5.0000000000000001E-3</v>
      </c>
      <c r="X1187" s="99">
        <f t="shared" si="57"/>
        <v>0.255</v>
      </c>
      <c r="Y1187" s="139">
        <v>370</v>
      </c>
      <c r="Z1187" s="139">
        <v>20</v>
      </c>
      <c r="AA1187" s="139">
        <v>260</v>
      </c>
      <c r="AB1187" s="7"/>
      <c r="AC1187" s="7"/>
      <c r="AD1187" s="7"/>
      <c r="AE1187" s="7"/>
      <c r="AF1187" s="7"/>
      <c r="AG1187" s="7"/>
      <c r="AH1187" s="1"/>
      <c r="AI1187" s="7"/>
      <c r="AJ1187" s="7"/>
      <c r="AK1187" s="7"/>
      <c r="AL1187" s="7"/>
      <c r="AM1187" s="7"/>
      <c r="AN1187" s="7"/>
      <c r="AO1187" s="1"/>
      <c r="AP1187" s="1"/>
      <c r="AQ1187" s="1"/>
      <c r="AR1187" s="1"/>
      <c r="AS1187" s="1"/>
      <c r="AT1187" s="1"/>
      <c r="AU1187" s="1"/>
      <c r="AV1187" s="1"/>
      <c r="AW1187" s="1"/>
      <c r="AX1187" s="3"/>
      <c r="AY1187" s="322" t="s">
        <v>2413</v>
      </c>
      <c r="AZ1187" s="12"/>
      <c r="BA1187" t="s">
        <v>5211</v>
      </c>
      <c r="BB1187" s="302" t="s">
        <v>5197</v>
      </c>
      <c r="BC1187" s="309" t="s">
        <v>5198</v>
      </c>
    </row>
    <row r="1188" spans="1:55" s="32" customFormat="1" ht="15.75" x14ac:dyDescent="0.25">
      <c r="A1188" s="3" t="s">
        <v>1657</v>
      </c>
      <c r="B1188" s="24" t="s">
        <v>2109</v>
      </c>
      <c r="C1188" s="3"/>
      <c r="D1188" s="3" t="s">
        <v>2110</v>
      </c>
      <c r="E1188" s="3" t="s">
        <v>2097</v>
      </c>
      <c r="F1188" s="3" t="s">
        <v>2094</v>
      </c>
      <c r="G1188" s="24"/>
      <c r="H1188" s="3" t="s">
        <v>1609</v>
      </c>
      <c r="I1188" s="33">
        <v>62046318</v>
      </c>
      <c r="J1188" s="33"/>
      <c r="K1188" s="1" t="s">
        <v>2008</v>
      </c>
      <c r="L1188" s="1" t="s">
        <v>2008</v>
      </c>
      <c r="M1188" s="3"/>
      <c r="N1188" s="6" t="s">
        <v>2622</v>
      </c>
      <c r="O1188" s="6"/>
      <c r="P1188" s="22" t="s">
        <v>1995</v>
      </c>
      <c r="Q1188" s="22">
        <v>304</v>
      </c>
      <c r="R1188" s="37">
        <f t="shared" si="55"/>
        <v>559.20000000000005</v>
      </c>
      <c r="S1188" s="168">
        <v>699</v>
      </c>
      <c r="T1188" s="33">
        <v>5051771665818</v>
      </c>
      <c r="U1188" s="33"/>
      <c r="V1188" s="99">
        <v>0.25</v>
      </c>
      <c r="W1188" s="142">
        <v>5.0000000000000001E-3</v>
      </c>
      <c r="X1188" s="99">
        <f t="shared" si="57"/>
        <v>0.255</v>
      </c>
      <c r="Y1188" s="139">
        <v>370</v>
      </c>
      <c r="Z1188" s="139">
        <v>20</v>
      </c>
      <c r="AA1188" s="139">
        <v>260</v>
      </c>
      <c r="AB1188" s="7"/>
      <c r="AC1188" s="7"/>
      <c r="AD1188" s="7"/>
      <c r="AE1188" s="7"/>
      <c r="AF1188" s="7"/>
      <c r="AG1188" s="7"/>
      <c r="AH1188" s="1"/>
      <c r="AI1188" s="7"/>
      <c r="AJ1188" s="7"/>
      <c r="AK1188" s="7"/>
      <c r="AL1188" s="7"/>
      <c r="AM1188" s="7"/>
      <c r="AN1188" s="7"/>
      <c r="AO1188" s="1"/>
      <c r="AP1188" s="1"/>
      <c r="AQ1188" s="1"/>
      <c r="AR1188" s="1"/>
      <c r="AS1188" s="1"/>
      <c r="AT1188" s="1"/>
      <c r="AU1188" s="1"/>
      <c r="AV1188" s="1"/>
      <c r="AW1188" s="1"/>
      <c r="AX1188" s="3"/>
      <c r="AY1188" s="322" t="s">
        <v>2413</v>
      </c>
      <c r="AZ1188" s="12"/>
      <c r="BA1188" t="s">
        <v>5211</v>
      </c>
      <c r="BB1188" s="302" t="s">
        <v>5197</v>
      </c>
      <c r="BC1188" s="309" t="s">
        <v>5198</v>
      </c>
    </row>
    <row r="1189" spans="1:55" ht="15.75" x14ac:dyDescent="0.25">
      <c r="A1189" s="23" t="s">
        <v>289</v>
      </c>
      <c r="B1189" s="24" t="s">
        <v>314</v>
      </c>
      <c r="C1189" s="24"/>
      <c r="D1189" s="3" t="s">
        <v>2118</v>
      </c>
      <c r="E1189" s="24" t="s">
        <v>315</v>
      </c>
      <c r="F1189" s="24" t="s">
        <v>2267</v>
      </c>
      <c r="G1189" s="3"/>
      <c r="H1189" s="34" t="s">
        <v>316</v>
      </c>
      <c r="I1189" s="33">
        <v>73269098</v>
      </c>
      <c r="K1189" s="1" t="s">
        <v>2008</v>
      </c>
      <c r="L1189" s="1" t="s">
        <v>2008</v>
      </c>
      <c r="M1189" s="1"/>
      <c r="N1189" s="43" t="s">
        <v>317</v>
      </c>
      <c r="O1189" s="43"/>
      <c r="P1189" s="22" t="s">
        <v>1995</v>
      </c>
      <c r="Q1189" s="22">
        <v>196</v>
      </c>
      <c r="R1189" s="37">
        <f t="shared" si="55"/>
        <v>359.20000000000005</v>
      </c>
      <c r="S1189" s="168">
        <v>449</v>
      </c>
      <c r="T1189" s="33" t="s">
        <v>318</v>
      </c>
      <c r="U1189" s="33"/>
      <c r="V1189" s="99">
        <v>0.18099999999999999</v>
      </c>
      <c r="W1189" s="142">
        <v>5.0000000000000001E-3</v>
      </c>
      <c r="X1189" s="99">
        <f t="shared" si="57"/>
        <v>0.186</v>
      </c>
      <c r="Y1189" s="139">
        <v>0.02</v>
      </c>
      <c r="Z1189" s="139">
        <v>260</v>
      </c>
      <c r="AA1189" s="139">
        <v>150</v>
      </c>
      <c r="AB1189" s="7"/>
      <c r="AC1189" s="7"/>
      <c r="AD1189" s="7"/>
      <c r="AE1189" s="7"/>
      <c r="AF1189" s="7"/>
      <c r="AG1189" s="7"/>
      <c r="AH1189" s="7"/>
      <c r="AI1189" s="1"/>
      <c r="AJ1189" s="7"/>
      <c r="AK1189" s="7"/>
      <c r="AL1189" s="7"/>
      <c r="AM1189" s="7"/>
      <c r="AN1189" s="7"/>
      <c r="AO1189" s="7"/>
      <c r="AP1189" s="1"/>
      <c r="AQ1189" s="1"/>
      <c r="AR1189" s="1"/>
      <c r="AS1189" s="1"/>
      <c r="AT1189" s="1"/>
      <c r="AU1189" s="1"/>
      <c r="AV1189" s="1"/>
      <c r="AW1189" s="1"/>
      <c r="AX1189" s="1"/>
      <c r="AY1189" s="322" t="s">
        <v>3956</v>
      </c>
      <c r="AZ1189" s="32"/>
      <c r="BA1189" t="s">
        <v>5211</v>
      </c>
      <c r="BB1189" s="302" t="s">
        <v>5197</v>
      </c>
      <c r="BC1189" s="309" t="s">
        <v>5198</v>
      </c>
    </row>
    <row r="1190" spans="1:55" ht="15.75" x14ac:dyDescent="0.25">
      <c r="A1190" s="23" t="s">
        <v>289</v>
      </c>
      <c r="B1190" s="24" t="s">
        <v>314</v>
      </c>
      <c r="C1190" s="24"/>
      <c r="D1190" s="3" t="s">
        <v>2119</v>
      </c>
      <c r="E1190" s="24" t="s">
        <v>319</v>
      </c>
      <c r="F1190" s="24" t="s">
        <v>2268</v>
      </c>
      <c r="G1190" s="3"/>
      <c r="H1190" s="34" t="s">
        <v>316</v>
      </c>
      <c r="I1190" s="33">
        <v>73269098</v>
      </c>
      <c r="K1190" s="1" t="s">
        <v>2008</v>
      </c>
      <c r="L1190" s="1" t="s">
        <v>2008</v>
      </c>
      <c r="M1190" s="1"/>
      <c r="N1190" s="43" t="s">
        <v>317</v>
      </c>
      <c r="O1190" s="43"/>
      <c r="P1190" s="22" t="s">
        <v>1995</v>
      </c>
      <c r="Q1190" s="22">
        <v>180</v>
      </c>
      <c r="R1190" s="37">
        <f t="shared" si="55"/>
        <v>332</v>
      </c>
      <c r="S1190" s="168">
        <v>415</v>
      </c>
      <c r="T1190" s="33" t="s">
        <v>321</v>
      </c>
      <c r="U1190" s="33"/>
      <c r="V1190" s="99">
        <v>0.14599999999999999</v>
      </c>
      <c r="W1190" s="142">
        <v>5.0000000000000001E-3</v>
      </c>
      <c r="X1190" s="99">
        <f t="shared" si="57"/>
        <v>0.151</v>
      </c>
      <c r="Y1190" s="139">
        <v>0</v>
      </c>
      <c r="Z1190" s="139">
        <v>260</v>
      </c>
      <c r="AA1190" s="139">
        <v>150</v>
      </c>
      <c r="AY1190" s="322" t="s">
        <v>320</v>
      </c>
      <c r="AZ1190" s="32"/>
      <c r="BA1190" t="s">
        <v>5211</v>
      </c>
      <c r="BB1190" s="302" t="s">
        <v>5197</v>
      </c>
      <c r="BC1190" s="309" t="s">
        <v>5198</v>
      </c>
    </row>
    <row r="1191" spans="1:55" ht="15.75" x14ac:dyDescent="0.25">
      <c r="A1191" s="23" t="s">
        <v>289</v>
      </c>
      <c r="B1191" s="24" t="s">
        <v>314</v>
      </c>
      <c r="C1191" s="24"/>
      <c r="D1191" s="3" t="s">
        <v>2120</v>
      </c>
      <c r="E1191" s="24" t="s">
        <v>322</v>
      </c>
      <c r="F1191" s="24" t="s">
        <v>4355</v>
      </c>
      <c r="G1191" s="3"/>
      <c r="H1191" s="34" t="s">
        <v>290</v>
      </c>
      <c r="I1191" s="33">
        <v>42010000</v>
      </c>
      <c r="K1191" s="1" t="s">
        <v>2008</v>
      </c>
      <c r="L1191" s="1" t="s">
        <v>2008</v>
      </c>
      <c r="M1191" s="1"/>
      <c r="N1191" s="43" t="s">
        <v>324</v>
      </c>
      <c r="O1191" s="43"/>
      <c r="P1191" s="22" t="s">
        <v>1995</v>
      </c>
      <c r="Q1191" s="22">
        <v>59</v>
      </c>
      <c r="R1191" s="37">
        <f t="shared" si="55"/>
        <v>108</v>
      </c>
      <c r="S1191" s="168">
        <v>135</v>
      </c>
      <c r="T1191" s="33" t="s">
        <v>325</v>
      </c>
      <c r="U1191" s="33"/>
      <c r="V1191" s="99">
        <v>4.1000000000000002E-2</v>
      </c>
      <c r="W1191" s="142">
        <v>5.0000000000000001E-3</v>
      </c>
      <c r="X1191" s="99">
        <f t="shared" si="57"/>
        <v>4.5999999999999999E-2</v>
      </c>
      <c r="Y1191" s="139">
        <v>10</v>
      </c>
      <c r="Z1191" s="139">
        <v>200</v>
      </c>
      <c r="AA1191" s="139">
        <v>100</v>
      </c>
      <c r="AI1191" s="1"/>
      <c r="AP1191" s="1"/>
      <c r="AQ1191" s="1"/>
      <c r="AR1191" s="1"/>
      <c r="AS1191" s="1"/>
      <c r="AT1191" s="1"/>
      <c r="AU1191" s="1"/>
      <c r="AV1191" s="1"/>
      <c r="AW1191" s="1"/>
      <c r="AX1191" s="1"/>
      <c r="AY1191" s="322" t="s">
        <v>323</v>
      </c>
      <c r="AZ1191" s="32"/>
      <c r="BA1191" t="s">
        <v>5213</v>
      </c>
      <c r="BB1191" s="302" t="s">
        <v>5197</v>
      </c>
      <c r="BC1191" s="309" t="s">
        <v>5198</v>
      </c>
    </row>
    <row r="1192" spans="1:55" ht="15.75" x14ac:dyDescent="0.25">
      <c r="A1192" s="23" t="s">
        <v>289</v>
      </c>
      <c r="B1192" s="24" t="s">
        <v>314</v>
      </c>
      <c r="C1192" s="24"/>
      <c r="D1192" s="3" t="s">
        <v>2120</v>
      </c>
      <c r="E1192" s="24" t="s">
        <v>326</v>
      </c>
      <c r="F1192" s="24" t="s">
        <v>4355</v>
      </c>
      <c r="G1192" s="3"/>
      <c r="H1192" s="34" t="s">
        <v>327</v>
      </c>
      <c r="I1192" s="33">
        <v>42010000</v>
      </c>
      <c r="K1192" s="1" t="s">
        <v>2008</v>
      </c>
      <c r="L1192" s="1" t="s">
        <v>2008</v>
      </c>
      <c r="M1192" s="1"/>
      <c r="N1192" s="43" t="s">
        <v>328</v>
      </c>
      <c r="O1192" s="43"/>
      <c r="P1192" s="22" t="s">
        <v>1995</v>
      </c>
      <c r="Q1192" s="22">
        <v>59</v>
      </c>
      <c r="R1192" s="37">
        <f t="shared" si="55"/>
        <v>108</v>
      </c>
      <c r="S1192" s="168">
        <v>135</v>
      </c>
      <c r="T1192" s="33" t="s">
        <v>329</v>
      </c>
      <c r="U1192" s="33"/>
      <c r="V1192" s="99">
        <v>4.1000000000000002E-2</v>
      </c>
      <c r="W1192" s="142">
        <v>5.0000000000000001E-3</v>
      </c>
      <c r="X1192" s="99">
        <f t="shared" si="57"/>
        <v>4.5999999999999999E-2</v>
      </c>
      <c r="Y1192" s="139">
        <v>10</v>
      </c>
      <c r="Z1192" s="139">
        <v>200</v>
      </c>
      <c r="AA1192" s="139">
        <v>100</v>
      </c>
      <c r="AB1192" s="44"/>
      <c r="AC1192" s="44"/>
      <c r="AD1192" s="44"/>
      <c r="AE1192" s="44"/>
      <c r="AF1192" s="44"/>
      <c r="AG1192" s="44"/>
      <c r="AH1192" s="44"/>
      <c r="AI1192" s="44"/>
      <c r="AJ1192" s="44"/>
      <c r="AK1192" s="44"/>
      <c r="AL1192" s="44"/>
      <c r="AM1192" s="44"/>
      <c r="AN1192" s="44"/>
      <c r="AO1192" s="44"/>
      <c r="AP1192" s="44"/>
      <c r="AQ1192" s="44"/>
      <c r="AR1192" s="44"/>
      <c r="AS1192" s="44"/>
      <c r="AT1192" s="44"/>
      <c r="AU1192" s="44"/>
      <c r="AV1192" s="44"/>
      <c r="AW1192" s="44"/>
      <c r="AX1192" s="44"/>
      <c r="AY1192" s="322" t="s">
        <v>323</v>
      </c>
      <c r="AZ1192" s="32"/>
      <c r="BA1192" t="s">
        <v>5213</v>
      </c>
      <c r="BB1192" s="302" t="s">
        <v>5197</v>
      </c>
      <c r="BC1192" s="309" t="s">
        <v>5198</v>
      </c>
    </row>
    <row r="1193" spans="1:55" ht="15.75" x14ac:dyDescent="0.25">
      <c r="A1193" s="23" t="s">
        <v>289</v>
      </c>
      <c r="B1193" s="24" t="s">
        <v>314</v>
      </c>
      <c r="C1193" s="24"/>
      <c r="D1193" s="3" t="s">
        <v>2121</v>
      </c>
      <c r="E1193" s="24" t="s">
        <v>331</v>
      </c>
      <c r="F1193" s="24" t="s">
        <v>2269</v>
      </c>
      <c r="G1193" s="24"/>
      <c r="H1193" s="34" t="s">
        <v>316</v>
      </c>
      <c r="I1193" s="33">
        <v>73269098</v>
      </c>
      <c r="K1193" s="1" t="s">
        <v>2008</v>
      </c>
      <c r="L1193" s="1" t="s">
        <v>2008</v>
      </c>
      <c r="M1193" s="1"/>
      <c r="N1193" s="43" t="s">
        <v>317</v>
      </c>
      <c r="O1193" s="43"/>
      <c r="P1193" s="22" t="s">
        <v>1995</v>
      </c>
      <c r="Q1193" s="22">
        <v>135</v>
      </c>
      <c r="R1193" s="37">
        <f t="shared" si="55"/>
        <v>248</v>
      </c>
      <c r="S1193" s="168">
        <v>310</v>
      </c>
      <c r="T1193" s="33" t="s">
        <v>333</v>
      </c>
      <c r="U1193" s="33"/>
      <c r="V1193" s="99">
        <v>0.157</v>
      </c>
      <c r="W1193" s="142">
        <v>5.0000000000000001E-3</v>
      </c>
      <c r="X1193" s="99">
        <f t="shared" si="57"/>
        <v>0.16200000000000001</v>
      </c>
      <c r="Y1193" s="139">
        <v>0</v>
      </c>
      <c r="Z1193" s="139">
        <v>260</v>
      </c>
      <c r="AA1193" s="139">
        <v>150</v>
      </c>
      <c r="AB1193" s="19"/>
      <c r="AC1193" s="19"/>
      <c r="AD1193" s="19"/>
      <c r="AE1193" s="19"/>
      <c r="AF1193" s="19"/>
      <c r="AG1193" s="19"/>
      <c r="AH1193" s="19"/>
      <c r="AJ1193" s="19"/>
      <c r="AK1193" s="19"/>
      <c r="AL1193" s="19"/>
      <c r="AM1193" s="19"/>
      <c r="AN1193" s="19"/>
      <c r="AO1193" s="19"/>
      <c r="AY1193" s="322" t="s">
        <v>332</v>
      </c>
      <c r="AZ1193" s="32"/>
      <c r="BA1193" t="s">
        <v>5211</v>
      </c>
      <c r="BB1193" s="302" t="s">
        <v>5197</v>
      </c>
      <c r="BC1193" s="309" t="s">
        <v>5198</v>
      </c>
    </row>
    <row r="1194" spans="1:55" ht="15.75" x14ac:dyDescent="0.25">
      <c r="A1194" s="23" t="s">
        <v>289</v>
      </c>
      <c r="B1194" s="24" t="s">
        <v>314</v>
      </c>
      <c r="C1194" s="24"/>
      <c r="D1194" s="3" t="s">
        <v>2121</v>
      </c>
      <c r="E1194" s="24" t="s">
        <v>2938</v>
      </c>
      <c r="F1194" s="24" t="s">
        <v>2269</v>
      </c>
      <c r="G1194" s="24"/>
      <c r="H1194" s="34" t="s">
        <v>316</v>
      </c>
      <c r="I1194" s="33">
        <v>73269098</v>
      </c>
      <c r="K1194" s="1" t="s">
        <v>2008</v>
      </c>
      <c r="L1194" s="1" t="s">
        <v>2008</v>
      </c>
      <c r="N1194" s="43" t="s">
        <v>2939</v>
      </c>
      <c r="O1194" s="43"/>
      <c r="P1194" s="22" t="s">
        <v>1995</v>
      </c>
      <c r="Q1194" s="22">
        <v>135</v>
      </c>
      <c r="R1194" s="37">
        <f t="shared" si="55"/>
        <v>248</v>
      </c>
      <c r="S1194" s="168">
        <v>310</v>
      </c>
      <c r="T1194" s="33">
        <v>5051771210414</v>
      </c>
      <c r="U1194" s="33"/>
      <c r="V1194" s="99">
        <v>0.157</v>
      </c>
      <c r="W1194" s="142">
        <v>5.0000000000000001E-3</v>
      </c>
      <c r="X1194" s="99">
        <f t="shared" si="57"/>
        <v>0.16200000000000001</v>
      </c>
      <c r="Y1194" s="139">
        <v>0</v>
      </c>
      <c r="Z1194" s="139">
        <v>260</v>
      </c>
      <c r="AA1194" s="139">
        <v>150</v>
      </c>
      <c r="AB1194" s="19"/>
      <c r="AC1194" s="19"/>
      <c r="AD1194" s="19"/>
      <c r="AE1194" s="19"/>
      <c r="AF1194" s="19"/>
      <c r="AG1194" s="19"/>
      <c r="AH1194" s="19"/>
      <c r="AJ1194" s="19"/>
      <c r="AK1194" s="19"/>
      <c r="AL1194" s="19"/>
      <c r="AM1194" s="19"/>
      <c r="AN1194" s="19"/>
      <c r="AO1194" s="19"/>
      <c r="AY1194" s="322" t="s">
        <v>332</v>
      </c>
      <c r="AZ1194" s="32"/>
      <c r="BA1194" t="s">
        <v>5211</v>
      </c>
      <c r="BB1194" s="302" t="s">
        <v>5197</v>
      </c>
      <c r="BC1194" s="309" t="s">
        <v>5198</v>
      </c>
    </row>
    <row r="1195" spans="1:55" ht="15.75" x14ac:dyDescent="0.25">
      <c r="A1195" s="23" t="s">
        <v>289</v>
      </c>
      <c r="B1195" s="24" t="s">
        <v>335</v>
      </c>
      <c r="C1195" s="24"/>
      <c r="D1195" s="3" t="s">
        <v>2122</v>
      </c>
      <c r="E1195" s="21" t="s">
        <v>336</v>
      </c>
      <c r="F1195" t="s">
        <v>4458</v>
      </c>
      <c r="G1195" s="24"/>
      <c r="H1195" s="36" t="s">
        <v>290</v>
      </c>
      <c r="I1195" s="33">
        <v>64039113</v>
      </c>
      <c r="K1195" s="1" t="s">
        <v>2008</v>
      </c>
      <c r="L1195" s="1" t="s">
        <v>2008</v>
      </c>
      <c r="N1195" s="185">
        <v>37</v>
      </c>
      <c r="O1195" s="185"/>
      <c r="P1195" s="22" t="s">
        <v>1995</v>
      </c>
      <c r="Q1195" s="22">
        <v>391</v>
      </c>
      <c r="R1195" s="37">
        <f t="shared" si="55"/>
        <v>719.2</v>
      </c>
      <c r="S1195" s="168">
        <v>899</v>
      </c>
      <c r="T1195" s="33" t="s">
        <v>338</v>
      </c>
      <c r="U1195" s="33"/>
      <c r="V1195" s="99">
        <v>0.9</v>
      </c>
      <c r="W1195" s="142">
        <v>0.3</v>
      </c>
      <c r="X1195" s="99">
        <f t="shared" si="57"/>
        <v>1.2</v>
      </c>
      <c r="Y1195" s="139">
        <v>320</v>
      </c>
      <c r="Z1195" s="139">
        <v>110</v>
      </c>
      <c r="AA1195" s="139">
        <v>320</v>
      </c>
      <c r="AY1195" s="322" t="s">
        <v>337</v>
      </c>
      <c r="AZ1195" s="32"/>
      <c r="BA1195" t="s">
        <v>5213</v>
      </c>
      <c r="BB1195" s="302" t="s">
        <v>5197</v>
      </c>
      <c r="BC1195" s="309" t="s">
        <v>5198</v>
      </c>
    </row>
    <row r="1196" spans="1:55" ht="15.75" x14ac:dyDescent="0.25">
      <c r="A1196" s="23" t="s">
        <v>289</v>
      </c>
      <c r="B1196" s="24" t="s">
        <v>335</v>
      </c>
      <c r="C1196" s="24"/>
      <c r="D1196" s="3" t="s">
        <v>2122</v>
      </c>
      <c r="E1196" s="21" t="s">
        <v>339</v>
      </c>
      <c r="F1196" t="s">
        <v>4458</v>
      </c>
      <c r="G1196" s="24"/>
      <c r="H1196" s="36" t="s">
        <v>290</v>
      </c>
      <c r="I1196" s="33">
        <v>64039113</v>
      </c>
      <c r="K1196" s="1" t="s">
        <v>2008</v>
      </c>
      <c r="L1196" s="1" t="s">
        <v>2008</v>
      </c>
      <c r="M1196" s="3"/>
      <c r="N1196" s="185">
        <v>38</v>
      </c>
      <c r="O1196" s="185"/>
      <c r="P1196" s="22" t="s">
        <v>1995</v>
      </c>
      <c r="Q1196" s="22">
        <v>391</v>
      </c>
      <c r="R1196" s="37">
        <f t="shared" si="55"/>
        <v>719.2</v>
      </c>
      <c r="S1196" s="168">
        <v>899</v>
      </c>
      <c r="T1196" s="33" t="s">
        <v>340</v>
      </c>
      <c r="U1196" s="33"/>
      <c r="V1196" s="99">
        <v>0.9</v>
      </c>
      <c r="W1196" s="142">
        <v>0.3</v>
      </c>
      <c r="X1196" s="99">
        <f t="shared" si="57"/>
        <v>1.2</v>
      </c>
      <c r="Y1196" s="139">
        <v>320</v>
      </c>
      <c r="Z1196" s="139">
        <v>110</v>
      </c>
      <c r="AA1196" s="139">
        <v>320</v>
      </c>
      <c r="AB1196" s="19"/>
      <c r="AC1196" s="19"/>
      <c r="AD1196" s="19"/>
      <c r="AE1196" s="19"/>
      <c r="AF1196" s="19"/>
      <c r="AG1196" s="19"/>
      <c r="AH1196" s="19"/>
      <c r="AI1196" s="3"/>
      <c r="AJ1196" s="19"/>
      <c r="AK1196" s="19"/>
      <c r="AL1196" s="19"/>
      <c r="AM1196" s="19"/>
      <c r="AN1196" s="19"/>
      <c r="AO1196" s="19"/>
      <c r="AP1196" s="3"/>
      <c r="AQ1196" s="3"/>
      <c r="AR1196" s="3"/>
      <c r="AS1196" s="3"/>
      <c r="AT1196" s="3"/>
      <c r="AU1196" s="3"/>
      <c r="AV1196" s="3"/>
      <c r="AW1196" s="3"/>
      <c r="AX1196" s="3"/>
      <c r="AY1196" s="322" t="s">
        <v>337</v>
      </c>
      <c r="AZ1196" s="32"/>
      <c r="BA1196" t="s">
        <v>5213</v>
      </c>
      <c r="BB1196" s="302" t="s">
        <v>5197</v>
      </c>
      <c r="BC1196" s="309" t="s">
        <v>5198</v>
      </c>
    </row>
    <row r="1197" spans="1:55" ht="15.75" x14ac:dyDescent="0.25">
      <c r="A1197" s="23" t="s">
        <v>289</v>
      </c>
      <c r="B1197" s="24" t="s">
        <v>335</v>
      </c>
      <c r="C1197" s="24"/>
      <c r="D1197" s="3" t="s">
        <v>2122</v>
      </c>
      <c r="E1197" s="21" t="s">
        <v>341</v>
      </c>
      <c r="F1197" t="s">
        <v>4458</v>
      </c>
      <c r="G1197" s="24"/>
      <c r="H1197" s="36" t="s">
        <v>290</v>
      </c>
      <c r="I1197" s="33">
        <v>64039113</v>
      </c>
      <c r="K1197" s="1" t="s">
        <v>2008</v>
      </c>
      <c r="L1197" s="1" t="s">
        <v>2008</v>
      </c>
      <c r="M1197" s="3"/>
      <c r="N1197" s="185">
        <v>39</v>
      </c>
      <c r="O1197" s="185"/>
      <c r="P1197" s="22" t="s">
        <v>1995</v>
      </c>
      <c r="Q1197" s="22">
        <v>391</v>
      </c>
      <c r="R1197" s="37">
        <f t="shared" si="55"/>
        <v>719.2</v>
      </c>
      <c r="S1197" s="168">
        <v>899</v>
      </c>
      <c r="T1197" s="33" t="s">
        <v>342</v>
      </c>
      <c r="U1197" s="33"/>
      <c r="V1197" s="99">
        <v>0.9</v>
      </c>
      <c r="W1197" s="142">
        <v>0.3</v>
      </c>
      <c r="X1197" s="99">
        <f t="shared" si="57"/>
        <v>1.2</v>
      </c>
      <c r="Y1197" s="139">
        <v>320</v>
      </c>
      <c r="Z1197" s="139">
        <v>110</v>
      </c>
      <c r="AA1197" s="139">
        <v>320</v>
      </c>
      <c r="AB1197" s="19"/>
      <c r="AC1197" s="19"/>
      <c r="AD1197" s="19"/>
      <c r="AE1197" s="19"/>
      <c r="AF1197" s="19"/>
      <c r="AG1197" s="19"/>
      <c r="AH1197" s="19"/>
      <c r="AI1197" s="3"/>
      <c r="AJ1197" s="19"/>
      <c r="AK1197" s="19"/>
      <c r="AL1197" s="19"/>
      <c r="AM1197" s="19"/>
      <c r="AN1197" s="19"/>
      <c r="AO1197" s="19"/>
      <c r="AP1197" s="3"/>
      <c r="AQ1197" s="3"/>
      <c r="AR1197" s="3"/>
      <c r="AS1197" s="3"/>
      <c r="AT1197" s="3"/>
      <c r="AU1197" s="3"/>
      <c r="AV1197" s="3"/>
      <c r="AW1197" s="3"/>
      <c r="AX1197" s="3"/>
      <c r="AY1197" s="322" t="s">
        <v>337</v>
      </c>
      <c r="AZ1197" s="32"/>
      <c r="BA1197" t="s">
        <v>5213</v>
      </c>
      <c r="BB1197" s="302" t="s">
        <v>5197</v>
      </c>
      <c r="BC1197" s="309" t="s">
        <v>5198</v>
      </c>
    </row>
    <row r="1198" spans="1:55" ht="15.75" x14ac:dyDescent="0.25">
      <c r="A1198" s="23" t="s">
        <v>289</v>
      </c>
      <c r="B1198" s="24" t="s">
        <v>335</v>
      </c>
      <c r="D1198" s="3" t="s">
        <v>2122</v>
      </c>
      <c r="E1198" s="20" t="s">
        <v>4457</v>
      </c>
      <c r="F1198" t="s">
        <v>4458</v>
      </c>
      <c r="H1198" s="36" t="s">
        <v>290</v>
      </c>
      <c r="I1198" s="33">
        <v>64039113</v>
      </c>
      <c r="K1198" s="1" t="s">
        <v>2008</v>
      </c>
      <c r="L1198" s="1" t="s">
        <v>2008</v>
      </c>
      <c r="M1198" s="254"/>
      <c r="N1198" s="13">
        <v>40</v>
      </c>
      <c r="O1198"/>
      <c r="P1198" s="244" t="s">
        <v>1995</v>
      </c>
      <c r="Q1198" s="22">
        <v>391</v>
      </c>
      <c r="R1198" s="37">
        <f t="shared" si="55"/>
        <v>719.2</v>
      </c>
      <c r="S1198" s="168">
        <v>899</v>
      </c>
      <c r="T1198" s="143">
        <v>5051771530734</v>
      </c>
      <c r="U1198"/>
      <c r="V1198" s="99">
        <v>0.9</v>
      </c>
      <c r="W1198" s="142">
        <v>0.3</v>
      </c>
      <c r="X1198" s="99">
        <f t="shared" si="57"/>
        <v>1.2</v>
      </c>
      <c r="Y1198" s="139">
        <v>320</v>
      </c>
      <c r="Z1198" s="139">
        <v>110</v>
      </c>
      <c r="AA1198" s="139">
        <v>320</v>
      </c>
      <c r="AY1198" s="322" t="s">
        <v>337</v>
      </c>
      <c r="BA1198" t="s">
        <v>5213</v>
      </c>
      <c r="BB1198" s="302" t="s">
        <v>5197</v>
      </c>
      <c r="BC1198" s="309" t="s">
        <v>5198</v>
      </c>
    </row>
    <row r="1199" spans="1:55" ht="15.75" x14ac:dyDescent="0.25">
      <c r="A1199" s="23" t="s">
        <v>289</v>
      </c>
      <c r="B1199" s="24" t="s">
        <v>335</v>
      </c>
      <c r="C1199" s="24"/>
      <c r="D1199" s="3" t="s">
        <v>2122</v>
      </c>
      <c r="E1199" s="21" t="s">
        <v>343</v>
      </c>
      <c r="F1199" t="s">
        <v>4458</v>
      </c>
      <c r="G1199" s="24"/>
      <c r="H1199" s="36" t="s">
        <v>290</v>
      </c>
      <c r="I1199" s="33">
        <v>64039113</v>
      </c>
      <c r="K1199" s="1" t="s">
        <v>2008</v>
      </c>
      <c r="L1199" s="1" t="s">
        <v>2008</v>
      </c>
      <c r="M1199" s="3"/>
      <c r="N1199" s="185">
        <v>41</v>
      </c>
      <c r="O1199" s="185"/>
      <c r="P1199" s="22" t="s">
        <v>1995</v>
      </c>
      <c r="Q1199" s="22">
        <v>391</v>
      </c>
      <c r="R1199" s="37">
        <f t="shared" si="55"/>
        <v>719.2</v>
      </c>
      <c r="S1199" s="168">
        <v>899</v>
      </c>
      <c r="T1199" s="33" t="s">
        <v>344</v>
      </c>
      <c r="U1199" s="33"/>
      <c r="V1199" s="99">
        <v>0.9</v>
      </c>
      <c r="W1199" s="142">
        <v>0.3</v>
      </c>
      <c r="X1199" s="99">
        <f t="shared" si="57"/>
        <v>1.2</v>
      </c>
      <c r="Y1199" s="139">
        <v>320</v>
      </c>
      <c r="Z1199" s="139">
        <v>110</v>
      </c>
      <c r="AA1199" s="139">
        <v>320</v>
      </c>
      <c r="AB1199" s="19"/>
      <c r="AC1199" s="19"/>
      <c r="AD1199" s="19"/>
      <c r="AE1199" s="19"/>
      <c r="AF1199" s="19"/>
      <c r="AG1199" s="19"/>
      <c r="AH1199" s="19"/>
      <c r="AI1199" s="3"/>
      <c r="AJ1199" s="19"/>
      <c r="AK1199" s="19"/>
      <c r="AL1199" s="19"/>
      <c r="AM1199" s="19"/>
      <c r="AN1199" s="19"/>
      <c r="AO1199" s="19"/>
      <c r="AP1199" s="3"/>
      <c r="AQ1199" s="3"/>
      <c r="AR1199" s="3"/>
      <c r="AS1199" s="3"/>
      <c r="AT1199" s="3"/>
      <c r="AU1199" s="3"/>
      <c r="AV1199" s="3"/>
      <c r="AW1199" s="3"/>
      <c r="AX1199" s="3"/>
      <c r="AY1199" s="322" t="s">
        <v>337</v>
      </c>
      <c r="AZ1199" s="32"/>
      <c r="BA1199" t="s">
        <v>5213</v>
      </c>
      <c r="BB1199" s="302" t="s">
        <v>5197</v>
      </c>
      <c r="BC1199" s="309" t="s">
        <v>5198</v>
      </c>
    </row>
    <row r="1200" spans="1:55" ht="15.75" x14ac:dyDescent="0.25">
      <c r="A1200" s="23" t="s">
        <v>289</v>
      </c>
      <c r="B1200" s="24" t="s">
        <v>335</v>
      </c>
      <c r="C1200" s="24"/>
      <c r="D1200" s="3" t="s">
        <v>2122</v>
      </c>
      <c r="E1200" s="21" t="s">
        <v>345</v>
      </c>
      <c r="F1200" t="s">
        <v>4458</v>
      </c>
      <c r="G1200" s="24"/>
      <c r="H1200" s="36" t="s">
        <v>311</v>
      </c>
      <c r="I1200" s="33">
        <v>64039113</v>
      </c>
      <c r="K1200" s="1" t="s">
        <v>2008</v>
      </c>
      <c r="L1200" s="1" t="s">
        <v>2008</v>
      </c>
      <c r="M1200" s="3"/>
      <c r="N1200" s="185">
        <v>37</v>
      </c>
      <c r="O1200" s="185"/>
      <c r="P1200" s="22" t="s">
        <v>1995</v>
      </c>
      <c r="Q1200" s="22">
        <v>391</v>
      </c>
      <c r="R1200" s="37">
        <f t="shared" si="55"/>
        <v>719.2</v>
      </c>
      <c r="S1200" s="168">
        <v>899</v>
      </c>
      <c r="T1200" s="33" t="s">
        <v>346</v>
      </c>
      <c r="U1200" s="33"/>
      <c r="V1200" s="99">
        <v>0.9</v>
      </c>
      <c r="W1200" s="142">
        <v>0.3</v>
      </c>
      <c r="X1200" s="99">
        <f t="shared" si="57"/>
        <v>1.2</v>
      </c>
      <c r="Y1200" s="139">
        <v>320</v>
      </c>
      <c r="Z1200" s="139">
        <v>110</v>
      </c>
      <c r="AA1200" s="139">
        <v>320</v>
      </c>
      <c r="AB1200" s="19"/>
      <c r="AC1200" s="19"/>
      <c r="AD1200" s="19"/>
      <c r="AE1200" s="19"/>
      <c r="AF1200" s="19"/>
      <c r="AG1200" s="19"/>
      <c r="AH1200" s="19"/>
      <c r="AI1200" s="3"/>
      <c r="AJ1200" s="19"/>
      <c r="AK1200" s="19"/>
      <c r="AL1200" s="19"/>
      <c r="AM1200" s="19"/>
      <c r="AN1200" s="19"/>
      <c r="AO1200" s="19"/>
      <c r="AP1200" s="3"/>
      <c r="AQ1200" s="3"/>
      <c r="AR1200" s="3"/>
      <c r="AS1200" s="3"/>
      <c r="AT1200" s="3"/>
      <c r="AU1200" s="3"/>
      <c r="AV1200" s="3"/>
      <c r="AW1200" s="3"/>
      <c r="AX1200" s="3"/>
      <c r="AY1200" s="322" t="s">
        <v>337</v>
      </c>
      <c r="AZ1200" s="32"/>
      <c r="BA1200" t="s">
        <v>5213</v>
      </c>
      <c r="BB1200" s="302" t="s">
        <v>5197</v>
      </c>
      <c r="BC1200" s="309" t="s">
        <v>5198</v>
      </c>
    </row>
    <row r="1201" spans="1:55" ht="15.75" x14ac:dyDescent="0.25">
      <c r="A1201" s="23" t="s">
        <v>289</v>
      </c>
      <c r="B1201" s="24" t="s">
        <v>335</v>
      </c>
      <c r="C1201" s="24"/>
      <c r="D1201" s="3" t="s">
        <v>2122</v>
      </c>
      <c r="E1201" s="21" t="s">
        <v>347</v>
      </c>
      <c r="F1201" t="s">
        <v>4458</v>
      </c>
      <c r="G1201" s="24"/>
      <c r="H1201" s="36" t="s">
        <v>311</v>
      </c>
      <c r="I1201" s="33">
        <v>64039113</v>
      </c>
      <c r="K1201" s="1" t="s">
        <v>2008</v>
      </c>
      <c r="L1201" s="1" t="s">
        <v>2008</v>
      </c>
      <c r="M1201" s="3"/>
      <c r="N1201" s="185">
        <v>38</v>
      </c>
      <c r="O1201" s="185"/>
      <c r="P1201" s="22" t="s">
        <v>1995</v>
      </c>
      <c r="Q1201" s="22">
        <v>391</v>
      </c>
      <c r="R1201" s="37">
        <f t="shared" si="55"/>
        <v>719.2</v>
      </c>
      <c r="S1201" s="168">
        <v>899</v>
      </c>
      <c r="T1201" s="33" t="s">
        <v>348</v>
      </c>
      <c r="U1201" s="33"/>
      <c r="V1201" s="99">
        <v>0.9</v>
      </c>
      <c r="W1201" s="142">
        <v>0.3</v>
      </c>
      <c r="X1201" s="99">
        <f t="shared" si="57"/>
        <v>1.2</v>
      </c>
      <c r="Y1201" s="139">
        <v>320</v>
      </c>
      <c r="Z1201" s="139">
        <v>110</v>
      </c>
      <c r="AA1201" s="139">
        <v>320</v>
      </c>
      <c r="AB1201" s="19"/>
      <c r="AC1201" s="19"/>
      <c r="AD1201" s="19"/>
      <c r="AE1201" s="19"/>
      <c r="AF1201" s="19"/>
      <c r="AG1201" s="19"/>
      <c r="AH1201" s="19"/>
      <c r="AI1201" s="3"/>
      <c r="AJ1201" s="19"/>
      <c r="AK1201" s="19"/>
      <c r="AL1201" s="19"/>
      <c r="AM1201" s="19"/>
      <c r="AN1201" s="19"/>
      <c r="AO1201" s="19"/>
      <c r="AP1201" s="3"/>
      <c r="AQ1201" s="3"/>
      <c r="AR1201" s="3"/>
      <c r="AS1201" s="3"/>
      <c r="AT1201" s="3"/>
      <c r="AU1201" s="3"/>
      <c r="AV1201" s="3"/>
      <c r="AW1201" s="3"/>
      <c r="AX1201" s="3"/>
      <c r="AY1201" s="322" t="s">
        <v>337</v>
      </c>
      <c r="AZ1201" s="32"/>
      <c r="BA1201" t="s">
        <v>5213</v>
      </c>
      <c r="BB1201" s="302" t="s">
        <v>5197</v>
      </c>
      <c r="BC1201" s="309" t="s">
        <v>5198</v>
      </c>
    </row>
    <row r="1202" spans="1:55" ht="15.75" x14ac:dyDescent="0.25">
      <c r="A1202" s="23" t="s">
        <v>289</v>
      </c>
      <c r="B1202" s="24" t="s">
        <v>335</v>
      </c>
      <c r="C1202" s="24"/>
      <c r="D1202" s="3" t="s">
        <v>2122</v>
      </c>
      <c r="E1202" s="21" t="s">
        <v>349</v>
      </c>
      <c r="F1202" t="s">
        <v>4458</v>
      </c>
      <c r="G1202" s="24"/>
      <c r="H1202" s="36" t="s">
        <v>311</v>
      </c>
      <c r="I1202" s="33">
        <v>64039113</v>
      </c>
      <c r="K1202" s="1" t="s">
        <v>2008</v>
      </c>
      <c r="L1202" s="1" t="s">
        <v>2008</v>
      </c>
      <c r="N1202" s="185">
        <v>39</v>
      </c>
      <c r="O1202" s="185"/>
      <c r="P1202" s="22" t="s">
        <v>1995</v>
      </c>
      <c r="Q1202" s="22">
        <v>391</v>
      </c>
      <c r="R1202" s="37">
        <f t="shared" si="55"/>
        <v>719.2</v>
      </c>
      <c r="S1202" s="168">
        <v>899</v>
      </c>
      <c r="T1202" s="33" t="s">
        <v>350</v>
      </c>
      <c r="U1202" s="33"/>
      <c r="V1202" s="99">
        <v>0.9</v>
      </c>
      <c r="W1202" s="142">
        <v>0.3</v>
      </c>
      <c r="X1202" s="99">
        <f t="shared" si="57"/>
        <v>1.2</v>
      </c>
      <c r="Y1202" s="139">
        <v>320</v>
      </c>
      <c r="Z1202" s="139">
        <v>110</v>
      </c>
      <c r="AA1202" s="139">
        <v>320</v>
      </c>
      <c r="AY1202" s="322" t="s">
        <v>337</v>
      </c>
      <c r="AZ1202" s="32"/>
      <c r="BA1202" t="s">
        <v>5213</v>
      </c>
      <c r="BB1202" s="302" t="s">
        <v>5197</v>
      </c>
      <c r="BC1202" s="309" t="s">
        <v>5198</v>
      </c>
    </row>
    <row r="1203" spans="1:55" ht="15.75" x14ac:dyDescent="0.25">
      <c r="A1203" s="23" t="s">
        <v>289</v>
      </c>
      <c r="B1203" s="24" t="s">
        <v>335</v>
      </c>
      <c r="D1203" s="3" t="s">
        <v>2122</v>
      </c>
      <c r="E1203" s="20" t="s">
        <v>4459</v>
      </c>
      <c r="F1203" t="s">
        <v>4458</v>
      </c>
      <c r="H1203" s="36" t="s">
        <v>311</v>
      </c>
      <c r="I1203" s="33">
        <v>64039113</v>
      </c>
      <c r="K1203" s="1" t="s">
        <v>2008</v>
      </c>
      <c r="L1203" s="1" t="s">
        <v>2008</v>
      </c>
      <c r="M1203" s="254"/>
      <c r="N1203" s="13">
        <v>40</v>
      </c>
      <c r="O1203"/>
      <c r="P1203" s="244" t="s">
        <v>1995</v>
      </c>
      <c r="Q1203" s="22">
        <v>391</v>
      </c>
      <c r="R1203" s="37">
        <f t="shared" si="55"/>
        <v>719.2</v>
      </c>
      <c r="S1203" s="168">
        <v>899</v>
      </c>
      <c r="T1203" s="143">
        <v>5051771530895</v>
      </c>
      <c r="U1203"/>
      <c r="V1203" s="99">
        <v>0.9</v>
      </c>
      <c r="W1203" s="142">
        <v>0.3</v>
      </c>
      <c r="X1203" s="99">
        <f t="shared" si="57"/>
        <v>1.2</v>
      </c>
      <c r="Y1203" s="139">
        <v>320</v>
      </c>
      <c r="Z1203" s="139">
        <v>110</v>
      </c>
      <c r="AA1203" s="139">
        <v>320</v>
      </c>
      <c r="AY1203" s="322" t="s">
        <v>337</v>
      </c>
      <c r="BA1203" t="s">
        <v>5213</v>
      </c>
      <c r="BB1203" s="302" t="s">
        <v>5197</v>
      </c>
      <c r="BC1203" s="309" t="s">
        <v>5198</v>
      </c>
    </row>
    <row r="1204" spans="1:55" ht="15.75" x14ac:dyDescent="0.25">
      <c r="A1204" s="23" t="s">
        <v>289</v>
      </c>
      <c r="B1204" s="24" t="s">
        <v>335</v>
      </c>
      <c r="C1204" s="24"/>
      <c r="D1204" s="3" t="s">
        <v>2122</v>
      </c>
      <c r="E1204" s="21" t="s">
        <v>351</v>
      </c>
      <c r="F1204" t="s">
        <v>4458</v>
      </c>
      <c r="G1204" s="24"/>
      <c r="H1204" s="36" t="s">
        <v>311</v>
      </c>
      <c r="I1204" s="33">
        <v>64039113</v>
      </c>
      <c r="K1204" s="1" t="s">
        <v>2008</v>
      </c>
      <c r="L1204" s="1" t="s">
        <v>2008</v>
      </c>
      <c r="N1204" s="185">
        <v>41</v>
      </c>
      <c r="O1204" s="185"/>
      <c r="P1204" s="22" t="s">
        <v>1995</v>
      </c>
      <c r="Q1204" s="22">
        <v>391</v>
      </c>
      <c r="R1204" s="37">
        <f t="shared" si="55"/>
        <v>719.2</v>
      </c>
      <c r="S1204" s="168">
        <v>899</v>
      </c>
      <c r="T1204" s="33" t="s">
        <v>352</v>
      </c>
      <c r="U1204" s="33"/>
      <c r="V1204" s="99">
        <v>0.9</v>
      </c>
      <c r="W1204" s="142">
        <v>0.3</v>
      </c>
      <c r="X1204" s="99">
        <f t="shared" si="57"/>
        <v>1.2</v>
      </c>
      <c r="Y1204" s="139">
        <v>320</v>
      </c>
      <c r="Z1204" s="139">
        <v>110</v>
      </c>
      <c r="AA1204" s="139">
        <v>320</v>
      </c>
      <c r="AY1204" s="322" t="s">
        <v>337</v>
      </c>
      <c r="AZ1204" s="32"/>
      <c r="BA1204" t="s">
        <v>5213</v>
      </c>
      <c r="BB1204" s="302" t="s">
        <v>5197</v>
      </c>
      <c r="BC1204" s="309" t="s">
        <v>5198</v>
      </c>
    </row>
    <row r="1205" spans="1:55" ht="15.75" x14ac:dyDescent="0.25">
      <c r="A1205" s="23" t="s">
        <v>289</v>
      </c>
      <c r="B1205" s="24" t="s">
        <v>335</v>
      </c>
      <c r="C1205" s="24"/>
      <c r="D1205" s="3" t="s">
        <v>2123</v>
      </c>
      <c r="E1205" s="21" t="s">
        <v>370</v>
      </c>
      <c r="F1205" s="21" t="s">
        <v>2266</v>
      </c>
      <c r="G1205" s="24"/>
      <c r="H1205" s="36" t="s">
        <v>290</v>
      </c>
      <c r="I1205" s="33">
        <v>64029190</v>
      </c>
      <c r="K1205" s="1" t="s">
        <v>2008</v>
      </c>
      <c r="L1205" s="1" t="s">
        <v>2008</v>
      </c>
      <c r="N1205" s="185">
        <v>30</v>
      </c>
      <c r="O1205" s="185"/>
      <c r="P1205" s="22" t="s">
        <v>1995</v>
      </c>
      <c r="Q1205" s="22">
        <v>280</v>
      </c>
      <c r="R1205" s="37">
        <f t="shared" si="55"/>
        <v>511.20000000000005</v>
      </c>
      <c r="S1205" s="168">
        <v>639</v>
      </c>
      <c r="T1205" s="33" t="s">
        <v>371</v>
      </c>
      <c r="U1205" s="33"/>
      <c r="V1205" s="99">
        <v>0.6</v>
      </c>
      <c r="W1205" s="142">
        <v>0.3</v>
      </c>
      <c r="X1205" s="99">
        <f t="shared" ref="X1205:X1210" si="58">V1205+W1205</f>
        <v>0.89999999999999991</v>
      </c>
      <c r="Y1205" s="139">
        <v>270</v>
      </c>
      <c r="Z1205" s="139">
        <v>90</v>
      </c>
      <c r="AA1205" s="139">
        <v>270</v>
      </c>
      <c r="AY1205" s="322" t="s">
        <v>354</v>
      </c>
      <c r="AZ1205" s="32"/>
      <c r="BA1205" t="s">
        <v>5213</v>
      </c>
      <c r="BB1205" s="302" t="s">
        <v>5197</v>
      </c>
      <c r="BC1205" s="309" t="s">
        <v>5198</v>
      </c>
    </row>
    <row r="1206" spans="1:55" ht="15.75" x14ac:dyDescent="0.25">
      <c r="A1206" s="23" t="s">
        <v>289</v>
      </c>
      <c r="B1206" s="24" t="s">
        <v>335</v>
      </c>
      <c r="C1206" s="24"/>
      <c r="D1206" s="3" t="s">
        <v>2123</v>
      </c>
      <c r="E1206" s="21" t="s">
        <v>372</v>
      </c>
      <c r="F1206" s="21" t="s">
        <v>2266</v>
      </c>
      <c r="G1206" s="24"/>
      <c r="H1206" s="36" t="s">
        <v>290</v>
      </c>
      <c r="I1206" s="33">
        <v>64029190</v>
      </c>
      <c r="K1206" s="1" t="s">
        <v>2008</v>
      </c>
      <c r="L1206" s="1" t="s">
        <v>2008</v>
      </c>
      <c r="N1206" s="185">
        <v>31</v>
      </c>
      <c r="O1206" s="185"/>
      <c r="P1206" s="22" t="s">
        <v>1995</v>
      </c>
      <c r="Q1206" s="22">
        <v>280</v>
      </c>
      <c r="R1206" s="37">
        <f t="shared" si="55"/>
        <v>511.20000000000005</v>
      </c>
      <c r="S1206" s="168">
        <v>639</v>
      </c>
      <c r="T1206" s="33" t="s">
        <v>373</v>
      </c>
      <c r="U1206" s="33"/>
      <c r="V1206" s="99">
        <v>0.6</v>
      </c>
      <c r="W1206" s="142">
        <v>0.3</v>
      </c>
      <c r="X1206" s="99">
        <f t="shared" si="58"/>
        <v>0.89999999999999991</v>
      </c>
      <c r="Y1206" s="139">
        <v>270</v>
      </c>
      <c r="Z1206" s="139">
        <v>90</v>
      </c>
      <c r="AA1206" s="139">
        <v>270</v>
      </c>
      <c r="AY1206" s="322" t="s">
        <v>354</v>
      </c>
      <c r="AZ1206" s="32"/>
      <c r="BA1206" t="s">
        <v>5213</v>
      </c>
      <c r="BB1206" s="302" t="s">
        <v>5197</v>
      </c>
      <c r="BC1206" s="309" t="s">
        <v>5198</v>
      </c>
    </row>
    <row r="1207" spans="1:55" ht="15.75" x14ac:dyDescent="0.25">
      <c r="A1207" s="23" t="s">
        <v>289</v>
      </c>
      <c r="B1207" s="24" t="s">
        <v>335</v>
      </c>
      <c r="C1207" s="24"/>
      <c r="D1207" s="3" t="s">
        <v>2123</v>
      </c>
      <c r="E1207" s="21" t="s">
        <v>374</v>
      </c>
      <c r="F1207" s="21" t="s">
        <v>2266</v>
      </c>
      <c r="G1207" s="24"/>
      <c r="H1207" s="36" t="s">
        <v>290</v>
      </c>
      <c r="I1207" s="33">
        <v>64029190</v>
      </c>
      <c r="K1207" s="1" t="s">
        <v>2008</v>
      </c>
      <c r="L1207" s="1" t="s">
        <v>2008</v>
      </c>
      <c r="M1207" s="3"/>
      <c r="N1207" s="185">
        <v>33</v>
      </c>
      <c r="O1207" s="185"/>
      <c r="P1207" s="22" t="s">
        <v>1995</v>
      </c>
      <c r="Q1207" s="22">
        <v>280</v>
      </c>
      <c r="R1207" s="37">
        <f t="shared" si="55"/>
        <v>511.20000000000005</v>
      </c>
      <c r="S1207" s="168">
        <v>639</v>
      </c>
      <c r="T1207" s="33" t="s">
        <v>375</v>
      </c>
      <c r="U1207" s="33"/>
      <c r="V1207" s="99">
        <v>0.6</v>
      </c>
      <c r="W1207" s="142">
        <v>0.3</v>
      </c>
      <c r="X1207" s="99">
        <f t="shared" si="58"/>
        <v>0.89999999999999991</v>
      </c>
      <c r="Y1207" s="139">
        <v>270</v>
      </c>
      <c r="Z1207" s="139">
        <v>90</v>
      </c>
      <c r="AA1207" s="139">
        <v>270</v>
      </c>
      <c r="AB1207" s="19"/>
      <c r="AC1207" s="19"/>
      <c r="AD1207" s="19"/>
      <c r="AE1207" s="19"/>
      <c r="AF1207" s="19"/>
      <c r="AG1207" s="19"/>
      <c r="AH1207" s="19"/>
      <c r="AI1207" s="3"/>
      <c r="AJ1207" s="19"/>
      <c r="AK1207" s="19"/>
      <c r="AL1207" s="19"/>
      <c r="AM1207" s="19"/>
      <c r="AN1207" s="19"/>
      <c r="AO1207" s="19"/>
      <c r="AP1207" s="3"/>
      <c r="AQ1207" s="3"/>
      <c r="AR1207" s="3"/>
      <c r="AS1207" s="3"/>
      <c r="AT1207" s="3"/>
      <c r="AU1207" s="3"/>
      <c r="AV1207" s="3"/>
      <c r="AW1207" s="3"/>
      <c r="AX1207" s="3"/>
      <c r="AY1207" s="322" t="s">
        <v>354</v>
      </c>
      <c r="AZ1207" s="32"/>
      <c r="BA1207" t="s">
        <v>5213</v>
      </c>
      <c r="BB1207" s="302" t="s">
        <v>5197</v>
      </c>
      <c r="BC1207" s="309" t="s">
        <v>5198</v>
      </c>
    </row>
    <row r="1208" spans="1:55" ht="15.75" x14ac:dyDescent="0.25">
      <c r="A1208" s="23" t="s">
        <v>289</v>
      </c>
      <c r="B1208" s="24" t="s">
        <v>335</v>
      </c>
      <c r="C1208" s="24"/>
      <c r="D1208" s="3" t="s">
        <v>2123</v>
      </c>
      <c r="E1208" s="21" t="s">
        <v>376</v>
      </c>
      <c r="F1208" s="21" t="s">
        <v>2266</v>
      </c>
      <c r="G1208" s="24"/>
      <c r="H1208" s="36" t="s">
        <v>290</v>
      </c>
      <c r="I1208" s="33">
        <v>64029190</v>
      </c>
      <c r="K1208" s="1" t="s">
        <v>2008</v>
      </c>
      <c r="L1208" s="1" t="s">
        <v>2008</v>
      </c>
      <c r="M1208" s="43"/>
      <c r="N1208" s="185">
        <v>32</v>
      </c>
      <c r="O1208" s="185"/>
      <c r="P1208" s="22" t="s">
        <v>1995</v>
      </c>
      <c r="Q1208" s="22">
        <v>280</v>
      </c>
      <c r="R1208" s="37">
        <f t="shared" si="55"/>
        <v>511.20000000000005</v>
      </c>
      <c r="S1208" s="168">
        <v>639</v>
      </c>
      <c r="T1208" s="33" t="s">
        <v>377</v>
      </c>
      <c r="U1208" s="33"/>
      <c r="V1208" s="99">
        <v>0.6</v>
      </c>
      <c r="W1208" s="142">
        <v>0.3</v>
      </c>
      <c r="X1208" s="99">
        <f t="shared" si="58"/>
        <v>0.89999999999999991</v>
      </c>
      <c r="Y1208" s="139">
        <v>270</v>
      </c>
      <c r="Z1208" s="139">
        <v>90</v>
      </c>
      <c r="AA1208" s="139">
        <v>270</v>
      </c>
      <c r="AB1208" s="19"/>
      <c r="AC1208" s="19"/>
      <c r="AD1208" s="19"/>
      <c r="AE1208" s="19"/>
      <c r="AF1208" s="19"/>
      <c r="AG1208" s="19"/>
      <c r="AH1208" s="19"/>
      <c r="AI1208" s="43"/>
      <c r="AJ1208" s="19"/>
      <c r="AK1208" s="19"/>
      <c r="AL1208" s="19"/>
      <c r="AM1208" s="19"/>
      <c r="AN1208" s="19"/>
      <c r="AO1208" s="19"/>
      <c r="AP1208" s="43"/>
      <c r="AQ1208" s="43"/>
      <c r="AR1208" s="43"/>
      <c r="AS1208" s="43"/>
      <c r="AT1208" s="43"/>
      <c r="AU1208" s="43"/>
      <c r="AV1208" s="43"/>
      <c r="AW1208" s="43"/>
      <c r="AX1208" s="43"/>
      <c r="AY1208" s="322" t="s">
        <v>354</v>
      </c>
      <c r="AZ1208" s="32"/>
      <c r="BA1208" t="s">
        <v>5213</v>
      </c>
      <c r="BB1208" s="302" t="s">
        <v>5197</v>
      </c>
      <c r="BC1208" s="309" t="s">
        <v>5198</v>
      </c>
    </row>
    <row r="1209" spans="1:55" ht="15.75" x14ac:dyDescent="0.25">
      <c r="A1209" s="23" t="s">
        <v>289</v>
      </c>
      <c r="B1209" s="24" t="s">
        <v>335</v>
      </c>
      <c r="C1209" s="24"/>
      <c r="D1209" s="3" t="s">
        <v>2123</v>
      </c>
      <c r="E1209" s="21" t="s">
        <v>378</v>
      </c>
      <c r="F1209" s="21" t="s">
        <v>2266</v>
      </c>
      <c r="G1209" s="24"/>
      <c r="H1209" s="36" t="s">
        <v>290</v>
      </c>
      <c r="I1209" s="33">
        <v>64029190</v>
      </c>
      <c r="K1209" s="1" t="s">
        <v>2008</v>
      </c>
      <c r="L1209" s="1" t="s">
        <v>2008</v>
      </c>
      <c r="N1209" s="185">
        <v>34</v>
      </c>
      <c r="O1209" s="185"/>
      <c r="P1209" s="22" t="s">
        <v>1995</v>
      </c>
      <c r="Q1209" s="22">
        <v>280</v>
      </c>
      <c r="R1209" s="37">
        <f t="shared" si="55"/>
        <v>511.20000000000005</v>
      </c>
      <c r="S1209" s="168">
        <v>639</v>
      </c>
      <c r="T1209" s="33" t="s">
        <v>379</v>
      </c>
      <c r="U1209" s="33"/>
      <c r="V1209" s="99">
        <v>0.6</v>
      </c>
      <c r="W1209" s="142">
        <v>0.3</v>
      </c>
      <c r="X1209" s="99">
        <f t="shared" si="58"/>
        <v>0.89999999999999991</v>
      </c>
      <c r="Y1209" s="139">
        <v>270</v>
      </c>
      <c r="Z1209" s="139">
        <v>90</v>
      </c>
      <c r="AA1209" s="139">
        <v>270</v>
      </c>
      <c r="AB1209" s="19"/>
      <c r="AC1209" s="19"/>
      <c r="AD1209" s="19"/>
      <c r="AE1209" s="19"/>
      <c r="AF1209" s="19"/>
      <c r="AG1209" s="19"/>
      <c r="AH1209" s="19"/>
      <c r="AJ1209" s="19"/>
      <c r="AK1209" s="19"/>
      <c r="AL1209" s="19"/>
      <c r="AM1209" s="19"/>
      <c r="AN1209" s="19"/>
      <c r="AO1209" s="19"/>
      <c r="AY1209" s="322" t="s">
        <v>354</v>
      </c>
      <c r="AZ1209" s="32"/>
      <c r="BA1209" t="s">
        <v>5213</v>
      </c>
      <c r="BB1209" s="302" t="s">
        <v>5197</v>
      </c>
      <c r="BC1209" s="309" t="s">
        <v>5198</v>
      </c>
    </row>
    <row r="1210" spans="1:55" ht="15.75" x14ac:dyDescent="0.25">
      <c r="A1210" s="23" t="s">
        <v>289</v>
      </c>
      <c r="B1210" s="24" t="s">
        <v>335</v>
      </c>
      <c r="C1210" s="24"/>
      <c r="D1210" s="3" t="s">
        <v>2123</v>
      </c>
      <c r="E1210" s="21" t="s">
        <v>380</v>
      </c>
      <c r="F1210" s="21" t="s">
        <v>2266</v>
      </c>
      <c r="G1210" s="24"/>
      <c r="H1210" s="36" t="s">
        <v>290</v>
      </c>
      <c r="I1210" s="33">
        <v>64029190</v>
      </c>
      <c r="K1210" s="1" t="s">
        <v>2008</v>
      </c>
      <c r="L1210" s="1" t="s">
        <v>2008</v>
      </c>
      <c r="N1210" s="185">
        <v>35</v>
      </c>
      <c r="O1210" s="185"/>
      <c r="P1210" s="22" t="s">
        <v>1995</v>
      </c>
      <c r="Q1210" s="22">
        <v>280</v>
      </c>
      <c r="R1210" s="37">
        <f t="shared" si="55"/>
        <v>511.20000000000005</v>
      </c>
      <c r="S1210" s="168">
        <v>639</v>
      </c>
      <c r="T1210" s="33" t="s">
        <v>381</v>
      </c>
      <c r="U1210" s="33"/>
      <c r="V1210" s="99">
        <v>0.6</v>
      </c>
      <c r="W1210" s="142">
        <v>0.3</v>
      </c>
      <c r="X1210" s="99">
        <f t="shared" si="58"/>
        <v>0.89999999999999991</v>
      </c>
      <c r="Y1210" s="139">
        <v>270</v>
      </c>
      <c r="Z1210" s="139">
        <v>90</v>
      </c>
      <c r="AA1210" s="139">
        <v>270</v>
      </c>
      <c r="AY1210" s="322" t="s">
        <v>354</v>
      </c>
      <c r="AZ1210" s="32"/>
      <c r="BA1210" t="s">
        <v>5213</v>
      </c>
      <c r="BB1210" s="302" t="s">
        <v>5197</v>
      </c>
      <c r="BC1210" s="309" t="s">
        <v>5198</v>
      </c>
    </row>
    <row r="1211" spans="1:55" ht="15.75" x14ac:dyDescent="0.25">
      <c r="A1211" s="23" t="s">
        <v>289</v>
      </c>
      <c r="B1211" s="24" t="s">
        <v>335</v>
      </c>
      <c r="D1211" s="3" t="s">
        <v>2123</v>
      </c>
      <c r="E1211" s="20" t="s">
        <v>4460</v>
      </c>
      <c r="F1211" s="21" t="s">
        <v>2266</v>
      </c>
      <c r="G1211" s="24"/>
      <c r="H1211" s="36" t="s">
        <v>290</v>
      </c>
      <c r="I1211" s="33">
        <v>64029190</v>
      </c>
      <c r="K1211" s="1" t="s">
        <v>2008</v>
      </c>
      <c r="L1211" s="1" t="s">
        <v>2008</v>
      </c>
      <c r="M1211" s="254"/>
      <c r="N1211" s="13">
        <v>36</v>
      </c>
      <c r="O1211"/>
      <c r="P1211" s="244" t="s">
        <v>1995</v>
      </c>
      <c r="Q1211" s="22">
        <v>280</v>
      </c>
      <c r="R1211" s="37">
        <f t="shared" si="55"/>
        <v>511.20000000000005</v>
      </c>
      <c r="S1211" s="168">
        <v>639</v>
      </c>
      <c r="T1211" s="143">
        <v>5051771531014</v>
      </c>
      <c r="U1211"/>
      <c r="V1211" s="99">
        <v>0.9</v>
      </c>
      <c r="W1211" s="142">
        <v>0.3</v>
      </c>
      <c r="X1211" s="99">
        <f t="shared" ref="X1211:X1220" si="59">V1211+W1211</f>
        <v>1.2</v>
      </c>
      <c r="Y1211" s="139">
        <v>320</v>
      </c>
      <c r="Z1211" s="139">
        <v>110</v>
      </c>
      <c r="AA1211" s="139">
        <v>320</v>
      </c>
      <c r="AY1211" s="322" t="s">
        <v>354</v>
      </c>
      <c r="BA1211" t="s">
        <v>5213</v>
      </c>
      <c r="BB1211" s="302" t="s">
        <v>5197</v>
      </c>
      <c r="BC1211" s="309" t="s">
        <v>5198</v>
      </c>
    </row>
    <row r="1212" spans="1:55" ht="15.75" x14ac:dyDescent="0.25">
      <c r="A1212" s="23" t="s">
        <v>289</v>
      </c>
      <c r="B1212" s="24" t="s">
        <v>335</v>
      </c>
      <c r="C1212" s="24"/>
      <c r="D1212" s="3" t="s">
        <v>2123</v>
      </c>
      <c r="E1212" s="21" t="s">
        <v>353</v>
      </c>
      <c r="F1212" s="21" t="s">
        <v>2266</v>
      </c>
      <c r="G1212" s="24"/>
      <c r="H1212" s="36" t="s">
        <v>290</v>
      </c>
      <c r="I1212" s="33">
        <v>64029190</v>
      </c>
      <c r="K1212" s="1" t="s">
        <v>2008</v>
      </c>
      <c r="L1212" s="1" t="s">
        <v>2008</v>
      </c>
      <c r="M1212" s="3"/>
      <c r="N1212" s="185">
        <v>37</v>
      </c>
      <c r="O1212" s="185"/>
      <c r="P1212" s="22" t="s">
        <v>1995</v>
      </c>
      <c r="Q1212" s="22">
        <v>280</v>
      </c>
      <c r="R1212" s="37">
        <f t="shared" si="55"/>
        <v>511.20000000000005</v>
      </c>
      <c r="S1212" s="168">
        <v>639</v>
      </c>
      <c r="T1212" s="33" t="s">
        <v>355</v>
      </c>
      <c r="U1212" s="33"/>
      <c r="V1212" s="99">
        <v>0.9</v>
      </c>
      <c r="W1212" s="142">
        <v>0.3</v>
      </c>
      <c r="X1212" s="99">
        <f t="shared" si="59"/>
        <v>1.2</v>
      </c>
      <c r="Y1212" s="139">
        <v>320</v>
      </c>
      <c r="Z1212" s="139">
        <v>110</v>
      </c>
      <c r="AA1212" s="139">
        <v>320</v>
      </c>
      <c r="AB1212" s="19"/>
      <c r="AC1212" s="19"/>
      <c r="AD1212" s="19"/>
      <c r="AE1212" s="19"/>
      <c r="AF1212" s="19"/>
      <c r="AG1212" s="19"/>
      <c r="AH1212" s="19"/>
      <c r="AI1212" s="3"/>
      <c r="AJ1212" s="19"/>
      <c r="AK1212" s="19"/>
      <c r="AL1212" s="19"/>
      <c r="AM1212" s="19"/>
      <c r="AN1212" s="19"/>
      <c r="AO1212" s="19"/>
      <c r="AP1212" s="3"/>
      <c r="AQ1212" s="3"/>
      <c r="AR1212" s="3"/>
      <c r="AS1212" s="3"/>
      <c r="AT1212" s="3"/>
      <c r="AU1212" s="3"/>
      <c r="AV1212" s="3"/>
      <c r="AW1212" s="3"/>
      <c r="AX1212" s="3"/>
      <c r="AY1212" s="322" t="s">
        <v>354</v>
      </c>
      <c r="AZ1212" s="32"/>
      <c r="BA1212" t="s">
        <v>5213</v>
      </c>
      <c r="BB1212" s="302" t="s">
        <v>5197</v>
      </c>
      <c r="BC1212" s="309" t="s">
        <v>5198</v>
      </c>
    </row>
    <row r="1213" spans="1:55" ht="15.75" x14ac:dyDescent="0.25">
      <c r="A1213" s="23" t="s">
        <v>289</v>
      </c>
      <c r="B1213" s="24" t="s">
        <v>335</v>
      </c>
      <c r="C1213" s="24"/>
      <c r="D1213" s="3" t="s">
        <v>2123</v>
      </c>
      <c r="E1213" s="21" t="s">
        <v>356</v>
      </c>
      <c r="F1213" s="21" t="s">
        <v>2266</v>
      </c>
      <c r="G1213" s="24"/>
      <c r="H1213" s="36" t="s">
        <v>290</v>
      </c>
      <c r="I1213" s="33">
        <v>64029190</v>
      </c>
      <c r="K1213" s="1" t="s">
        <v>2008</v>
      </c>
      <c r="L1213" s="1" t="s">
        <v>2008</v>
      </c>
      <c r="M1213" s="3"/>
      <c r="N1213" s="185">
        <v>38</v>
      </c>
      <c r="O1213" s="185"/>
      <c r="P1213" s="22" t="s">
        <v>1995</v>
      </c>
      <c r="Q1213" s="22">
        <v>280</v>
      </c>
      <c r="R1213" s="37">
        <f t="shared" si="55"/>
        <v>511.20000000000005</v>
      </c>
      <c r="S1213" s="168">
        <v>639</v>
      </c>
      <c r="T1213" s="33" t="s">
        <v>357</v>
      </c>
      <c r="U1213" s="33"/>
      <c r="V1213" s="99">
        <v>0.9</v>
      </c>
      <c r="W1213" s="142">
        <v>0.3</v>
      </c>
      <c r="X1213" s="99">
        <f t="shared" si="59"/>
        <v>1.2</v>
      </c>
      <c r="Y1213" s="139">
        <v>320</v>
      </c>
      <c r="Z1213" s="139">
        <v>110</v>
      </c>
      <c r="AA1213" s="139">
        <v>320</v>
      </c>
      <c r="AB1213" s="19"/>
      <c r="AC1213" s="19"/>
      <c r="AD1213" s="19"/>
      <c r="AE1213" s="19"/>
      <c r="AF1213" s="19"/>
      <c r="AG1213" s="19"/>
      <c r="AH1213" s="19"/>
      <c r="AI1213" s="3"/>
      <c r="AJ1213" s="19"/>
      <c r="AK1213" s="19"/>
      <c r="AL1213" s="19"/>
      <c r="AM1213" s="19"/>
      <c r="AN1213" s="19"/>
      <c r="AO1213" s="19"/>
      <c r="AP1213" s="3"/>
      <c r="AQ1213" s="3"/>
      <c r="AR1213" s="3"/>
      <c r="AS1213" s="3"/>
      <c r="AT1213" s="3"/>
      <c r="AU1213" s="3"/>
      <c r="AV1213" s="3"/>
      <c r="AW1213" s="3"/>
      <c r="AX1213" s="3"/>
      <c r="AY1213" s="322" t="s">
        <v>354</v>
      </c>
      <c r="AZ1213" s="32"/>
      <c r="BA1213" t="s">
        <v>5213</v>
      </c>
      <c r="BB1213" s="302" t="s">
        <v>5197</v>
      </c>
      <c r="BC1213" s="309" t="s">
        <v>5198</v>
      </c>
    </row>
    <row r="1214" spans="1:55" ht="15.75" x14ac:dyDescent="0.25">
      <c r="A1214" s="23" t="s">
        <v>289</v>
      </c>
      <c r="B1214" s="24" t="s">
        <v>335</v>
      </c>
      <c r="C1214" s="24"/>
      <c r="D1214" s="3" t="s">
        <v>2123</v>
      </c>
      <c r="E1214" s="21" t="s">
        <v>358</v>
      </c>
      <c r="F1214" s="21" t="s">
        <v>2266</v>
      </c>
      <c r="G1214" s="24"/>
      <c r="H1214" s="36" t="s">
        <v>290</v>
      </c>
      <c r="I1214" s="33">
        <v>64029190</v>
      </c>
      <c r="K1214" s="1" t="s">
        <v>2008</v>
      </c>
      <c r="L1214" s="1" t="s">
        <v>2008</v>
      </c>
      <c r="M1214" s="3"/>
      <c r="N1214" s="185">
        <v>39</v>
      </c>
      <c r="O1214" s="185"/>
      <c r="P1214" s="22" t="s">
        <v>1995</v>
      </c>
      <c r="Q1214" s="22">
        <v>280</v>
      </c>
      <c r="R1214" s="37">
        <f t="shared" si="55"/>
        <v>511.20000000000005</v>
      </c>
      <c r="S1214" s="168">
        <v>639</v>
      </c>
      <c r="T1214" s="33" t="s">
        <v>359</v>
      </c>
      <c r="U1214" s="33"/>
      <c r="V1214" s="99">
        <v>0.9</v>
      </c>
      <c r="W1214" s="142">
        <v>0.3</v>
      </c>
      <c r="X1214" s="99">
        <f t="shared" si="59"/>
        <v>1.2</v>
      </c>
      <c r="Y1214" s="139">
        <v>320</v>
      </c>
      <c r="Z1214" s="139">
        <v>110</v>
      </c>
      <c r="AA1214" s="139">
        <v>320</v>
      </c>
      <c r="AB1214" s="19"/>
      <c r="AC1214" s="19"/>
      <c r="AD1214" s="19"/>
      <c r="AE1214" s="19"/>
      <c r="AF1214" s="19"/>
      <c r="AG1214" s="19"/>
      <c r="AH1214" s="19"/>
      <c r="AI1214" s="3"/>
      <c r="AJ1214" s="19"/>
      <c r="AK1214" s="19"/>
      <c r="AL1214" s="19"/>
      <c r="AM1214" s="19"/>
      <c r="AN1214" s="19"/>
      <c r="AO1214" s="19"/>
      <c r="AP1214" s="3"/>
      <c r="AQ1214" s="3"/>
      <c r="AR1214" s="3"/>
      <c r="AS1214" s="3"/>
      <c r="AT1214" s="3"/>
      <c r="AU1214" s="3"/>
      <c r="AV1214" s="3"/>
      <c r="AW1214" s="3"/>
      <c r="AX1214" s="3"/>
      <c r="AY1214" s="322" t="s">
        <v>354</v>
      </c>
      <c r="AZ1214" s="32"/>
      <c r="BA1214" t="s">
        <v>5213</v>
      </c>
      <c r="BB1214" s="302" t="s">
        <v>5197</v>
      </c>
      <c r="BC1214" s="309" t="s">
        <v>5198</v>
      </c>
    </row>
    <row r="1215" spans="1:55" ht="15.75" x14ac:dyDescent="0.25">
      <c r="A1215" s="23" t="s">
        <v>289</v>
      </c>
      <c r="B1215" s="24" t="s">
        <v>335</v>
      </c>
      <c r="D1215" s="3" t="s">
        <v>2123</v>
      </c>
      <c r="E1215" s="20" t="s">
        <v>4461</v>
      </c>
      <c r="F1215" s="21" t="s">
        <v>2266</v>
      </c>
      <c r="G1215" s="24"/>
      <c r="H1215" s="36" t="s">
        <v>290</v>
      </c>
      <c r="I1215" s="33">
        <v>64029190</v>
      </c>
      <c r="K1215" s="1" t="s">
        <v>2008</v>
      </c>
      <c r="L1215" s="1" t="s">
        <v>2008</v>
      </c>
      <c r="M1215" s="254"/>
      <c r="N1215" s="13">
        <v>40</v>
      </c>
      <c r="O1215"/>
      <c r="P1215" s="244" t="s">
        <v>1995</v>
      </c>
      <c r="Q1215" s="22">
        <v>280</v>
      </c>
      <c r="R1215" s="37">
        <f t="shared" si="55"/>
        <v>511.20000000000005</v>
      </c>
      <c r="S1215" s="168">
        <v>639</v>
      </c>
      <c r="T1215" s="143">
        <v>5051771531052</v>
      </c>
      <c r="U1215"/>
      <c r="V1215" s="99">
        <v>0.9</v>
      </c>
      <c r="W1215" s="142">
        <v>0.3</v>
      </c>
      <c r="X1215" s="99">
        <f t="shared" si="59"/>
        <v>1.2</v>
      </c>
      <c r="Y1215" s="139">
        <v>320</v>
      </c>
      <c r="Z1215" s="139">
        <v>110</v>
      </c>
      <c r="AA1215" s="139">
        <v>320</v>
      </c>
      <c r="AY1215" s="322" t="s">
        <v>354</v>
      </c>
      <c r="BA1215" t="s">
        <v>5213</v>
      </c>
      <c r="BB1215" s="302" t="s">
        <v>5197</v>
      </c>
      <c r="BC1215" s="309" t="s">
        <v>5198</v>
      </c>
    </row>
    <row r="1216" spans="1:55" ht="15.75" x14ac:dyDescent="0.25">
      <c r="A1216" s="23" t="s">
        <v>289</v>
      </c>
      <c r="B1216" s="24" t="s">
        <v>335</v>
      </c>
      <c r="C1216" s="24"/>
      <c r="D1216" s="3" t="s">
        <v>2123</v>
      </c>
      <c r="E1216" s="21" t="s">
        <v>360</v>
      </c>
      <c r="F1216" s="21" t="s">
        <v>2266</v>
      </c>
      <c r="G1216" s="24"/>
      <c r="H1216" s="36" t="s">
        <v>290</v>
      </c>
      <c r="I1216" s="33">
        <v>64029190</v>
      </c>
      <c r="K1216" s="1" t="s">
        <v>2008</v>
      </c>
      <c r="L1216" s="1" t="s">
        <v>2008</v>
      </c>
      <c r="N1216" s="185">
        <v>41</v>
      </c>
      <c r="O1216" s="185"/>
      <c r="P1216" s="22" t="s">
        <v>1995</v>
      </c>
      <c r="Q1216" s="22">
        <v>280</v>
      </c>
      <c r="R1216" s="37">
        <f t="shared" si="55"/>
        <v>511.20000000000005</v>
      </c>
      <c r="S1216" s="168">
        <v>639</v>
      </c>
      <c r="T1216" s="33" t="s">
        <v>361</v>
      </c>
      <c r="U1216" s="33"/>
      <c r="V1216" s="99">
        <v>0.9</v>
      </c>
      <c r="W1216" s="142">
        <v>0.3</v>
      </c>
      <c r="X1216" s="99">
        <f t="shared" si="59"/>
        <v>1.2</v>
      </c>
      <c r="Y1216" s="139">
        <v>320</v>
      </c>
      <c r="Z1216" s="139">
        <v>110</v>
      </c>
      <c r="AA1216" s="139">
        <v>320</v>
      </c>
      <c r="AY1216" s="322" t="s">
        <v>354</v>
      </c>
      <c r="AZ1216" s="32"/>
      <c r="BA1216" t="s">
        <v>5213</v>
      </c>
      <c r="BB1216" s="302" t="s">
        <v>5197</v>
      </c>
      <c r="BC1216" s="309" t="s">
        <v>5198</v>
      </c>
    </row>
    <row r="1217" spans="1:55" ht="15.75" x14ac:dyDescent="0.25">
      <c r="A1217" s="23" t="s">
        <v>289</v>
      </c>
      <c r="B1217" s="24" t="s">
        <v>335</v>
      </c>
      <c r="C1217" s="24"/>
      <c r="D1217" s="3" t="s">
        <v>2123</v>
      </c>
      <c r="E1217" s="21" t="s">
        <v>362</v>
      </c>
      <c r="F1217" s="21" t="s">
        <v>2266</v>
      </c>
      <c r="G1217" s="24"/>
      <c r="H1217" s="36" t="s">
        <v>311</v>
      </c>
      <c r="I1217" s="33">
        <v>64029190</v>
      </c>
      <c r="K1217" s="1" t="s">
        <v>2008</v>
      </c>
      <c r="L1217" s="1" t="s">
        <v>2008</v>
      </c>
      <c r="N1217" s="185">
        <v>37</v>
      </c>
      <c r="O1217" s="185"/>
      <c r="P1217" s="22" t="s">
        <v>1995</v>
      </c>
      <c r="Q1217" s="22">
        <v>280</v>
      </c>
      <c r="R1217" s="37">
        <f t="shared" si="55"/>
        <v>511.20000000000005</v>
      </c>
      <c r="S1217" s="168">
        <v>639</v>
      </c>
      <c r="T1217" s="33" t="s">
        <v>363</v>
      </c>
      <c r="U1217" s="33"/>
      <c r="V1217" s="99">
        <v>0.9</v>
      </c>
      <c r="W1217" s="142">
        <v>0.3</v>
      </c>
      <c r="X1217" s="99">
        <f t="shared" si="59"/>
        <v>1.2</v>
      </c>
      <c r="Y1217" s="139">
        <v>320</v>
      </c>
      <c r="Z1217" s="139">
        <v>110</v>
      </c>
      <c r="AA1217" s="139">
        <v>320</v>
      </c>
      <c r="AY1217" s="322" t="s">
        <v>354</v>
      </c>
      <c r="AZ1217" s="32"/>
      <c r="BA1217" t="s">
        <v>5213</v>
      </c>
      <c r="BB1217" s="302" t="s">
        <v>5197</v>
      </c>
      <c r="BC1217" s="309" t="s">
        <v>5198</v>
      </c>
    </row>
    <row r="1218" spans="1:55" ht="15.75" x14ac:dyDescent="0.25">
      <c r="A1218" s="23" t="s">
        <v>289</v>
      </c>
      <c r="B1218" s="24" t="s">
        <v>335</v>
      </c>
      <c r="C1218" s="24"/>
      <c r="D1218" s="3" t="s">
        <v>2123</v>
      </c>
      <c r="E1218" s="21" t="s">
        <v>364</v>
      </c>
      <c r="F1218" s="21" t="s">
        <v>2266</v>
      </c>
      <c r="G1218" s="24"/>
      <c r="H1218" s="36" t="s">
        <v>311</v>
      </c>
      <c r="I1218" s="33">
        <v>64029190</v>
      </c>
      <c r="K1218" s="1" t="s">
        <v>2008</v>
      </c>
      <c r="L1218" s="1" t="s">
        <v>2008</v>
      </c>
      <c r="M1218" s="3"/>
      <c r="N1218" s="185">
        <v>38</v>
      </c>
      <c r="O1218" s="185"/>
      <c r="P1218" s="22" t="s">
        <v>1995</v>
      </c>
      <c r="Q1218" s="22">
        <v>280</v>
      </c>
      <c r="R1218" s="37">
        <f t="shared" si="55"/>
        <v>511.20000000000005</v>
      </c>
      <c r="S1218" s="168">
        <v>639</v>
      </c>
      <c r="T1218" s="33" t="s">
        <v>365</v>
      </c>
      <c r="U1218" s="33"/>
      <c r="V1218" s="99">
        <v>0.9</v>
      </c>
      <c r="W1218" s="142">
        <v>0.3</v>
      </c>
      <c r="X1218" s="99">
        <f t="shared" si="59"/>
        <v>1.2</v>
      </c>
      <c r="Y1218" s="139">
        <v>320</v>
      </c>
      <c r="Z1218" s="139">
        <v>110</v>
      </c>
      <c r="AA1218" s="139">
        <v>320</v>
      </c>
      <c r="AB1218" s="19"/>
      <c r="AC1218" s="19"/>
      <c r="AD1218" s="19"/>
      <c r="AE1218" s="19"/>
      <c r="AF1218" s="19"/>
      <c r="AG1218" s="19"/>
      <c r="AH1218" s="19"/>
      <c r="AI1218" s="3"/>
      <c r="AJ1218" s="19"/>
      <c r="AK1218" s="19"/>
      <c r="AL1218" s="19"/>
      <c r="AM1218" s="19"/>
      <c r="AN1218" s="19"/>
      <c r="AO1218" s="19"/>
      <c r="AP1218" s="3"/>
      <c r="AQ1218" s="3"/>
      <c r="AR1218" s="3"/>
      <c r="AS1218" s="3"/>
      <c r="AT1218" s="3"/>
      <c r="AU1218" s="3"/>
      <c r="AV1218" s="3"/>
      <c r="AW1218" s="3"/>
      <c r="AX1218" s="3"/>
      <c r="AY1218" s="322" t="s">
        <v>354</v>
      </c>
      <c r="AZ1218" s="32"/>
      <c r="BA1218" t="s">
        <v>5213</v>
      </c>
      <c r="BB1218" s="302" t="s">
        <v>5197</v>
      </c>
      <c r="BC1218" s="309" t="s">
        <v>5198</v>
      </c>
    </row>
    <row r="1219" spans="1:55" ht="15.75" x14ac:dyDescent="0.25">
      <c r="A1219" s="23" t="s">
        <v>289</v>
      </c>
      <c r="B1219" s="24" t="s">
        <v>335</v>
      </c>
      <c r="C1219" s="24"/>
      <c r="D1219" s="3" t="s">
        <v>2123</v>
      </c>
      <c r="E1219" s="21" t="s">
        <v>366</v>
      </c>
      <c r="F1219" s="21" t="s">
        <v>2266</v>
      </c>
      <c r="G1219" s="24"/>
      <c r="H1219" s="36" t="s">
        <v>311</v>
      </c>
      <c r="I1219" s="33">
        <v>64029190</v>
      </c>
      <c r="K1219" s="1" t="s">
        <v>2008</v>
      </c>
      <c r="L1219" s="1" t="s">
        <v>2008</v>
      </c>
      <c r="M1219" s="3"/>
      <c r="N1219" s="185">
        <v>39</v>
      </c>
      <c r="O1219" s="185"/>
      <c r="P1219" s="22" t="s">
        <v>1995</v>
      </c>
      <c r="Q1219" s="22">
        <v>280</v>
      </c>
      <c r="R1219" s="37">
        <f t="shared" si="55"/>
        <v>511.20000000000005</v>
      </c>
      <c r="S1219" s="168">
        <v>639</v>
      </c>
      <c r="T1219" s="33" t="s">
        <v>367</v>
      </c>
      <c r="U1219" s="33"/>
      <c r="V1219" s="99">
        <v>0.9</v>
      </c>
      <c r="W1219" s="142">
        <v>0.3</v>
      </c>
      <c r="X1219" s="99">
        <f t="shared" si="59"/>
        <v>1.2</v>
      </c>
      <c r="Y1219" s="139">
        <v>320</v>
      </c>
      <c r="Z1219" s="139">
        <v>110</v>
      </c>
      <c r="AA1219" s="139">
        <v>320</v>
      </c>
      <c r="AB1219" s="19"/>
      <c r="AC1219" s="19"/>
      <c r="AD1219" s="19"/>
      <c r="AE1219" s="19"/>
      <c r="AF1219" s="19"/>
      <c r="AG1219" s="19"/>
      <c r="AH1219" s="19"/>
      <c r="AI1219" s="3"/>
      <c r="AJ1219" s="19"/>
      <c r="AK1219" s="19"/>
      <c r="AL1219" s="19"/>
      <c r="AM1219" s="19"/>
      <c r="AN1219" s="19"/>
      <c r="AO1219" s="19"/>
      <c r="AP1219" s="3"/>
      <c r="AQ1219" s="3"/>
      <c r="AR1219" s="3"/>
      <c r="AS1219" s="3"/>
      <c r="AT1219" s="3"/>
      <c r="AU1219" s="3"/>
      <c r="AV1219" s="3"/>
      <c r="AW1219" s="3"/>
      <c r="AX1219" s="3"/>
      <c r="AY1219" s="322" t="s">
        <v>354</v>
      </c>
      <c r="AZ1219" s="32"/>
      <c r="BA1219" t="s">
        <v>5213</v>
      </c>
      <c r="BB1219" s="302" t="s">
        <v>5197</v>
      </c>
      <c r="BC1219" s="309" t="s">
        <v>5198</v>
      </c>
    </row>
    <row r="1220" spans="1:55" ht="15.75" x14ac:dyDescent="0.25">
      <c r="A1220" s="23" t="s">
        <v>289</v>
      </c>
      <c r="B1220" s="24" t="s">
        <v>335</v>
      </c>
      <c r="D1220" s="3" t="s">
        <v>2123</v>
      </c>
      <c r="E1220" s="20" t="s">
        <v>4462</v>
      </c>
      <c r="F1220" s="21" t="s">
        <v>2266</v>
      </c>
      <c r="G1220" s="24"/>
      <c r="H1220" s="36" t="s">
        <v>311</v>
      </c>
      <c r="I1220" s="33">
        <v>64029190</v>
      </c>
      <c r="K1220" s="1" t="s">
        <v>2008</v>
      </c>
      <c r="L1220" s="1" t="s">
        <v>2008</v>
      </c>
      <c r="M1220" s="254"/>
      <c r="N1220" s="13">
        <v>40</v>
      </c>
      <c r="O1220"/>
      <c r="P1220" s="244" t="s">
        <v>1995</v>
      </c>
      <c r="Q1220" s="22">
        <v>280</v>
      </c>
      <c r="R1220" s="37">
        <f t="shared" si="55"/>
        <v>511.20000000000005</v>
      </c>
      <c r="S1220" s="168">
        <v>639</v>
      </c>
      <c r="T1220" s="143">
        <v>5051771531212</v>
      </c>
      <c r="U1220"/>
      <c r="V1220" s="99">
        <v>0.9</v>
      </c>
      <c r="W1220" s="142">
        <v>0.3</v>
      </c>
      <c r="X1220" s="99">
        <f t="shared" si="59"/>
        <v>1.2</v>
      </c>
      <c r="Y1220" s="139">
        <v>320</v>
      </c>
      <c r="Z1220" s="139">
        <v>110</v>
      </c>
      <c r="AA1220" s="139">
        <v>320</v>
      </c>
      <c r="AY1220" s="322" t="s">
        <v>354</v>
      </c>
      <c r="BA1220" t="s">
        <v>5213</v>
      </c>
      <c r="BB1220" s="302" t="s">
        <v>5197</v>
      </c>
      <c r="BC1220" s="309" t="s">
        <v>5198</v>
      </c>
    </row>
    <row r="1221" spans="1:55" ht="15.75" x14ac:dyDescent="0.25">
      <c r="A1221" s="23" t="s">
        <v>289</v>
      </c>
      <c r="B1221" s="24" t="s">
        <v>335</v>
      </c>
      <c r="C1221" s="24"/>
      <c r="D1221" s="3" t="s">
        <v>2123</v>
      </c>
      <c r="E1221" s="21" t="s">
        <v>368</v>
      </c>
      <c r="F1221" s="21" t="s">
        <v>2266</v>
      </c>
      <c r="G1221" s="24"/>
      <c r="H1221" s="36" t="s">
        <v>311</v>
      </c>
      <c r="I1221" s="33">
        <v>64029190</v>
      </c>
      <c r="K1221" s="1" t="s">
        <v>2008</v>
      </c>
      <c r="L1221" s="1" t="s">
        <v>2008</v>
      </c>
      <c r="M1221" s="3"/>
      <c r="N1221" s="185">
        <v>41</v>
      </c>
      <c r="O1221" s="185"/>
      <c r="P1221" s="22" t="s">
        <v>1995</v>
      </c>
      <c r="Q1221" s="22">
        <v>280</v>
      </c>
      <c r="R1221" s="37">
        <f t="shared" si="55"/>
        <v>511.20000000000005</v>
      </c>
      <c r="S1221" s="168">
        <v>639</v>
      </c>
      <c r="T1221" s="33" t="s">
        <v>369</v>
      </c>
      <c r="U1221" s="33"/>
      <c r="V1221" s="99">
        <v>0.9</v>
      </c>
      <c r="W1221" s="142">
        <v>0.3</v>
      </c>
      <c r="X1221" s="99">
        <f>V1221+W1221</f>
        <v>1.2</v>
      </c>
      <c r="Y1221" s="139">
        <v>320</v>
      </c>
      <c r="Z1221" s="139">
        <v>110</v>
      </c>
      <c r="AA1221" s="139">
        <v>320</v>
      </c>
      <c r="AB1221" s="19"/>
      <c r="AC1221" s="19"/>
      <c r="AD1221" s="19"/>
      <c r="AE1221" s="19"/>
      <c r="AF1221" s="19"/>
      <c r="AG1221" s="19"/>
      <c r="AH1221" s="19"/>
      <c r="AI1221" s="3"/>
      <c r="AJ1221" s="19"/>
      <c r="AK1221" s="19"/>
      <c r="AL1221" s="19"/>
      <c r="AM1221" s="19"/>
      <c r="AN1221" s="19"/>
      <c r="AO1221" s="19"/>
      <c r="AP1221" s="3"/>
      <c r="AQ1221" s="3"/>
      <c r="AR1221" s="3"/>
      <c r="AS1221" s="3"/>
      <c r="AT1221" s="3"/>
      <c r="AU1221" s="3"/>
      <c r="AV1221" s="3"/>
      <c r="AW1221" s="3"/>
      <c r="AX1221" s="3"/>
      <c r="AY1221" s="322" t="s">
        <v>354</v>
      </c>
      <c r="AZ1221" s="32"/>
      <c r="BA1221" t="s">
        <v>5213</v>
      </c>
      <c r="BB1221" s="302" t="s">
        <v>5197</v>
      </c>
      <c r="BC1221" s="309" t="s">
        <v>5198</v>
      </c>
    </row>
    <row r="1222" spans="1:55" ht="15.75" x14ac:dyDescent="0.25">
      <c r="A1222" s="23" t="s">
        <v>289</v>
      </c>
      <c r="B1222" s="24" t="s">
        <v>335</v>
      </c>
      <c r="D1222" t="s">
        <v>4795</v>
      </c>
      <c r="E1222" s="20" t="s">
        <v>4463</v>
      </c>
      <c r="F1222" t="s">
        <v>4464</v>
      </c>
      <c r="G1222" s="24"/>
      <c r="H1222" t="s">
        <v>1609</v>
      </c>
      <c r="I1222" s="33">
        <v>64029190</v>
      </c>
      <c r="K1222" s="1" t="s">
        <v>2008</v>
      </c>
      <c r="L1222" s="1" t="s">
        <v>2008</v>
      </c>
      <c r="M1222" s="254"/>
      <c r="N1222" s="279" t="s">
        <v>4861</v>
      </c>
      <c r="O1222" s="261"/>
      <c r="P1222" s="244" t="s">
        <v>1995</v>
      </c>
      <c r="Q1222" s="313">
        <v>230</v>
      </c>
      <c r="R1222" s="37">
        <f t="shared" si="55"/>
        <v>439.20000000000005</v>
      </c>
      <c r="S1222" s="168">
        <v>549</v>
      </c>
      <c r="T1222" s="143">
        <v>5051771638973</v>
      </c>
      <c r="U1222"/>
      <c r="V1222" s="99">
        <v>0.6</v>
      </c>
      <c r="W1222" s="142">
        <v>0.3</v>
      </c>
      <c r="X1222" s="99">
        <f t="shared" ref="X1222:X1272" si="60">V1222+W1222</f>
        <v>0.89999999999999991</v>
      </c>
      <c r="Y1222" s="139">
        <v>330</v>
      </c>
      <c r="Z1222" s="139">
        <v>120</v>
      </c>
      <c r="AA1222" s="139">
        <v>330</v>
      </c>
      <c r="AY1222" s="322" t="s">
        <v>4465</v>
      </c>
      <c r="BA1222" t="s">
        <v>5213</v>
      </c>
      <c r="BB1222" s="302" t="s">
        <v>5197</v>
      </c>
      <c r="BC1222" s="309" t="s">
        <v>5198</v>
      </c>
    </row>
    <row r="1223" spans="1:55" ht="15.75" x14ac:dyDescent="0.25">
      <c r="A1223" s="23" t="s">
        <v>289</v>
      </c>
      <c r="B1223" s="24" t="s">
        <v>335</v>
      </c>
      <c r="D1223" t="s">
        <v>4795</v>
      </c>
      <c r="E1223" s="20" t="s">
        <v>4466</v>
      </c>
      <c r="F1223" t="s">
        <v>4464</v>
      </c>
      <c r="G1223" s="24"/>
      <c r="H1223" t="s">
        <v>1609</v>
      </c>
      <c r="I1223" s="33">
        <v>64029190</v>
      </c>
      <c r="K1223" s="1" t="s">
        <v>2008</v>
      </c>
      <c r="L1223" s="1" t="s">
        <v>2008</v>
      </c>
      <c r="M1223" s="254"/>
      <c r="N1223" s="279" t="s">
        <v>4862</v>
      </c>
      <c r="O1223" s="261"/>
      <c r="P1223" s="244" t="s">
        <v>1995</v>
      </c>
      <c r="Q1223" s="313">
        <v>230</v>
      </c>
      <c r="R1223" s="37">
        <f t="shared" si="55"/>
        <v>439.20000000000005</v>
      </c>
      <c r="S1223" s="168">
        <v>549</v>
      </c>
      <c r="T1223" s="143">
        <v>5051771882475</v>
      </c>
      <c r="U1223"/>
      <c r="V1223" s="99">
        <v>0.6</v>
      </c>
      <c r="W1223" s="142">
        <v>0.3</v>
      </c>
      <c r="X1223" s="99">
        <f t="shared" si="60"/>
        <v>0.89999999999999991</v>
      </c>
      <c r="Y1223" s="139">
        <v>330</v>
      </c>
      <c r="Z1223" s="139">
        <v>120</v>
      </c>
      <c r="AA1223" s="139">
        <v>330</v>
      </c>
      <c r="AY1223" s="322" t="s">
        <v>4465</v>
      </c>
      <c r="BA1223" t="s">
        <v>5213</v>
      </c>
      <c r="BB1223" s="302" t="s">
        <v>5197</v>
      </c>
      <c r="BC1223" s="309" t="s">
        <v>5198</v>
      </c>
    </row>
    <row r="1224" spans="1:55" ht="15.75" x14ac:dyDescent="0.25">
      <c r="A1224" s="23" t="s">
        <v>289</v>
      </c>
      <c r="B1224" s="24" t="s">
        <v>335</v>
      </c>
      <c r="D1224" t="s">
        <v>4795</v>
      </c>
      <c r="E1224" s="20" t="s">
        <v>4467</v>
      </c>
      <c r="F1224" t="s">
        <v>4464</v>
      </c>
      <c r="G1224" s="24"/>
      <c r="H1224" t="s">
        <v>1609</v>
      </c>
      <c r="I1224" s="33">
        <v>64029190</v>
      </c>
      <c r="K1224" s="1" t="s">
        <v>2008</v>
      </c>
      <c r="L1224" s="1" t="s">
        <v>2008</v>
      </c>
      <c r="M1224" s="254"/>
      <c r="N1224" s="279" t="s">
        <v>4863</v>
      </c>
      <c r="O1224" s="261"/>
      <c r="P1224" s="244" t="s">
        <v>1995</v>
      </c>
      <c r="Q1224" s="313">
        <v>230</v>
      </c>
      <c r="R1224" s="37">
        <f t="shared" si="55"/>
        <v>439.20000000000005</v>
      </c>
      <c r="S1224" s="168">
        <v>549</v>
      </c>
      <c r="T1224" s="143">
        <v>5051771638980</v>
      </c>
      <c r="U1224"/>
      <c r="V1224" s="99">
        <v>0.7</v>
      </c>
      <c r="W1224" s="142">
        <v>0.3</v>
      </c>
      <c r="X1224" s="99">
        <f t="shared" si="60"/>
        <v>1</v>
      </c>
      <c r="Y1224" s="139">
        <v>330</v>
      </c>
      <c r="Z1224" s="139">
        <v>120</v>
      </c>
      <c r="AA1224" s="139">
        <v>330</v>
      </c>
      <c r="AY1224" s="322" t="s">
        <v>4465</v>
      </c>
      <c r="BA1224" t="s">
        <v>5213</v>
      </c>
      <c r="BB1224" s="302" t="s">
        <v>5197</v>
      </c>
      <c r="BC1224" s="309" t="s">
        <v>5198</v>
      </c>
    </row>
    <row r="1225" spans="1:55" ht="15.75" x14ac:dyDescent="0.25">
      <c r="A1225" s="23" t="s">
        <v>289</v>
      </c>
      <c r="B1225" s="24" t="s">
        <v>335</v>
      </c>
      <c r="D1225" t="s">
        <v>4795</v>
      </c>
      <c r="E1225" s="20" t="s">
        <v>4468</v>
      </c>
      <c r="F1225" t="s">
        <v>4464</v>
      </c>
      <c r="G1225" s="24"/>
      <c r="H1225" t="s">
        <v>1609</v>
      </c>
      <c r="I1225" s="33">
        <v>64029190</v>
      </c>
      <c r="K1225" s="1" t="s">
        <v>2008</v>
      </c>
      <c r="L1225" s="1" t="s">
        <v>2008</v>
      </c>
      <c r="M1225" s="254"/>
      <c r="N1225" s="279" t="s">
        <v>4859</v>
      </c>
      <c r="O1225" s="261"/>
      <c r="P1225" s="244" t="s">
        <v>1995</v>
      </c>
      <c r="Q1225" s="313">
        <v>230</v>
      </c>
      <c r="R1225" s="37">
        <f t="shared" si="55"/>
        <v>439.20000000000005</v>
      </c>
      <c r="S1225" s="168">
        <v>549</v>
      </c>
      <c r="T1225" s="143">
        <v>5051771638997</v>
      </c>
      <c r="U1225"/>
      <c r="V1225" s="99">
        <v>0.7</v>
      </c>
      <c r="W1225" s="142">
        <v>0.3</v>
      </c>
      <c r="X1225" s="99">
        <f t="shared" si="60"/>
        <v>1</v>
      </c>
      <c r="Y1225" s="139">
        <v>330</v>
      </c>
      <c r="Z1225" s="139">
        <v>120</v>
      </c>
      <c r="AA1225" s="139">
        <v>330</v>
      </c>
      <c r="AY1225" s="322" t="s">
        <v>4465</v>
      </c>
      <c r="BA1225" t="s">
        <v>5213</v>
      </c>
      <c r="BB1225" s="302" t="s">
        <v>5197</v>
      </c>
      <c r="BC1225" s="309" t="s">
        <v>5198</v>
      </c>
    </row>
    <row r="1226" spans="1:55" ht="15.75" x14ac:dyDescent="0.25">
      <c r="A1226" s="23" t="s">
        <v>289</v>
      </c>
      <c r="B1226" s="24" t="s">
        <v>335</v>
      </c>
      <c r="D1226" t="s">
        <v>4795</v>
      </c>
      <c r="E1226" s="20" t="s">
        <v>4469</v>
      </c>
      <c r="F1226" t="s">
        <v>4464</v>
      </c>
      <c r="G1226" s="24"/>
      <c r="H1226" t="s">
        <v>1609</v>
      </c>
      <c r="I1226" s="33">
        <v>64029190</v>
      </c>
      <c r="K1226" s="1" t="s">
        <v>2008</v>
      </c>
      <c r="L1226" s="1" t="s">
        <v>2008</v>
      </c>
      <c r="M1226" s="254"/>
      <c r="N1226" s="279" t="s">
        <v>4860</v>
      </c>
      <c r="O1226" s="261"/>
      <c r="P1226" s="244" t="s">
        <v>1995</v>
      </c>
      <c r="Q1226" s="313">
        <v>230</v>
      </c>
      <c r="R1226" s="37">
        <f t="shared" ref="R1226:R1289" si="61">S1226*0.8</f>
        <v>439.20000000000005</v>
      </c>
      <c r="S1226" s="168">
        <v>549</v>
      </c>
      <c r="T1226" s="143">
        <v>5051771639000</v>
      </c>
      <c r="U1226"/>
      <c r="V1226" s="99">
        <v>0.8</v>
      </c>
      <c r="W1226" s="142">
        <v>0.3</v>
      </c>
      <c r="X1226" s="99">
        <f t="shared" si="60"/>
        <v>1.1000000000000001</v>
      </c>
      <c r="Y1226" s="139">
        <v>330</v>
      </c>
      <c r="Z1226" s="139">
        <v>120</v>
      </c>
      <c r="AA1226" s="139">
        <v>330</v>
      </c>
      <c r="AY1226" s="322" t="s">
        <v>4465</v>
      </c>
      <c r="BA1226" t="s">
        <v>5213</v>
      </c>
      <c r="BB1226" s="302" t="s">
        <v>5197</v>
      </c>
      <c r="BC1226" s="309" t="s">
        <v>5198</v>
      </c>
    </row>
    <row r="1227" spans="1:55" ht="15.75" x14ac:dyDescent="0.25">
      <c r="A1227" s="23" t="s">
        <v>289</v>
      </c>
      <c r="B1227" s="24" t="s">
        <v>335</v>
      </c>
      <c r="D1227" t="s">
        <v>4795</v>
      </c>
      <c r="E1227" s="20" t="s">
        <v>4470</v>
      </c>
      <c r="F1227" t="s">
        <v>4464</v>
      </c>
      <c r="G1227" s="24"/>
      <c r="H1227" t="s">
        <v>1609</v>
      </c>
      <c r="I1227" s="33">
        <v>64029190</v>
      </c>
      <c r="K1227" s="1" t="s">
        <v>2008</v>
      </c>
      <c r="L1227" s="1" t="s">
        <v>2008</v>
      </c>
      <c r="M1227" s="254"/>
      <c r="N1227" s="13">
        <v>33</v>
      </c>
      <c r="O1227"/>
      <c r="P1227" s="244" t="s">
        <v>1995</v>
      </c>
      <c r="Q1227" s="313">
        <v>230</v>
      </c>
      <c r="R1227" s="37">
        <f t="shared" si="61"/>
        <v>439.20000000000005</v>
      </c>
      <c r="S1227" s="168">
        <v>549</v>
      </c>
      <c r="T1227" s="143">
        <v>5051771638966</v>
      </c>
      <c r="U1227"/>
      <c r="V1227" s="99">
        <v>0.8</v>
      </c>
      <c r="W1227" s="142">
        <v>0.3</v>
      </c>
      <c r="X1227" s="99">
        <f t="shared" si="60"/>
        <v>1.1000000000000001</v>
      </c>
      <c r="Y1227" s="139">
        <v>330</v>
      </c>
      <c r="Z1227" s="139">
        <v>120</v>
      </c>
      <c r="AA1227" s="139">
        <v>330</v>
      </c>
      <c r="AY1227" s="322" t="s">
        <v>4465</v>
      </c>
      <c r="BA1227" t="s">
        <v>5213</v>
      </c>
      <c r="BB1227" s="302" t="s">
        <v>5197</v>
      </c>
      <c r="BC1227" s="309" t="s">
        <v>5198</v>
      </c>
    </row>
    <row r="1228" spans="1:55" ht="15.75" x14ac:dyDescent="0.25">
      <c r="A1228" s="23" t="s">
        <v>289</v>
      </c>
      <c r="B1228" s="24" t="s">
        <v>335</v>
      </c>
      <c r="D1228" t="s">
        <v>4795</v>
      </c>
      <c r="E1228" s="20" t="s">
        <v>4471</v>
      </c>
      <c r="F1228" t="s">
        <v>4464</v>
      </c>
      <c r="G1228" s="24"/>
      <c r="H1228" t="s">
        <v>1609</v>
      </c>
      <c r="I1228" s="33">
        <v>64029190</v>
      </c>
      <c r="K1228" s="1" t="s">
        <v>2008</v>
      </c>
      <c r="L1228" s="1" t="s">
        <v>2008</v>
      </c>
      <c r="M1228" s="254"/>
      <c r="N1228" s="13">
        <v>34</v>
      </c>
      <c r="O1228"/>
      <c r="P1228" s="244" t="s">
        <v>1995</v>
      </c>
      <c r="Q1228" s="313">
        <v>230</v>
      </c>
      <c r="R1228" s="37">
        <f t="shared" si="61"/>
        <v>439.20000000000005</v>
      </c>
      <c r="S1228" s="168">
        <v>549</v>
      </c>
      <c r="T1228" s="143">
        <v>5051771639017</v>
      </c>
      <c r="U1228"/>
      <c r="V1228" s="99">
        <v>0.8</v>
      </c>
      <c r="W1228" s="142">
        <v>0.3</v>
      </c>
      <c r="X1228" s="99">
        <f t="shared" si="60"/>
        <v>1.1000000000000001</v>
      </c>
      <c r="Y1228" s="139">
        <v>330</v>
      </c>
      <c r="Z1228" s="139">
        <v>120</v>
      </c>
      <c r="AA1228" s="139">
        <v>330</v>
      </c>
      <c r="AY1228" s="322" t="s">
        <v>4465</v>
      </c>
      <c r="BA1228" t="s">
        <v>5213</v>
      </c>
      <c r="BB1228" s="302" t="s">
        <v>5197</v>
      </c>
      <c r="BC1228" s="309" t="s">
        <v>5198</v>
      </c>
    </row>
    <row r="1229" spans="1:55" ht="15.75" x14ac:dyDescent="0.25">
      <c r="A1229" s="23" t="s">
        <v>289</v>
      </c>
      <c r="B1229" s="24" t="s">
        <v>335</v>
      </c>
      <c r="D1229" t="s">
        <v>4795</v>
      </c>
      <c r="E1229" s="20" t="s">
        <v>4472</v>
      </c>
      <c r="F1229" t="s">
        <v>4464</v>
      </c>
      <c r="G1229" s="24"/>
      <c r="H1229" t="s">
        <v>1609</v>
      </c>
      <c r="I1229" s="33">
        <v>64029190</v>
      </c>
      <c r="K1229" s="1" t="s">
        <v>2008</v>
      </c>
      <c r="L1229" s="1" t="s">
        <v>2008</v>
      </c>
      <c r="M1229" s="254"/>
      <c r="N1229" s="13">
        <v>35</v>
      </c>
      <c r="O1229"/>
      <c r="P1229" s="244" t="s">
        <v>1995</v>
      </c>
      <c r="Q1229" s="313">
        <v>230</v>
      </c>
      <c r="R1229" s="37">
        <f t="shared" si="61"/>
        <v>439.20000000000005</v>
      </c>
      <c r="S1229" s="168">
        <v>549</v>
      </c>
      <c r="T1229" s="143">
        <v>5051771639024</v>
      </c>
      <c r="U1229"/>
      <c r="V1229" s="99">
        <v>1</v>
      </c>
      <c r="W1229" s="142">
        <v>0.3</v>
      </c>
      <c r="X1229" s="99">
        <f t="shared" si="60"/>
        <v>1.3</v>
      </c>
      <c r="Y1229" s="139">
        <v>330</v>
      </c>
      <c r="Z1229" s="139">
        <v>120</v>
      </c>
      <c r="AA1229" s="139">
        <v>330</v>
      </c>
      <c r="AY1229" s="322" t="s">
        <v>4465</v>
      </c>
      <c r="BA1229" t="s">
        <v>5213</v>
      </c>
      <c r="BB1229" s="302" t="s">
        <v>5197</v>
      </c>
      <c r="BC1229" s="309" t="s">
        <v>5198</v>
      </c>
    </row>
    <row r="1230" spans="1:55" ht="15.75" x14ac:dyDescent="0.25">
      <c r="A1230" s="23" t="s">
        <v>289</v>
      </c>
      <c r="B1230" s="24" t="s">
        <v>335</v>
      </c>
      <c r="D1230" t="s">
        <v>4795</v>
      </c>
      <c r="E1230" s="20" t="s">
        <v>4473</v>
      </c>
      <c r="F1230" t="s">
        <v>4464</v>
      </c>
      <c r="G1230" s="24"/>
      <c r="H1230" t="s">
        <v>1609</v>
      </c>
      <c r="I1230" s="33">
        <v>64029190</v>
      </c>
      <c r="K1230" s="1" t="s">
        <v>2008</v>
      </c>
      <c r="L1230" s="1" t="s">
        <v>2008</v>
      </c>
      <c r="M1230" s="254"/>
      <c r="N1230" s="13">
        <v>36</v>
      </c>
      <c r="O1230"/>
      <c r="P1230" s="244" t="s">
        <v>1995</v>
      </c>
      <c r="Q1230" s="313">
        <v>230</v>
      </c>
      <c r="R1230" s="37">
        <f t="shared" si="61"/>
        <v>439.20000000000005</v>
      </c>
      <c r="S1230" s="168">
        <v>549</v>
      </c>
      <c r="T1230" s="143">
        <v>5051771882482</v>
      </c>
      <c r="U1230"/>
      <c r="V1230" s="99">
        <v>1</v>
      </c>
      <c r="W1230" s="142">
        <v>0.3</v>
      </c>
      <c r="X1230" s="99">
        <f t="shared" si="60"/>
        <v>1.3</v>
      </c>
      <c r="Y1230" s="139">
        <v>330</v>
      </c>
      <c r="Z1230" s="139">
        <v>120</v>
      </c>
      <c r="AA1230" s="139">
        <v>330</v>
      </c>
      <c r="AY1230" s="322" t="s">
        <v>4465</v>
      </c>
      <c r="BA1230" t="s">
        <v>5213</v>
      </c>
      <c r="BB1230" s="302" t="s">
        <v>5197</v>
      </c>
      <c r="BC1230" s="309" t="s">
        <v>5198</v>
      </c>
    </row>
    <row r="1231" spans="1:55" ht="15.75" x14ac:dyDescent="0.25">
      <c r="A1231" s="23" t="s">
        <v>289</v>
      </c>
      <c r="B1231" s="24" t="s">
        <v>335</v>
      </c>
      <c r="D1231" t="s">
        <v>4795</v>
      </c>
      <c r="E1231" s="20" t="s">
        <v>4474</v>
      </c>
      <c r="F1231" t="s">
        <v>4464</v>
      </c>
      <c r="G1231" s="24"/>
      <c r="H1231" t="s">
        <v>1609</v>
      </c>
      <c r="I1231" s="33">
        <v>64029190</v>
      </c>
      <c r="K1231" s="1" t="s">
        <v>2008</v>
      </c>
      <c r="L1231" s="1" t="s">
        <v>2008</v>
      </c>
      <c r="M1231" s="254"/>
      <c r="N1231" s="13">
        <v>37</v>
      </c>
      <c r="O1231"/>
      <c r="P1231" s="244" t="s">
        <v>1995</v>
      </c>
      <c r="Q1231" s="313">
        <v>230</v>
      </c>
      <c r="R1231" s="37">
        <f t="shared" si="61"/>
        <v>439.20000000000005</v>
      </c>
      <c r="S1231" s="168">
        <v>549</v>
      </c>
      <c r="T1231" s="143">
        <v>5051771638843</v>
      </c>
      <c r="U1231"/>
      <c r="V1231" s="99">
        <v>1.2</v>
      </c>
      <c r="W1231" s="142">
        <v>0.3</v>
      </c>
      <c r="X1231" s="99">
        <f t="shared" si="60"/>
        <v>1.5</v>
      </c>
      <c r="Y1231" s="139">
        <v>330</v>
      </c>
      <c r="Z1231" s="139">
        <v>120</v>
      </c>
      <c r="AA1231" s="139">
        <v>330</v>
      </c>
      <c r="AY1231" s="322" t="s">
        <v>4465</v>
      </c>
      <c r="BA1231" t="s">
        <v>5213</v>
      </c>
      <c r="BB1231" s="302" t="s">
        <v>5197</v>
      </c>
      <c r="BC1231" s="309" t="s">
        <v>5198</v>
      </c>
    </row>
    <row r="1232" spans="1:55" ht="15.75" x14ac:dyDescent="0.25">
      <c r="A1232" s="23" t="s">
        <v>289</v>
      </c>
      <c r="B1232" s="24" t="s">
        <v>335</v>
      </c>
      <c r="D1232" t="s">
        <v>4795</v>
      </c>
      <c r="E1232" s="20" t="s">
        <v>4475</v>
      </c>
      <c r="F1232" t="s">
        <v>4464</v>
      </c>
      <c r="G1232" s="24"/>
      <c r="H1232" t="s">
        <v>1609</v>
      </c>
      <c r="I1232" s="33">
        <v>64029190</v>
      </c>
      <c r="K1232" s="1" t="s">
        <v>2008</v>
      </c>
      <c r="L1232" s="1" t="s">
        <v>2008</v>
      </c>
      <c r="M1232" s="254"/>
      <c r="N1232" s="13">
        <v>38</v>
      </c>
      <c r="O1232"/>
      <c r="P1232" s="244" t="s">
        <v>1995</v>
      </c>
      <c r="Q1232" s="313">
        <v>230</v>
      </c>
      <c r="R1232" s="37">
        <f t="shared" si="61"/>
        <v>439.20000000000005</v>
      </c>
      <c r="S1232" s="168">
        <v>549</v>
      </c>
      <c r="T1232" s="143">
        <v>5051771638850</v>
      </c>
      <c r="U1232"/>
      <c r="V1232" s="99">
        <v>1.2</v>
      </c>
      <c r="W1232" s="142">
        <v>0.3</v>
      </c>
      <c r="X1232" s="99">
        <f t="shared" si="60"/>
        <v>1.5</v>
      </c>
      <c r="Y1232" s="139">
        <v>330</v>
      </c>
      <c r="Z1232" s="139">
        <v>120</v>
      </c>
      <c r="AA1232" s="139">
        <v>330</v>
      </c>
      <c r="AY1232" s="322" t="s">
        <v>4465</v>
      </c>
      <c r="BA1232" t="s">
        <v>5213</v>
      </c>
      <c r="BB1232" s="302" t="s">
        <v>5197</v>
      </c>
      <c r="BC1232" s="309" t="s">
        <v>5198</v>
      </c>
    </row>
    <row r="1233" spans="1:55" ht="15.75" x14ac:dyDescent="0.25">
      <c r="A1233" s="23" t="s">
        <v>289</v>
      </c>
      <c r="B1233" s="24" t="s">
        <v>335</v>
      </c>
      <c r="D1233" t="s">
        <v>4795</v>
      </c>
      <c r="E1233" s="20" t="s">
        <v>4476</v>
      </c>
      <c r="F1233" t="s">
        <v>4464</v>
      </c>
      <c r="G1233" s="24"/>
      <c r="H1233" t="s">
        <v>1609</v>
      </c>
      <c r="I1233" s="33">
        <v>64029190</v>
      </c>
      <c r="K1233" s="1" t="s">
        <v>2008</v>
      </c>
      <c r="L1233" s="1" t="s">
        <v>2008</v>
      </c>
      <c r="M1233" s="254"/>
      <c r="N1233" s="13">
        <v>39</v>
      </c>
      <c r="O1233"/>
      <c r="P1233" s="244" t="s">
        <v>1995</v>
      </c>
      <c r="Q1233" s="313">
        <v>230</v>
      </c>
      <c r="R1233" s="37">
        <f t="shared" si="61"/>
        <v>439.20000000000005</v>
      </c>
      <c r="S1233" s="168">
        <v>549</v>
      </c>
      <c r="T1233" s="143">
        <v>5051771638867</v>
      </c>
      <c r="U1233"/>
      <c r="V1233" s="99">
        <v>1.3</v>
      </c>
      <c r="W1233" s="142">
        <v>0.3</v>
      </c>
      <c r="X1233" s="99">
        <f t="shared" si="60"/>
        <v>1.6</v>
      </c>
      <c r="Y1233" s="139">
        <v>330</v>
      </c>
      <c r="Z1233" s="139">
        <v>120</v>
      </c>
      <c r="AA1233" s="139">
        <v>330</v>
      </c>
      <c r="AY1233" s="322" t="s">
        <v>4465</v>
      </c>
      <c r="BA1233" t="s">
        <v>5213</v>
      </c>
      <c r="BB1233" s="302" t="s">
        <v>5197</v>
      </c>
      <c r="BC1233" s="309" t="s">
        <v>5198</v>
      </c>
    </row>
    <row r="1234" spans="1:55" ht="15.75" x14ac:dyDescent="0.25">
      <c r="A1234" s="23" t="s">
        <v>289</v>
      </c>
      <c r="B1234" s="24" t="s">
        <v>335</v>
      </c>
      <c r="D1234" t="s">
        <v>4795</v>
      </c>
      <c r="E1234" s="20" t="s">
        <v>4477</v>
      </c>
      <c r="F1234" t="s">
        <v>4464</v>
      </c>
      <c r="G1234" s="24"/>
      <c r="H1234" t="s">
        <v>1609</v>
      </c>
      <c r="I1234" s="33">
        <v>64029190</v>
      </c>
      <c r="K1234" s="1" t="s">
        <v>2008</v>
      </c>
      <c r="L1234" s="1" t="s">
        <v>2008</v>
      </c>
      <c r="M1234" s="254"/>
      <c r="N1234" s="13">
        <v>40</v>
      </c>
      <c r="O1234"/>
      <c r="P1234" s="244" t="s">
        <v>1995</v>
      </c>
      <c r="Q1234" s="313">
        <v>230</v>
      </c>
      <c r="R1234" s="37">
        <f t="shared" si="61"/>
        <v>439.20000000000005</v>
      </c>
      <c r="S1234" s="168">
        <v>549</v>
      </c>
      <c r="T1234" s="143">
        <v>5051771880518</v>
      </c>
      <c r="U1234"/>
      <c r="V1234" s="99">
        <v>1.3</v>
      </c>
      <c r="W1234" s="142">
        <v>0.3</v>
      </c>
      <c r="X1234" s="99">
        <f t="shared" si="60"/>
        <v>1.6</v>
      </c>
      <c r="Y1234" s="139">
        <v>330</v>
      </c>
      <c r="Z1234" s="139">
        <v>120</v>
      </c>
      <c r="AA1234" s="139">
        <v>330</v>
      </c>
      <c r="AY1234" s="322" t="s">
        <v>4465</v>
      </c>
      <c r="BA1234" t="s">
        <v>5213</v>
      </c>
      <c r="BB1234" s="302" t="s">
        <v>5197</v>
      </c>
      <c r="BC1234" s="309" t="s">
        <v>5198</v>
      </c>
    </row>
    <row r="1235" spans="1:55" ht="15.75" x14ac:dyDescent="0.25">
      <c r="A1235" s="23" t="s">
        <v>289</v>
      </c>
      <c r="B1235" s="24" t="s">
        <v>335</v>
      </c>
      <c r="D1235" t="s">
        <v>4795</v>
      </c>
      <c r="E1235" s="20" t="s">
        <v>4478</v>
      </c>
      <c r="F1235" t="s">
        <v>4464</v>
      </c>
      <c r="G1235" s="24"/>
      <c r="H1235" t="s">
        <v>1609</v>
      </c>
      <c r="I1235" s="33">
        <v>64029190</v>
      </c>
      <c r="K1235" s="1" t="s">
        <v>2008</v>
      </c>
      <c r="L1235" s="1" t="s">
        <v>2008</v>
      </c>
      <c r="M1235" s="254"/>
      <c r="N1235" s="13">
        <v>41</v>
      </c>
      <c r="O1235"/>
      <c r="P1235" s="244" t="s">
        <v>1995</v>
      </c>
      <c r="Q1235" s="313">
        <v>230</v>
      </c>
      <c r="R1235" s="37">
        <f t="shared" si="61"/>
        <v>439.20000000000005</v>
      </c>
      <c r="S1235" s="168">
        <v>549</v>
      </c>
      <c r="T1235" s="143">
        <v>5051771638874</v>
      </c>
      <c r="U1235"/>
      <c r="V1235" s="99">
        <v>1.35</v>
      </c>
      <c r="W1235" s="142">
        <v>0.3</v>
      </c>
      <c r="X1235" s="99">
        <f t="shared" si="60"/>
        <v>1.6500000000000001</v>
      </c>
      <c r="Y1235" s="139">
        <v>330</v>
      </c>
      <c r="Z1235" s="139">
        <v>120</v>
      </c>
      <c r="AA1235" s="139">
        <v>330</v>
      </c>
      <c r="AY1235" s="322" t="s">
        <v>4465</v>
      </c>
      <c r="BA1235" t="s">
        <v>5213</v>
      </c>
      <c r="BB1235" s="302" t="s">
        <v>5197</v>
      </c>
      <c r="BC1235" s="309" t="s">
        <v>5198</v>
      </c>
    </row>
    <row r="1236" spans="1:55" ht="15.75" x14ac:dyDescent="0.25">
      <c r="A1236" s="23" t="s">
        <v>289</v>
      </c>
      <c r="B1236" s="24" t="s">
        <v>335</v>
      </c>
      <c r="D1236" t="s">
        <v>4795</v>
      </c>
      <c r="E1236" s="20" t="s">
        <v>4479</v>
      </c>
      <c r="F1236" t="s">
        <v>4464</v>
      </c>
      <c r="G1236" s="24"/>
      <c r="H1236" t="s">
        <v>1654</v>
      </c>
      <c r="I1236" s="33">
        <v>64029190</v>
      </c>
      <c r="K1236" s="1" t="s">
        <v>2008</v>
      </c>
      <c r="L1236" s="1" t="s">
        <v>2008</v>
      </c>
      <c r="M1236" s="254"/>
      <c r="N1236" s="13">
        <v>37</v>
      </c>
      <c r="O1236"/>
      <c r="P1236" s="244" t="s">
        <v>1995</v>
      </c>
      <c r="Q1236" s="313">
        <v>230</v>
      </c>
      <c r="R1236" s="37">
        <f t="shared" si="61"/>
        <v>439.20000000000005</v>
      </c>
      <c r="S1236" s="168">
        <v>549</v>
      </c>
      <c r="T1236" s="143">
        <v>5051771638904</v>
      </c>
      <c r="U1236"/>
      <c r="V1236" s="99">
        <v>1.2</v>
      </c>
      <c r="W1236" s="142">
        <v>0.3</v>
      </c>
      <c r="X1236" s="99">
        <f t="shared" si="60"/>
        <v>1.5</v>
      </c>
      <c r="Y1236" s="139">
        <v>330</v>
      </c>
      <c r="Z1236" s="139">
        <v>120</v>
      </c>
      <c r="AA1236" s="139">
        <v>330</v>
      </c>
      <c r="AY1236" s="322" t="s">
        <v>4465</v>
      </c>
      <c r="BA1236" t="s">
        <v>5213</v>
      </c>
      <c r="BB1236" s="302" t="s">
        <v>5197</v>
      </c>
      <c r="BC1236" s="309" t="s">
        <v>5198</v>
      </c>
    </row>
    <row r="1237" spans="1:55" ht="15.75" x14ac:dyDescent="0.25">
      <c r="A1237" s="23" t="s">
        <v>289</v>
      </c>
      <c r="B1237" s="24" t="s">
        <v>335</v>
      </c>
      <c r="D1237" t="s">
        <v>4795</v>
      </c>
      <c r="E1237" s="20" t="s">
        <v>4480</v>
      </c>
      <c r="F1237" t="s">
        <v>4464</v>
      </c>
      <c r="G1237" s="24"/>
      <c r="H1237" t="s">
        <v>1654</v>
      </c>
      <c r="I1237" s="33">
        <v>64029190</v>
      </c>
      <c r="K1237" s="1" t="s">
        <v>2008</v>
      </c>
      <c r="L1237" s="1" t="s">
        <v>2008</v>
      </c>
      <c r="M1237" s="254"/>
      <c r="N1237" s="13">
        <v>38</v>
      </c>
      <c r="O1237"/>
      <c r="P1237" s="244" t="s">
        <v>1995</v>
      </c>
      <c r="Q1237" s="313">
        <v>230</v>
      </c>
      <c r="R1237" s="37">
        <f t="shared" si="61"/>
        <v>439.20000000000005</v>
      </c>
      <c r="S1237" s="168">
        <v>549</v>
      </c>
      <c r="T1237" s="143">
        <v>5051771638911</v>
      </c>
      <c r="U1237"/>
      <c r="V1237" s="99">
        <v>1.2</v>
      </c>
      <c r="W1237" s="142">
        <v>0.3</v>
      </c>
      <c r="X1237" s="99">
        <f t="shared" si="60"/>
        <v>1.5</v>
      </c>
      <c r="Y1237" s="139">
        <v>330</v>
      </c>
      <c r="Z1237" s="139">
        <v>120</v>
      </c>
      <c r="AA1237" s="139">
        <v>330</v>
      </c>
      <c r="AY1237" s="322" t="s">
        <v>4465</v>
      </c>
      <c r="BA1237" t="s">
        <v>5213</v>
      </c>
      <c r="BB1237" s="302" t="s">
        <v>5197</v>
      </c>
      <c r="BC1237" s="309" t="s">
        <v>5198</v>
      </c>
    </row>
    <row r="1238" spans="1:55" ht="15.75" x14ac:dyDescent="0.25">
      <c r="A1238" s="23" t="s">
        <v>289</v>
      </c>
      <c r="B1238" s="24" t="s">
        <v>335</v>
      </c>
      <c r="D1238" t="s">
        <v>4795</v>
      </c>
      <c r="E1238" s="20" t="s">
        <v>4481</v>
      </c>
      <c r="F1238" t="s">
        <v>4464</v>
      </c>
      <c r="G1238" s="24"/>
      <c r="H1238" t="s">
        <v>1654</v>
      </c>
      <c r="I1238" s="33">
        <v>64029190</v>
      </c>
      <c r="K1238" s="1" t="s">
        <v>2008</v>
      </c>
      <c r="L1238" s="1" t="s">
        <v>2008</v>
      </c>
      <c r="M1238" s="254"/>
      <c r="N1238" s="13">
        <v>39</v>
      </c>
      <c r="O1238"/>
      <c r="P1238" s="244" t="s">
        <v>1995</v>
      </c>
      <c r="Q1238" s="313">
        <v>230</v>
      </c>
      <c r="R1238" s="37">
        <f t="shared" si="61"/>
        <v>439.20000000000005</v>
      </c>
      <c r="S1238" s="168">
        <v>549</v>
      </c>
      <c r="T1238" s="143">
        <v>5051771638928</v>
      </c>
      <c r="U1238"/>
      <c r="V1238" s="99">
        <v>1.3</v>
      </c>
      <c r="W1238" s="142">
        <v>0.3</v>
      </c>
      <c r="X1238" s="99">
        <f t="shared" si="60"/>
        <v>1.6</v>
      </c>
      <c r="Y1238" s="139">
        <v>330</v>
      </c>
      <c r="Z1238" s="139">
        <v>120</v>
      </c>
      <c r="AA1238" s="139">
        <v>330</v>
      </c>
      <c r="AY1238" s="322" t="s">
        <v>4465</v>
      </c>
      <c r="BA1238" t="s">
        <v>5213</v>
      </c>
      <c r="BB1238" s="302" t="s">
        <v>5197</v>
      </c>
      <c r="BC1238" s="309" t="s">
        <v>5198</v>
      </c>
    </row>
    <row r="1239" spans="1:55" ht="15.75" x14ac:dyDescent="0.25">
      <c r="A1239" s="23" t="s">
        <v>289</v>
      </c>
      <c r="B1239" s="24" t="s">
        <v>335</v>
      </c>
      <c r="D1239" t="s">
        <v>4795</v>
      </c>
      <c r="E1239" s="20" t="s">
        <v>4482</v>
      </c>
      <c r="F1239" t="s">
        <v>4464</v>
      </c>
      <c r="G1239" s="24"/>
      <c r="H1239" t="s">
        <v>1654</v>
      </c>
      <c r="I1239" s="33">
        <v>64029190</v>
      </c>
      <c r="K1239" s="1" t="s">
        <v>2008</v>
      </c>
      <c r="L1239" s="1" t="s">
        <v>2008</v>
      </c>
      <c r="M1239" s="254"/>
      <c r="N1239" s="13">
        <v>40</v>
      </c>
      <c r="O1239"/>
      <c r="P1239" s="244" t="s">
        <v>1995</v>
      </c>
      <c r="Q1239" s="313">
        <v>230</v>
      </c>
      <c r="R1239" s="37">
        <f t="shared" si="61"/>
        <v>439.20000000000005</v>
      </c>
      <c r="S1239" s="168">
        <v>549</v>
      </c>
      <c r="T1239" s="143">
        <v>5051771880532</v>
      </c>
      <c r="U1239"/>
      <c r="V1239" s="99">
        <v>1.3</v>
      </c>
      <c r="W1239" s="142">
        <v>0.3</v>
      </c>
      <c r="X1239" s="99">
        <f t="shared" si="60"/>
        <v>1.6</v>
      </c>
      <c r="Y1239" s="139">
        <v>330</v>
      </c>
      <c r="Z1239" s="139">
        <v>120</v>
      </c>
      <c r="AA1239" s="139">
        <v>330</v>
      </c>
      <c r="AY1239" s="322" t="s">
        <v>4465</v>
      </c>
      <c r="BA1239" t="s">
        <v>5213</v>
      </c>
      <c r="BB1239" s="302" t="s">
        <v>5197</v>
      </c>
      <c r="BC1239" s="309" t="s">
        <v>5198</v>
      </c>
    </row>
    <row r="1240" spans="1:55" ht="15.75" x14ac:dyDescent="0.25">
      <c r="A1240" s="23" t="s">
        <v>289</v>
      </c>
      <c r="B1240" s="24" t="s">
        <v>335</v>
      </c>
      <c r="D1240" t="s">
        <v>4795</v>
      </c>
      <c r="E1240" s="20" t="s">
        <v>4483</v>
      </c>
      <c r="F1240" t="s">
        <v>4464</v>
      </c>
      <c r="G1240" s="24"/>
      <c r="H1240" t="s">
        <v>1654</v>
      </c>
      <c r="I1240" s="33">
        <v>64029190</v>
      </c>
      <c r="K1240" s="1" t="s">
        <v>2008</v>
      </c>
      <c r="L1240" s="1" t="s">
        <v>2008</v>
      </c>
      <c r="M1240" s="254"/>
      <c r="N1240" s="13">
        <v>41</v>
      </c>
      <c r="O1240"/>
      <c r="P1240" s="244" t="s">
        <v>1995</v>
      </c>
      <c r="Q1240" s="313">
        <v>230</v>
      </c>
      <c r="R1240" s="37">
        <f t="shared" si="61"/>
        <v>439.20000000000005</v>
      </c>
      <c r="S1240" s="168">
        <v>549</v>
      </c>
      <c r="T1240" s="143">
        <v>5051771638935</v>
      </c>
      <c r="U1240"/>
      <c r="V1240" s="99">
        <v>1.35</v>
      </c>
      <c r="W1240" s="142">
        <v>0.3</v>
      </c>
      <c r="X1240" s="99">
        <f t="shared" si="60"/>
        <v>1.6500000000000001</v>
      </c>
      <c r="Y1240" s="139">
        <v>330</v>
      </c>
      <c r="Z1240" s="139">
        <v>120</v>
      </c>
      <c r="AA1240" s="139">
        <v>330</v>
      </c>
      <c r="AY1240" s="322" t="s">
        <v>4465</v>
      </c>
      <c r="BA1240" t="s">
        <v>5213</v>
      </c>
      <c r="BB1240" s="302" t="s">
        <v>5197</v>
      </c>
      <c r="BC1240" s="309" t="s">
        <v>5198</v>
      </c>
    </row>
    <row r="1241" spans="1:55" s="12" customFormat="1" ht="15.75" x14ac:dyDescent="0.25">
      <c r="A1241" s="3" t="s">
        <v>289</v>
      </c>
      <c r="B1241" s="3" t="s">
        <v>4880</v>
      </c>
      <c r="D1241" s="3" t="s">
        <v>4866</v>
      </c>
      <c r="E1241" s="35" t="s">
        <v>4889</v>
      </c>
      <c r="F1241" s="3" t="s">
        <v>4869</v>
      </c>
      <c r="G1241"/>
      <c r="H1241" t="s">
        <v>1654</v>
      </c>
      <c r="I1241" s="33">
        <v>6403911390</v>
      </c>
      <c r="J1241" s="179"/>
      <c r="K1241" s="1" t="s">
        <v>2008</v>
      </c>
      <c r="L1241" s="1" t="s">
        <v>2008</v>
      </c>
      <c r="N1241" s="280">
        <v>37</v>
      </c>
      <c r="O1241" s="13"/>
      <c r="P1241" s="244" t="s">
        <v>1995</v>
      </c>
      <c r="Q1241" s="314">
        <v>545</v>
      </c>
      <c r="R1241" s="37">
        <f t="shared" si="61"/>
        <v>959.2</v>
      </c>
      <c r="S1241" s="22">
        <v>1199</v>
      </c>
      <c r="T1241" s="33" t="s">
        <v>4950</v>
      </c>
      <c r="U1241" s="179"/>
      <c r="V1241" s="103">
        <v>1.7</v>
      </c>
      <c r="W1241" s="142">
        <v>0.3</v>
      </c>
      <c r="X1241" s="99">
        <f t="shared" si="60"/>
        <v>2</v>
      </c>
      <c r="Y1241" s="139">
        <v>330</v>
      </c>
      <c r="Z1241" s="139">
        <v>120</v>
      </c>
      <c r="AA1241" s="139">
        <v>330</v>
      </c>
      <c r="AB1241" s="171"/>
      <c r="AC1241" s="171"/>
      <c r="AD1241" s="171"/>
      <c r="AE1241" s="171"/>
      <c r="AF1241" s="171"/>
      <c r="AG1241" s="171"/>
      <c r="AH1241" s="169"/>
      <c r="AI1241" s="171"/>
      <c r="AJ1241" s="171"/>
      <c r="AK1241" s="171"/>
      <c r="AL1241" s="171"/>
      <c r="AM1241" s="171"/>
      <c r="AN1241" s="171"/>
      <c r="AO1241" s="169"/>
      <c r="AP1241" s="169"/>
      <c r="AQ1241" s="169"/>
      <c r="AR1241" s="169"/>
      <c r="AS1241" s="169"/>
      <c r="AT1241" s="169"/>
      <c r="AU1241" s="169"/>
      <c r="AV1241" s="169"/>
      <c r="AW1241" s="169"/>
      <c r="AY1241" s="320" t="s">
        <v>4881</v>
      </c>
      <c r="BA1241" t="s">
        <v>5213</v>
      </c>
      <c r="BB1241" s="302" t="s">
        <v>5197</v>
      </c>
      <c r="BC1241" s="309" t="s">
        <v>5198</v>
      </c>
    </row>
    <row r="1242" spans="1:55" s="12" customFormat="1" ht="15.75" x14ac:dyDescent="0.25">
      <c r="A1242" s="3" t="s">
        <v>289</v>
      </c>
      <c r="B1242" s="3" t="s">
        <v>4880</v>
      </c>
      <c r="D1242" s="3" t="s">
        <v>4866</v>
      </c>
      <c r="E1242" s="35" t="s">
        <v>4890</v>
      </c>
      <c r="F1242" s="3" t="s">
        <v>4869</v>
      </c>
      <c r="G1242"/>
      <c r="H1242" t="s">
        <v>1654</v>
      </c>
      <c r="I1242" s="33">
        <v>6403911390</v>
      </c>
      <c r="J1242" s="179"/>
      <c r="K1242" s="1" t="s">
        <v>2008</v>
      </c>
      <c r="L1242" s="1" t="s">
        <v>2008</v>
      </c>
      <c r="N1242" s="280">
        <v>38</v>
      </c>
      <c r="O1242" s="186"/>
      <c r="P1242" s="244" t="s">
        <v>1995</v>
      </c>
      <c r="Q1242" s="314">
        <v>545</v>
      </c>
      <c r="R1242" s="37">
        <f t="shared" si="61"/>
        <v>959.2</v>
      </c>
      <c r="S1242" s="22">
        <v>1199</v>
      </c>
      <c r="T1242" s="33" t="s">
        <v>4951</v>
      </c>
      <c r="U1242" s="179"/>
      <c r="V1242" s="103">
        <v>1.75</v>
      </c>
      <c r="W1242" s="142">
        <v>0.3</v>
      </c>
      <c r="X1242" s="99">
        <f t="shared" si="60"/>
        <v>2.0499999999999998</v>
      </c>
      <c r="Y1242" s="139">
        <v>330</v>
      </c>
      <c r="Z1242" s="139">
        <v>120</v>
      </c>
      <c r="AA1242" s="139">
        <v>330</v>
      </c>
      <c r="AB1242" s="171"/>
      <c r="AC1242" s="171"/>
      <c r="AD1242" s="171"/>
      <c r="AE1242" s="171"/>
      <c r="AF1242" s="171"/>
      <c r="AG1242" s="171"/>
      <c r="AH1242" s="169"/>
      <c r="AI1242" s="171"/>
      <c r="AJ1242" s="171"/>
      <c r="AK1242" s="171"/>
      <c r="AL1242" s="171"/>
      <c r="AM1242" s="171"/>
      <c r="AN1242" s="171"/>
      <c r="AO1242" s="169"/>
      <c r="AP1242" s="169"/>
      <c r="AQ1242" s="169"/>
      <c r="AR1242" s="169"/>
      <c r="AS1242" s="169"/>
      <c r="AT1242" s="169"/>
      <c r="AU1242" s="169"/>
      <c r="AV1242" s="169"/>
      <c r="AW1242" s="169"/>
      <c r="AY1242" s="320" t="s">
        <v>4881</v>
      </c>
      <c r="BA1242" t="s">
        <v>5213</v>
      </c>
      <c r="BB1242" s="302" t="s">
        <v>5197</v>
      </c>
      <c r="BC1242" s="309" t="s">
        <v>5198</v>
      </c>
    </row>
    <row r="1243" spans="1:55" s="12" customFormat="1" ht="15.75" x14ac:dyDescent="0.25">
      <c r="A1243" s="3" t="s">
        <v>289</v>
      </c>
      <c r="B1243" s="3" t="s">
        <v>4880</v>
      </c>
      <c r="D1243" s="3" t="s">
        <v>4866</v>
      </c>
      <c r="E1243" s="35" t="s">
        <v>4891</v>
      </c>
      <c r="F1243" s="3" t="s">
        <v>4869</v>
      </c>
      <c r="G1243"/>
      <c r="H1243" t="s">
        <v>1654</v>
      </c>
      <c r="I1243" s="33">
        <v>6403911390</v>
      </c>
      <c r="J1243" s="179"/>
      <c r="K1243" s="1" t="s">
        <v>2008</v>
      </c>
      <c r="L1243" s="1" t="s">
        <v>2008</v>
      </c>
      <c r="N1243" s="280">
        <v>39</v>
      </c>
      <c r="O1243" s="186"/>
      <c r="P1243" s="244" t="s">
        <v>1995</v>
      </c>
      <c r="Q1243" s="314">
        <v>545</v>
      </c>
      <c r="R1243" s="37">
        <f t="shared" si="61"/>
        <v>959.2</v>
      </c>
      <c r="S1243" s="22">
        <v>1199</v>
      </c>
      <c r="T1243" s="33" t="s">
        <v>4952</v>
      </c>
      <c r="U1243" s="179"/>
      <c r="V1243" s="103">
        <v>1.8</v>
      </c>
      <c r="W1243" s="142">
        <v>0.3</v>
      </c>
      <c r="X1243" s="99">
        <f t="shared" si="60"/>
        <v>2.1</v>
      </c>
      <c r="Y1243" s="139">
        <v>330</v>
      </c>
      <c r="Z1243" s="139">
        <v>120</v>
      </c>
      <c r="AA1243" s="139">
        <v>330</v>
      </c>
      <c r="AB1243" s="171"/>
      <c r="AC1243" s="171"/>
      <c r="AD1243" s="171"/>
      <c r="AE1243" s="171"/>
      <c r="AF1243" s="171"/>
      <c r="AG1243" s="171"/>
      <c r="AH1243" s="169"/>
      <c r="AI1243" s="171"/>
      <c r="AJ1243" s="171"/>
      <c r="AK1243" s="171"/>
      <c r="AL1243" s="171"/>
      <c r="AM1243" s="171"/>
      <c r="AN1243" s="171"/>
      <c r="AO1243" s="169"/>
      <c r="AP1243" s="169"/>
      <c r="AQ1243" s="169"/>
      <c r="AR1243" s="169"/>
      <c r="AS1243" s="169"/>
      <c r="AT1243" s="169"/>
      <c r="AU1243" s="169"/>
      <c r="AV1243" s="169"/>
      <c r="AW1243" s="169"/>
      <c r="AY1243" s="320" t="s">
        <v>4881</v>
      </c>
      <c r="BA1243" t="s">
        <v>5213</v>
      </c>
      <c r="BB1243" s="302" t="s">
        <v>5197</v>
      </c>
      <c r="BC1243" s="309" t="s">
        <v>5198</v>
      </c>
    </row>
    <row r="1244" spans="1:55" s="12" customFormat="1" ht="15.75" x14ac:dyDescent="0.25">
      <c r="A1244" s="3" t="s">
        <v>289</v>
      </c>
      <c r="B1244" s="3" t="s">
        <v>4880</v>
      </c>
      <c r="D1244" s="3" t="s">
        <v>4866</v>
      </c>
      <c r="E1244" s="35" t="s">
        <v>4892</v>
      </c>
      <c r="F1244" s="3" t="s">
        <v>4869</v>
      </c>
      <c r="G1244"/>
      <c r="H1244" t="s">
        <v>1654</v>
      </c>
      <c r="I1244" s="33">
        <v>6403911390</v>
      </c>
      <c r="J1244" s="179"/>
      <c r="K1244" s="1" t="s">
        <v>2008</v>
      </c>
      <c r="L1244" s="1" t="s">
        <v>2008</v>
      </c>
      <c r="N1244" s="280">
        <v>40</v>
      </c>
      <c r="O1244" s="186"/>
      <c r="P1244" s="244" t="s">
        <v>1995</v>
      </c>
      <c r="Q1244" s="314">
        <v>545</v>
      </c>
      <c r="R1244" s="37">
        <f t="shared" si="61"/>
        <v>959.2</v>
      </c>
      <c r="S1244" s="22">
        <v>1199</v>
      </c>
      <c r="T1244" s="33" t="s">
        <v>4953</v>
      </c>
      <c r="U1244" s="179"/>
      <c r="V1244" s="103">
        <v>1.9</v>
      </c>
      <c r="W1244" s="142">
        <v>0.3</v>
      </c>
      <c r="X1244" s="99">
        <f t="shared" si="60"/>
        <v>2.1999999999999997</v>
      </c>
      <c r="Y1244" s="139">
        <v>330</v>
      </c>
      <c r="Z1244" s="139">
        <v>120</v>
      </c>
      <c r="AA1244" s="139">
        <v>330</v>
      </c>
      <c r="AB1244" s="171"/>
      <c r="AC1244" s="171"/>
      <c r="AD1244" s="171"/>
      <c r="AE1244" s="171"/>
      <c r="AF1244" s="171"/>
      <c r="AG1244" s="171"/>
      <c r="AH1244" s="169"/>
      <c r="AI1244" s="171"/>
      <c r="AJ1244" s="171"/>
      <c r="AK1244" s="171"/>
      <c r="AL1244" s="171"/>
      <c r="AM1244" s="171"/>
      <c r="AN1244" s="171"/>
      <c r="AO1244" s="169"/>
      <c r="AP1244" s="169"/>
      <c r="AQ1244" s="169"/>
      <c r="AR1244" s="169"/>
      <c r="AS1244" s="169"/>
      <c r="AT1244" s="169"/>
      <c r="AU1244" s="169"/>
      <c r="AV1244" s="169"/>
      <c r="AW1244" s="169"/>
      <c r="AY1244" s="320" t="s">
        <v>4881</v>
      </c>
      <c r="BA1244" t="s">
        <v>5213</v>
      </c>
      <c r="BB1244" s="302" t="s">
        <v>5197</v>
      </c>
      <c r="BC1244" s="309" t="s">
        <v>5198</v>
      </c>
    </row>
    <row r="1245" spans="1:55" s="12" customFormat="1" ht="15.75" x14ac:dyDescent="0.25">
      <c r="A1245" s="3" t="s">
        <v>289</v>
      </c>
      <c r="B1245" s="3" t="s">
        <v>4880</v>
      </c>
      <c r="D1245" s="3" t="s">
        <v>4866</v>
      </c>
      <c r="E1245" s="35" t="s">
        <v>4893</v>
      </c>
      <c r="F1245" s="3" t="s">
        <v>4869</v>
      </c>
      <c r="G1245"/>
      <c r="H1245" t="s">
        <v>1654</v>
      </c>
      <c r="I1245" s="33">
        <v>6403911390</v>
      </c>
      <c r="J1245" s="179"/>
      <c r="K1245" s="1" t="s">
        <v>2008</v>
      </c>
      <c r="L1245" s="1" t="s">
        <v>2008</v>
      </c>
      <c r="N1245" s="13">
        <v>41</v>
      </c>
      <c r="O1245" s="186"/>
      <c r="P1245" s="244" t="s">
        <v>1995</v>
      </c>
      <c r="Q1245" s="314">
        <v>545</v>
      </c>
      <c r="R1245" s="37">
        <f t="shared" si="61"/>
        <v>959.2</v>
      </c>
      <c r="S1245" s="22">
        <v>1199</v>
      </c>
      <c r="T1245" s="33" t="s">
        <v>4954</v>
      </c>
      <c r="U1245" s="179"/>
      <c r="V1245" s="103">
        <v>1.9</v>
      </c>
      <c r="W1245" s="142">
        <v>0.3</v>
      </c>
      <c r="X1245" s="99">
        <f t="shared" si="60"/>
        <v>2.1999999999999997</v>
      </c>
      <c r="Y1245" s="139">
        <v>330</v>
      </c>
      <c r="Z1245" s="139">
        <v>120</v>
      </c>
      <c r="AA1245" s="139">
        <v>330</v>
      </c>
      <c r="AB1245" s="171"/>
      <c r="AC1245" s="171"/>
      <c r="AD1245" s="171"/>
      <c r="AE1245" s="171"/>
      <c r="AF1245" s="171"/>
      <c r="AG1245" s="171"/>
      <c r="AH1245" s="169"/>
      <c r="AI1245" s="171"/>
      <c r="AJ1245" s="171"/>
      <c r="AK1245" s="171"/>
      <c r="AL1245" s="171"/>
      <c r="AM1245" s="171"/>
      <c r="AN1245" s="171"/>
      <c r="AO1245" s="169"/>
      <c r="AP1245" s="169"/>
      <c r="AQ1245" s="169"/>
      <c r="AR1245" s="169"/>
      <c r="AS1245" s="169"/>
      <c r="AT1245" s="169"/>
      <c r="AU1245" s="169"/>
      <c r="AV1245" s="169"/>
      <c r="AW1245" s="169"/>
      <c r="AY1245" s="320" t="s">
        <v>4881</v>
      </c>
      <c r="BA1245" t="s">
        <v>5213</v>
      </c>
      <c r="BB1245" s="302" t="s">
        <v>5197</v>
      </c>
      <c r="BC1245" s="309" t="s">
        <v>5198</v>
      </c>
    </row>
    <row r="1246" spans="1:55" ht="15.75" x14ac:dyDescent="0.25">
      <c r="A1246" s="3" t="s">
        <v>289</v>
      </c>
      <c r="B1246" s="3" t="s">
        <v>4880</v>
      </c>
      <c r="D1246" s="3" t="s">
        <v>4870</v>
      </c>
      <c r="E1246" s="35" t="s">
        <v>4894</v>
      </c>
      <c r="F1246" s="3" t="s">
        <v>4871</v>
      </c>
      <c r="H1246" t="s">
        <v>1654</v>
      </c>
      <c r="I1246" s="33">
        <v>6403911390</v>
      </c>
      <c r="K1246" s="1" t="s">
        <v>2008</v>
      </c>
      <c r="L1246" s="1" t="s">
        <v>2008</v>
      </c>
      <c r="N1246" s="13">
        <v>37</v>
      </c>
      <c r="P1246" s="244" t="s">
        <v>1995</v>
      </c>
      <c r="Q1246" s="314">
        <v>568</v>
      </c>
      <c r="R1246" s="37">
        <f t="shared" si="61"/>
        <v>999.2</v>
      </c>
      <c r="S1246" s="22">
        <v>1249</v>
      </c>
      <c r="T1246" s="143" t="s">
        <v>4955</v>
      </c>
      <c r="V1246" s="99">
        <v>1.6</v>
      </c>
      <c r="W1246" s="142">
        <v>0.3</v>
      </c>
      <c r="X1246" s="99">
        <f t="shared" si="60"/>
        <v>1.9000000000000001</v>
      </c>
      <c r="Y1246" s="139">
        <v>330</v>
      </c>
      <c r="Z1246" s="139">
        <v>120</v>
      </c>
      <c r="AA1246" s="139">
        <v>330</v>
      </c>
      <c r="AY1246" s="320" t="s">
        <v>4882</v>
      </c>
      <c r="BA1246" t="s">
        <v>5213</v>
      </c>
      <c r="BB1246" s="302" t="s">
        <v>5197</v>
      </c>
      <c r="BC1246" s="309" t="s">
        <v>5198</v>
      </c>
    </row>
    <row r="1247" spans="1:55" ht="15.75" x14ac:dyDescent="0.25">
      <c r="A1247" s="3" t="s">
        <v>289</v>
      </c>
      <c r="B1247" s="3" t="s">
        <v>4880</v>
      </c>
      <c r="D1247" s="3" t="s">
        <v>4870</v>
      </c>
      <c r="E1247" s="35" t="s">
        <v>4895</v>
      </c>
      <c r="F1247" s="3" t="s">
        <v>4871</v>
      </c>
      <c r="H1247" t="s">
        <v>1654</v>
      </c>
      <c r="I1247" s="33">
        <v>6403911390</v>
      </c>
      <c r="K1247" s="1" t="s">
        <v>2008</v>
      </c>
      <c r="L1247" s="1" t="s">
        <v>2008</v>
      </c>
      <c r="N1247" s="13">
        <v>38</v>
      </c>
      <c r="P1247" s="244" t="s">
        <v>1995</v>
      </c>
      <c r="Q1247" s="314">
        <v>568</v>
      </c>
      <c r="R1247" s="37">
        <f t="shared" si="61"/>
        <v>999.2</v>
      </c>
      <c r="S1247" s="22">
        <v>1249</v>
      </c>
      <c r="T1247" s="143" t="s">
        <v>4956</v>
      </c>
      <c r="V1247" s="99">
        <v>1.7</v>
      </c>
      <c r="W1247" s="142">
        <v>0.3</v>
      </c>
      <c r="X1247" s="99">
        <f t="shared" si="60"/>
        <v>2</v>
      </c>
      <c r="Y1247" s="139">
        <v>330</v>
      </c>
      <c r="Z1247" s="139">
        <v>120</v>
      </c>
      <c r="AA1247" s="139">
        <v>330</v>
      </c>
      <c r="AY1247" s="320" t="s">
        <v>4882</v>
      </c>
      <c r="BA1247" t="s">
        <v>5213</v>
      </c>
      <c r="BB1247" s="302" t="s">
        <v>5197</v>
      </c>
      <c r="BC1247" s="309" t="s">
        <v>5198</v>
      </c>
    </row>
    <row r="1248" spans="1:55" ht="15.75" x14ac:dyDescent="0.25">
      <c r="A1248" s="3" t="s">
        <v>289</v>
      </c>
      <c r="B1248" s="3" t="s">
        <v>4880</v>
      </c>
      <c r="D1248" s="3" t="s">
        <v>4870</v>
      </c>
      <c r="E1248" s="35" t="s">
        <v>4896</v>
      </c>
      <c r="F1248" s="3" t="s">
        <v>4871</v>
      </c>
      <c r="H1248" t="s">
        <v>1654</v>
      </c>
      <c r="I1248" s="33">
        <v>6403911390</v>
      </c>
      <c r="K1248" s="1" t="s">
        <v>2008</v>
      </c>
      <c r="L1248" s="1" t="s">
        <v>2008</v>
      </c>
      <c r="N1248" s="13">
        <v>39</v>
      </c>
      <c r="P1248" s="244" t="s">
        <v>1995</v>
      </c>
      <c r="Q1248" s="314">
        <v>568</v>
      </c>
      <c r="R1248" s="37">
        <f t="shared" si="61"/>
        <v>999.2</v>
      </c>
      <c r="S1248" s="22">
        <v>1249</v>
      </c>
      <c r="T1248" s="143" t="s">
        <v>4957</v>
      </c>
      <c r="V1248" s="99">
        <v>1.8</v>
      </c>
      <c r="W1248" s="142">
        <v>0.3</v>
      </c>
      <c r="X1248" s="99">
        <f t="shared" si="60"/>
        <v>2.1</v>
      </c>
      <c r="Y1248" s="139">
        <v>330</v>
      </c>
      <c r="Z1248" s="139">
        <v>120</v>
      </c>
      <c r="AA1248" s="139">
        <v>330</v>
      </c>
      <c r="AY1248" s="320" t="s">
        <v>4882</v>
      </c>
      <c r="BA1248" t="s">
        <v>5213</v>
      </c>
      <c r="BB1248" s="302" t="s">
        <v>5197</v>
      </c>
      <c r="BC1248" s="309" t="s">
        <v>5198</v>
      </c>
    </row>
    <row r="1249" spans="1:55" ht="15.75" x14ac:dyDescent="0.25">
      <c r="A1249" s="3" t="s">
        <v>289</v>
      </c>
      <c r="B1249" s="3" t="s">
        <v>4880</v>
      </c>
      <c r="D1249" s="3" t="s">
        <v>4870</v>
      </c>
      <c r="E1249" s="35" t="s">
        <v>4897</v>
      </c>
      <c r="F1249" s="3" t="s">
        <v>4871</v>
      </c>
      <c r="H1249" t="s">
        <v>1654</v>
      </c>
      <c r="I1249" s="33">
        <v>6403911390</v>
      </c>
      <c r="K1249" s="1" t="s">
        <v>2008</v>
      </c>
      <c r="L1249" s="1" t="s">
        <v>2008</v>
      </c>
      <c r="N1249" s="13">
        <v>40</v>
      </c>
      <c r="P1249" s="244" t="s">
        <v>1995</v>
      </c>
      <c r="Q1249" s="314">
        <v>568</v>
      </c>
      <c r="R1249" s="37">
        <f t="shared" si="61"/>
        <v>999.2</v>
      </c>
      <c r="S1249" s="22">
        <v>1249</v>
      </c>
      <c r="T1249" s="143" t="s">
        <v>4958</v>
      </c>
      <c r="V1249" s="99">
        <v>1.9</v>
      </c>
      <c r="W1249" s="142">
        <v>0.3</v>
      </c>
      <c r="X1249" s="99">
        <f t="shared" si="60"/>
        <v>2.1999999999999997</v>
      </c>
      <c r="Y1249" s="139">
        <v>330</v>
      </c>
      <c r="Z1249" s="139">
        <v>120</v>
      </c>
      <c r="AA1249" s="139">
        <v>330</v>
      </c>
      <c r="AY1249" s="320" t="s">
        <v>4882</v>
      </c>
      <c r="BA1249" t="s">
        <v>5213</v>
      </c>
      <c r="BB1249" s="302" t="s">
        <v>5197</v>
      </c>
      <c r="BC1249" s="309" t="s">
        <v>5198</v>
      </c>
    </row>
    <row r="1250" spans="1:55" ht="15.75" x14ac:dyDescent="0.25">
      <c r="A1250" s="3" t="s">
        <v>289</v>
      </c>
      <c r="B1250" s="3" t="s">
        <v>4880</v>
      </c>
      <c r="D1250" s="3" t="s">
        <v>4870</v>
      </c>
      <c r="E1250" s="35" t="s">
        <v>4898</v>
      </c>
      <c r="F1250" s="3" t="s">
        <v>4871</v>
      </c>
      <c r="H1250" t="s">
        <v>1654</v>
      </c>
      <c r="I1250" s="33">
        <v>6403911390</v>
      </c>
      <c r="K1250" s="1" t="s">
        <v>2008</v>
      </c>
      <c r="L1250" s="1" t="s">
        <v>2008</v>
      </c>
      <c r="N1250" s="13">
        <v>41</v>
      </c>
      <c r="P1250" s="244" t="s">
        <v>1995</v>
      </c>
      <c r="Q1250" s="314">
        <v>568</v>
      </c>
      <c r="R1250" s="37">
        <f t="shared" si="61"/>
        <v>999.2</v>
      </c>
      <c r="S1250" s="22">
        <v>1249</v>
      </c>
      <c r="T1250" s="143" t="s">
        <v>4959</v>
      </c>
      <c r="V1250" s="99">
        <v>1.9</v>
      </c>
      <c r="W1250" s="142">
        <v>0.3</v>
      </c>
      <c r="X1250" s="99">
        <f t="shared" si="60"/>
        <v>2.1999999999999997</v>
      </c>
      <c r="Y1250" s="139">
        <v>330</v>
      </c>
      <c r="Z1250" s="139">
        <v>120</v>
      </c>
      <c r="AA1250" s="139">
        <v>330</v>
      </c>
      <c r="AY1250" s="320" t="s">
        <v>4882</v>
      </c>
      <c r="BA1250" t="s">
        <v>5213</v>
      </c>
      <c r="BB1250" s="302" t="s">
        <v>5197</v>
      </c>
      <c r="BC1250" s="309" t="s">
        <v>5198</v>
      </c>
    </row>
    <row r="1251" spans="1:55" ht="15.75" x14ac:dyDescent="0.25">
      <c r="A1251" s="3" t="s">
        <v>289</v>
      </c>
      <c r="B1251" s="3" t="s">
        <v>4880</v>
      </c>
      <c r="D1251" s="3" t="s">
        <v>4872</v>
      </c>
      <c r="E1251" s="35" t="s">
        <v>4899</v>
      </c>
      <c r="F1251" s="3" t="s">
        <v>4873</v>
      </c>
      <c r="H1251" t="s">
        <v>1654</v>
      </c>
      <c r="I1251" s="33">
        <v>6403911390</v>
      </c>
      <c r="K1251" s="1" t="s">
        <v>2008</v>
      </c>
      <c r="L1251" s="1" t="s">
        <v>2008</v>
      </c>
      <c r="N1251" s="13">
        <v>36</v>
      </c>
      <c r="P1251" s="244" t="s">
        <v>1995</v>
      </c>
      <c r="Q1251" s="314">
        <v>568</v>
      </c>
      <c r="R1251" s="37">
        <f t="shared" si="61"/>
        <v>999.2</v>
      </c>
      <c r="S1251" s="22">
        <v>1249</v>
      </c>
      <c r="T1251" s="143" t="s">
        <v>4960</v>
      </c>
      <c r="V1251" s="99">
        <v>1.35</v>
      </c>
      <c r="W1251" s="142">
        <v>0.3</v>
      </c>
      <c r="X1251" s="99">
        <f t="shared" si="60"/>
        <v>1.6500000000000001</v>
      </c>
      <c r="Y1251" s="139">
        <v>330</v>
      </c>
      <c r="Z1251" s="139">
        <v>120</v>
      </c>
      <c r="AA1251" s="139">
        <v>330</v>
      </c>
      <c r="AY1251" s="320" t="s">
        <v>4883</v>
      </c>
      <c r="BA1251" t="s">
        <v>5213</v>
      </c>
      <c r="BB1251" s="302" t="s">
        <v>5197</v>
      </c>
      <c r="BC1251" s="309" t="s">
        <v>5198</v>
      </c>
    </row>
    <row r="1252" spans="1:55" ht="15.75" x14ac:dyDescent="0.25">
      <c r="A1252" s="3" t="s">
        <v>289</v>
      </c>
      <c r="B1252" s="3" t="s">
        <v>4880</v>
      </c>
      <c r="D1252" s="3" t="s">
        <v>4872</v>
      </c>
      <c r="E1252" s="35" t="s">
        <v>4900</v>
      </c>
      <c r="F1252" s="3" t="s">
        <v>4873</v>
      </c>
      <c r="H1252" t="s">
        <v>1654</v>
      </c>
      <c r="I1252" s="33">
        <v>6403911390</v>
      </c>
      <c r="K1252" s="1" t="s">
        <v>2008</v>
      </c>
      <c r="L1252" s="1" t="s">
        <v>2008</v>
      </c>
      <c r="N1252" s="13">
        <v>37</v>
      </c>
      <c r="P1252" s="244" t="s">
        <v>1995</v>
      </c>
      <c r="Q1252" s="314">
        <v>568</v>
      </c>
      <c r="R1252" s="37">
        <f t="shared" si="61"/>
        <v>999.2</v>
      </c>
      <c r="S1252" s="22">
        <v>1249</v>
      </c>
      <c r="T1252" s="143" t="s">
        <v>4961</v>
      </c>
      <c r="V1252" s="99">
        <v>1.35</v>
      </c>
      <c r="W1252" s="142">
        <v>0.3</v>
      </c>
      <c r="X1252" s="99">
        <f t="shared" si="60"/>
        <v>1.6500000000000001</v>
      </c>
      <c r="Y1252" s="139">
        <v>330</v>
      </c>
      <c r="Z1252" s="139">
        <v>120</v>
      </c>
      <c r="AA1252" s="139">
        <v>330</v>
      </c>
      <c r="AY1252" s="320" t="s">
        <v>4883</v>
      </c>
      <c r="BA1252" t="s">
        <v>5213</v>
      </c>
      <c r="BB1252" s="302" t="s">
        <v>5197</v>
      </c>
      <c r="BC1252" s="309" t="s">
        <v>5198</v>
      </c>
    </row>
    <row r="1253" spans="1:55" ht="15.75" x14ac:dyDescent="0.25">
      <c r="A1253" s="3" t="s">
        <v>289</v>
      </c>
      <c r="B1253" s="3" t="s">
        <v>4880</v>
      </c>
      <c r="D1253" s="3" t="s">
        <v>4872</v>
      </c>
      <c r="E1253" s="35" t="s">
        <v>4901</v>
      </c>
      <c r="F1253" s="3" t="s">
        <v>4873</v>
      </c>
      <c r="H1253" t="s">
        <v>1654</v>
      </c>
      <c r="I1253" s="33">
        <v>6403911390</v>
      </c>
      <c r="K1253" s="1" t="s">
        <v>2008</v>
      </c>
      <c r="L1253" s="1" t="s">
        <v>2008</v>
      </c>
      <c r="N1253" s="13">
        <v>38</v>
      </c>
      <c r="P1253" s="244" t="s">
        <v>1995</v>
      </c>
      <c r="Q1253" s="314">
        <v>568</v>
      </c>
      <c r="R1253" s="37">
        <f t="shared" si="61"/>
        <v>999.2</v>
      </c>
      <c r="S1253" s="22">
        <v>1249</v>
      </c>
      <c r="T1253" s="143" t="s">
        <v>4962</v>
      </c>
      <c r="V1253" s="99">
        <v>1.45</v>
      </c>
      <c r="W1253" s="142">
        <v>0.3</v>
      </c>
      <c r="X1253" s="99">
        <f t="shared" si="60"/>
        <v>1.75</v>
      </c>
      <c r="Y1253" s="139">
        <v>330</v>
      </c>
      <c r="Z1253" s="139">
        <v>120</v>
      </c>
      <c r="AA1253" s="139">
        <v>330</v>
      </c>
      <c r="AY1253" s="320" t="s">
        <v>4883</v>
      </c>
      <c r="BA1253" t="s">
        <v>5213</v>
      </c>
      <c r="BB1253" s="302" t="s">
        <v>5197</v>
      </c>
      <c r="BC1253" s="309" t="s">
        <v>5198</v>
      </c>
    </row>
    <row r="1254" spans="1:55" ht="15.75" x14ac:dyDescent="0.25">
      <c r="A1254" s="3" t="s">
        <v>289</v>
      </c>
      <c r="B1254" s="3" t="s">
        <v>4880</v>
      </c>
      <c r="D1254" s="3" t="s">
        <v>4872</v>
      </c>
      <c r="E1254" s="35" t="s">
        <v>4902</v>
      </c>
      <c r="F1254" s="3" t="s">
        <v>4873</v>
      </c>
      <c r="H1254" t="s">
        <v>1654</v>
      </c>
      <c r="I1254" s="33">
        <v>6403911390</v>
      </c>
      <c r="K1254" s="1" t="s">
        <v>2008</v>
      </c>
      <c r="L1254" s="1" t="s">
        <v>2008</v>
      </c>
      <c r="N1254" s="13">
        <v>39</v>
      </c>
      <c r="P1254" s="244" t="s">
        <v>1995</v>
      </c>
      <c r="Q1254" s="314">
        <v>568</v>
      </c>
      <c r="R1254" s="37">
        <f t="shared" si="61"/>
        <v>999.2</v>
      </c>
      <c r="S1254" s="22">
        <v>1249</v>
      </c>
      <c r="T1254" s="143" t="s">
        <v>4963</v>
      </c>
      <c r="V1254" s="99">
        <v>1.5</v>
      </c>
      <c r="W1254" s="142">
        <v>0.3</v>
      </c>
      <c r="X1254" s="99">
        <f t="shared" si="60"/>
        <v>1.8</v>
      </c>
      <c r="Y1254" s="139">
        <v>330</v>
      </c>
      <c r="Z1254" s="139">
        <v>120</v>
      </c>
      <c r="AA1254" s="139">
        <v>330</v>
      </c>
      <c r="AY1254" s="320" t="s">
        <v>4883</v>
      </c>
      <c r="BA1254" t="s">
        <v>5213</v>
      </c>
      <c r="BB1254" s="302" t="s">
        <v>5197</v>
      </c>
      <c r="BC1254" s="309" t="s">
        <v>5198</v>
      </c>
    </row>
    <row r="1255" spans="1:55" ht="15.75" x14ac:dyDescent="0.25">
      <c r="A1255" s="3" t="s">
        <v>289</v>
      </c>
      <c r="B1255" s="3" t="s">
        <v>4880</v>
      </c>
      <c r="D1255" s="3" t="s">
        <v>4872</v>
      </c>
      <c r="E1255" s="35" t="s">
        <v>4903</v>
      </c>
      <c r="F1255" s="3" t="s">
        <v>4873</v>
      </c>
      <c r="H1255" t="s">
        <v>1654</v>
      </c>
      <c r="I1255" s="33">
        <v>6403911390</v>
      </c>
      <c r="K1255" s="1" t="s">
        <v>2008</v>
      </c>
      <c r="L1255" s="1" t="s">
        <v>2008</v>
      </c>
      <c r="N1255" s="13">
        <v>40</v>
      </c>
      <c r="P1255" s="244" t="s">
        <v>1995</v>
      </c>
      <c r="Q1255" s="314">
        <v>568</v>
      </c>
      <c r="R1255" s="37">
        <f t="shared" si="61"/>
        <v>999.2</v>
      </c>
      <c r="S1255" s="22">
        <v>1249</v>
      </c>
      <c r="T1255" s="143" t="s">
        <v>4964</v>
      </c>
      <c r="V1255" s="99">
        <v>1.5</v>
      </c>
      <c r="W1255" s="142">
        <v>0.3</v>
      </c>
      <c r="X1255" s="99">
        <f t="shared" si="60"/>
        <v>1.8</v>
      </c>
      <c r="Y1255" s="139">
        <v>330</v>
      </c>
      <c r="Z1255" s="139">
        <v>120</v>
      </c>
      <c r="AA1255" s="139">
        <v>330</v>
      </c>
      <c r="AY1255" s="320" t="s">
        <v>4883</v>
      </c>
      <c r="BA1255" t="s">
        <v>5213</v>
      </c>
      <c r="BB1255" s="302" t="s">
        <v>5197</v>
      </c>
      <c r="BC1255" s="309" t="s">
        <v>5198</v>
      </c>
    </row>
    <row r="1256" spans="1:55" ht="15.75" x14ac:dyDescent="0.25">
      <c r="A1256" s="3" t="s">
        <v>289</v>
      </c>
      <c r="B1256" s="3" t="s">
        <v>4880</v>
      </c>
      <c r="D1256" s="3" t="s">
        <v>4872</v>
      </c>
      <c r="E1256" s="35" t="s">
        <v>4904</v>
      </c>
      <c r="F1256" s="3" t="s">
        <v>4873</v>
      </c>
      <c r="H1256" t="s">
        <v>1654</v>
      </c>
      <c r="I1256" s="33">
        <v>6403911390</v>
      </c>
      <c r="K1256" s="1" t="s">
        <v>2008</v>
      </c>
      <c r="L1256" s="1" t="s">
        <v>2008</v>
      </c>
      <c r="N1256" s="13">
        <v>41</v>
      </c>
      <c r="P1256" s="244" t="s">
        <v>1995</v>
      </c>
      <c r="Q1256" s="314">
        <v>568</v>
      </c>
      <c r="R1256" s="37">
        <f t="shared" si="61"/>
        <v>999.2</v>
      </c>
      <c r="S1256" s="22">
        <v>1249</v>
      </c>
      <c r="T1256" s="143" t="s">
        <v>4965</v>
      </c>
      <c r="V1256" s="99">
        <v>1.5</v>
      </c>
      <c r="W1256" s="142">
        <v>0.3</v>
      </c>
      <c r="X1256" s="99">
        <f t="shared" si="60"/>
        <v>1.8</v>
      </c>
      <c r="Y1256" s="139">
        <v>330</v>
      </c>
      <c r="Z1256" s="139">
        <v>120</v>
      </c>
      <c r="AA1256" s="139">
        <v>330</v>
      </c>
      <c r="AY1256" s="320" t="s">
        <v>4883</v>
      </c>
      <c r="BA1256" t="s">
        <v>5213</v>
      </c>
      <c r="BB1256" s="302" t="s">
        <v>5197</v>
      </c>
      <c r="BC1256" s="309" t="s">
        <v>5198</v>
      </c>
    </row>
    <row r="1257" spans="1:55" ht="15.75" x14ac:dyDescent="0.25">
      <c r="A1257" s="3" t="s">
        <v>289</v>
      </c>
      <c r="B1257" s="3" t="s">
        <v>4880</v>
      </c>
      <c r="D1257" s="3" t="s">
        <v>4874</v>
      </c>
      <c r="E1257" s="35" t="s">
        <v>4905</v>
      </c>
      <c r="F1257" s="3" t="s">
        <v>4875</v>
      </c>
      <c r="H1257" t="s">
        <v>1654</v>
      </c>
      <c r="I1257" s="33">
        <v>6403911390</v>
      </c>
      <c r="K1257" s="1" t="s">
        <v>2008</v>
      </c>
      <c r="L1257" s="1" t="s">
        <v>2008</v>
      </c>
      <c r="N1257" s="13">
        <v>36</v>
      </c>
      <c r="P1257" s="244" t="s">
        <v>1995</v>
      </c>
      <c r="Q1257" s="314">
        <v>568</v>
      </c>
      <c r="R1257" s="37">
        <f t="shared" si="61"/>
        <v>999.2</v>
      </c>
      <c r="S1257" s="22">
        <v>1249</v>
      </c>
      <c r="T1257" s="143" t="s">
        <v>4966</v>
      </c>
      <c r="V1257" s="99">
        <v>1.35</v>
      </c>
      <c r="W1257" s="142">
        <v>0.3</v>
      </c>
      <c r="X1257" s="99">
        <f t="shared" si="60"/>
        <v>1.6500000000000001</v>
      </c>
      <c r="Y1257" s="139">
        <v>330</v>
      </c>
      <c r="Z1257" s="139">
        <v>120</v>
      </c>
      <c r="AA1257" s="139">
        <v>330</v>
      </c>
      <c r="AY1257" s="320" t="s">
        <v>4884</v>
      </c>
      <c r="BA1257" t="s">
        <v>5213</v>
      </c>
      <c r="BB1257" s="302" t="s">
        <v>5197</v>
      </c>
      <c r="BC1257" s="309" t="s">
        <v>5198</v>
      </c>
    </row>
    <row r="1258" spans="1:55" ht="15.75" x14ac:dyDescent="0.25">
      <c r="A1258" s="3" t="s">
        <v>289</v>
      </c>
      <c r="B1258" s="3" t="s">
        <v>4880</v>
      </c>
      <c r="D1258" s="3" t="s">
        <v>4874</v>
      </c>
      <c r="E1258" s="35" t="s">
        <v>4906</v>
      </c>
      <c r="F1258" s="3" t="s">
        <v>4875</v>
      </c>
      <c r="H1258" t="s">
        <v>1654</v>
      </c>
      <c r="I1258" s="33">
        <v>6403911390</v>
      </c>
      <c r="K1258" s="1" t="s">
        <v>2008</v>
      </c>
      <c r="L1258" s="1" t="s">
        <v>2008</v>
      </c>
      <c r="N1258" s="13">
        <v>37</v>
      </c>
      <c r="P1258" s="244" t="s">
        <v>1995</v>
      </c>
      <c r="Q1258" s="314">
        <v>568</v>
      </c>
      <c r="R1258" s="37">
        <f t="shared" si="61"/>
        <v>999.2</v>
      </c>
      <c r="S1258" s="22">
        <v>1249</v>
      </c>
      <c r="T1258" s="143" t="s">
        <v>4967</v>
      </c>
      <c r="V1258" s="99">
        <v>1.35</v>
      </c>
      <c r="W1258" s="142">
        <v>0.3</v>
      </c>
      <c r="X1258" s="99">
        <f t="shared" si="60"/>
        <v>1.6500000000000001</v>
      </c>
      <c r="Y1258" s="139">
        <v>330</v>
      </c>
      <c r="Z1258" s="139">
        <v>120</v>
      </c>
      <c r="AA1258" s="139">
        <v>330</v>
      </c>
      <c r="AY1258" s="320" t="s">
        <v>4884</v>
      </c>
      <c r="BA1258" t="s">
        <v>5213</v>
      </c>
      <c r="BB1258" s="302" t="s">
        <v>5197</v>
      </c>
      <c r="BC1258" s="309" t="s">
        <v>5198</v>
      </c>
    </row>
    <row r="1259" spans="1:55" ht="15.75" x14ac:dyDescent="0.25">
      <c r="A1259" s="3" t="s">
        <v>289</v>
      </c>
      <c r="B1259" s="3" t="s">
        <v>4880</v>
      </c>
      <c r="D1259" s="3" t="s">
        <v>4874</v>
      </c>
      <c r="E1259" s="35" t="s">
        <v>4907</v>
      </c>
      <c r="F1259" s="3" t="s">
        <v>4875</v>
      </c>
      <c r="H1259" t="s">
        <v>1654</v>
      </c>
      <c r="I1259" s="33">
        <v>6403911390</v>
      </c>
      <c r="K1259" s="1" t="s">
        <v>2008</v>
      </c>
      <c r="L1259" s="1" t="s">
        <v>2008</v>
      </c>
      <c r="N1259" s="13">
        <v>38</v>
      </c>
      <c r="P1259" s="244" t="s">
        <v>1995</v>
      </c>
      <c r="Q1259" s="314">
        <v>568</v>
      </c>
      <c r="R1259" s="37">
        <f t="shared" si="61"/>
        <v>999.2</v>
      </c>
      <c r="S1259" s="22">
        <v>1249</v>
      </c>
      <c r="T1259" s="143" t="s">
        <v>4968</v>
      </c>
      <c r="V1259" s="99">
        <v>1.45</v>
      </c>
      <c r="W1259" s="142">
        <v>0.3</v>
      </c>
      <c r="X1259" s="99">
        <f t="shared" si="60"/>
        <v>1.75</v>
      </c>
      <c r="Y1259" s="139">
        <v>330</v>
      </c>
      <c r="Z1259" s="139">
        <v>120</v>
      </c>
      <c r="AA1259" s="139">
        <v>330</v>
      </c>
      <c r="AY1259" s="320" t="s">
        <v>4884</v>
      </c>
      <c r="BA1259" t="s">
        <v>5213</v>
      </c>
      <c r="BB1259" s="302" t="s">
        <v>5197</v>
      </c>
      <c r="BC1259" s="309" t="s">
        <v>5198</v>
      </c>
    </row>
    <row r="1260" spans="1:55" ht="15.75" x14ac:dyDescent="0.25">
      <c r="A1260" s="3" t="s">
        <v>289</v>
      </c>
      <c r="B1260" s="3" t="s">
        <v>4880</v>
      </c>
      <c r="D1260" s="3" t="s">
        <v>4874</v>
      </c>
      <c r="E1260" s="35" t="s">
        <v>4908</v>
      </c>
      <c r="F1260" s="3" t="s">
        <v>4875</v>
      </c>
      <c r="H1260" t="s">
        <v>1654</v>
      </c>
      <c r="I1260" s="33">
        <v>6403911390</v>
      </c>
      <c r="K1260" s="1" t="s">
        <v>2008</v>
      </c>
      <c r="L1260" s="1" t="s">
        <v>2008</v>
      </c>
      <c r="N1260" s="13">
        <v>39</v>
      </c>
      <c r="P1260" s="244" t="s">
        <v>1995</v>
      </c>
      <c r="Q1260" s="314">
        <v>568</v>
      </c>
      <c r="R1260" s="37">
        <f t="shared" si="61"/>
        <v>999.2</v>
      </c>
      <c r="S1260" s="22">
        <v>1249</v>
      </c>
      <c r="T1260" s="143" t="s">
        <v>4969</v>
      </c>
      <c r="V1260" s="99">
        <v>1.5</v>
      </c>
      <c r="W1260" s="142">
        <v>0.3</v>
      </c>
      <c r="X1260" s="99">
        <f t="shared" si="60"/>
        <v>1.8</v>
      </c>
      <c r="Y1260" s="139">
        <v>330</v>
      </c>
      <c r="Z1260" s="139">
        <v>120</v>
      </c>
      <c r="AA1260" s="139">
        <v>330</v>
      </c>
      <c r="AY1260" s="320" t="s">
        <v>4884</v>
      </c>
      <c r="BA1260" t="s">
        <v>5213</v>
      </c>
      <c r="BB1260" s="302" t="s">
        <v>5197</v>
      </c>
      <c r="BC1260" s="309" t="s">
        <v>5198</v>
      </c>
    </row>
    <row r="1261" spans="1:55" ht="15.75" x14ac:dyDescent="0.25">
      <c r="A1261" s="3" t="s">
        <v>289</v>
      </c>
      <c r="B1261" s="3" t="s">
        <v>4880</v>
      </c>
      <c r="D1261" s="3" t="s">
        <v>4874</v>
      </c>
      <c r="E1261" s="35" t="s">
        <v>4909</v>
      </c>
      <c r="F1261" s="3" t="s">
        <v>4875</v>
      </c>
      <c r="H1261" t="s">
        <v>1654</v>
      </c>
      <c r="I1261" s="33">
        <v>6403911390</v>
      </c>
      <c r="K1261" s="1" t="s">
        <v>2008</v>
      </c>
      <c r="L1261" s="1" t="s">
        <v>2008</v>
      </c>
      <c r="N1261" s="13">
        <v>40</v>
      </c>
      <c r="P1261" s="244" t="s">
        <v>1995</v>
      </c>
      <c r="Q1261" s="314">
        <v>568</v>
      </c>
      <c r="R1261" s="37">
        <f t="shared" si="61"/>
        <v>999.2</v>
      </c>
      <c r="S1261" s="22">
        <v>1249</v>
      </c>
      <c r="T1261" s="143" t="s">
        <v>4970</v>
      </c>
      <c r="V1261" s="99">
        <v>1.5</v>
      </c>
      <c r="W1261" s="142">
        <v>0.3</v>
      </c>
      <c r="X1261" s="99">
        <f t="shared" si="60"/>
        <v>1.8</v>
      </c>
      <c r="Y1261" s="139">
        <v>330</v>
      </c>
      <c r="Z1261" s="139">
        <v>120</v>
      </c>
      <c r="AA1261" s="139">
        <v>330</v>
      </c>
      <c r="AY1261" s="320" t="s">
        <v>4884</v>
      </c>
      <c r="BA1261" t="s">
        <v>5213</v>
      </c>
      <c r="BB1261" s="302" t="s">
        <v>5197</v>
      </c>
      <c r="BC1261" s="309" t="s">
        <v>5198</v>
      </c>
    </row>
    <row r="1262" spans="1:55" ht="15.75" x14ac:dyDescent="0.25">
      <c r="A1262" s="3" t="s">
        <v>289</v>
      </c>
      <c r="B1262" s="3" t="s">
        <v>4880</v>
      </c>
      <c r="D1262" s="3" t="s">
        <v>4874</v>
      </c>
      <c r="E1262" s="35" t="s">
        <v>4910</v>
      </c>
      <c r="F1262" s="3" t="s">
        <v>4875</v>
      </c>
      <c r="H1262" t="s">
        <v>1654</v>
      </c>
      <c r="I1262" s="33">
        <v>6403911390</v>
      </c>
      <c r="K1262" s="1" t="s">
        <v>2008</v>
      </c>
      <c r="L1262" s="1" t="s">
        <v>2008</v>
      </c>
      <c r="N1262" s="13">
        <v>41</v>
      </c>
      <c r="P1262" s="244" t="s">
        <v>1995</v>
      </c>
      <c r="Q1262" s="314">
        <v>568</v>
      </c>
      <c r="R1262" s="37">
        <f t="shared" si="61"/>
        <v>999.2</v>
      </c>
      <c r="S1262" s="22">
        <v>1249</v>
      </c>
      <c r="T1262" s="143" t="s">
        <v>4971</v>
      </c>
      <c r="V1262" s="99">
        <v>1.5</v>
      </c>
      <c r="W1262" s="142">
        <v>0.3</v>
      </c>
      <c r="X1262" s="99">
        <f t="shared" si="60"/>
        <v>1.8</v>
      </c>
      <c r="Y1262" s="139">
        <v>330</v>
      </c>
      <c r="Z1262" s="139">
        <v>120</v>
      </c>
      <c r="AA1262" s="139">
        <v>330</v>
      </c>
      <c r="AY1262" s="320" t="s">
        <v>4884</v>
      </c>
      <c r="BA1262" t="s">
        <v>5213</v>
      </c>
      <c r="BB1262" s="302" t="s">
        <v>5197</v>
      </c>
      <c r="BC1262" s="309" t="s">
        <v>5198</v>
      </c>
    </row>
    <row r="1263" spans="1:55" ht="15.75" x14ac:dyDescent="0.25">
      <c r="A1263" s="3" t="s">
        <v>289</v>
      </c>
      <c r="B1263" s="3" t="s">
        <v>4880</v>
      </c>
      <c r="D1263" s="3" t="s">
        <v>4876</v>
      </c>
      <c r="E1263" s="35" t="s">
        <v>4911</v>
      </c>
      <c r="F1263" s="3" t="s">
        <v>4878</v>
      </c>
      <c r="H1263" t="s">
        <v>1654</v>
      </c>
      <c r="I1263" s="33">
        <v>6403911390</v>
      </c>
      <c r="K1263" s="1" t="s">
        <v>2008</v>
      </c>
      <c r="L1263" s="1" t="s">
        <v>2008</v>
      </c>
      <c r="N1263" s="35">
        <v>37</v>
      </c>
      <c r="P1263" s="244" t="s">
        <v>1995</v>
      </c>
      <c r="Q1263" s="314">
        <v>495</v>
      </c>
      <c r="R1263" s="37">
        <f t="shared" si="61"/>
        <v>871.2</v>
      </c>
      <c r="S1263" s="22">
        <v>1089</v>
      </c>
      <c r="T1263" s="33" t="s">
        <v>4972</v>
      </c>
      <c r="V1263" s="103">
        <v>1.5</v>
      </c>
      <c r="W1263" s="142">
        <v>0.3</v>
      </c>
      <c r="X1263" s="99">
        <f t="shared" si="60"/>
        <v>1.8</v>
      </c>
      <c r="Y1263" s="139">
        <v>330</v>
      </c>
      <c r="Z1263" s="139">
        <v>120</v>
      </c>
      <c r="AA1263" s="139">
        <v>330</v>
      </c>
      <c r="AY1263" s="320" t="s">
        <v>4885</v>
      </c>
      <c r="BA1263" t="s">
        <v>5213</v>
      </c>
      <c r="BB1263" s="302" t="s">
        <v>5197</v>
      </c>
      <c r="BC1263" s="309" t="s">
        <v>5198</v>
      </c>
    </row>
    <row r="1264" spans="1:55" ht="15.75" x14ac:dyDescent="0.25">
      <c r="A1264" s="3" t="s">
        <v>289</v>
      </c>
      <c r="B1264" s="3" t="s">
        <v>4880</v>
      </c>
      <c r="D1264" s="3" t="s">
        <v>4876</v>
      </c>
      <c r="E1264" s="35" t="s">
        <v>4912</v>
      </c>
      <c r="F1264" s="3" t="s">
        <v>4878</v>
      </c>
      <c r="H1264" t="s">
        <v>1654</v>
      </c>
      <c r="I1264" s="33">
        <v>6403911390</v>
      </c>
      <c r="K1264" s="1" t="s">
        <v>2008</v>
      </c>
      <c r="L1264" s="1" t="s">
        <v>2008</v>
      </c>
      <c r="N1264" s="35">
        <v>38</v>
      </c>
      <c r="P1264" s="244" t="s">
        <v>1995</v>
      </c>
      <c r="Q1264" s="314">
        <v>495</v>
      </c>
      <c r="R1264" s="37">
        <f t="shared" si="61"/>
        <v>871.2</v>
      </c>
      <c r="S1264" s="22">
        <v>1089</v>
      </c>
      <c r="T1264" s="33" t="s">
        <v>4973</v>
      </c>
      <c r="V1264" s="103">
        <v>1.55</v>
      </c>
      <c r="W1264" s="142">
        <v>0.3</v>
      </c>
      <c r="X1264" s="99">
        <f t="shared" si="60"/>
        <v>1.85</v>
      </c>
      <c r="Y1264" s="139">
        <v>330</v>
      </c>
      <c r="Z1264" s="139">
        <v>120</v>
      </c>
      <c r="AA1264" s="139">
        <v>330</v>
      </c>
      <c r="AY1264" s="320" t="s">
        <v>4885</v>
      </c>
      <c r="BA1264" t="s">
        <v>5213</v>
      </c>
      <c r="BB1264" s="302" t="s">
        <v>5197</v>
      </c>
      <c r="BC1264" s="309" t="s">
        <v>5198</v>
      </c>
    </row>
    <row r="1265" spans="1:55" s="12" customFormat="1" ht="15.75" x14ac:dyDescent="0.25">
      <c r="A1265" s="3" t="s">
        <v>289</v>
      </c>
      <c r="B1265" s="3" t="s">
        <v>4880</v>
      </c>
      <c r="D1265" s="3" t="s">
        <v>4876</v>
      </c>
      <c r="E1265" s="35" t="s">
        <v>4913</v>
      </c>
      <c r="F1265" s="3" t="s">
        <v>4878</v>
      </c>
      <c r="G1265"/>
      <c r="H1265" t="s">
        <v>1654</v>
      </c>
      <c r="I1265" s="33">
        <v>6403911390</v>
      </c>
      <c r="J1265" s="179"/>
      <c r="K1265" s="1" t="s">
        <v>2008</v>
      </c>
      <c r="L1265" s="1" t="s">
        <v>2008</v>
      </c>
      <c r="M1265" s="169"/>
      <c r="N1265" s="35">
        <v>39</v>
      </c>
      <c r="O1265" s="177"/>
      <c r="P1265" s="244" t="s">
        <v>1995</v>
      </c>
      <c r="Q1265" s="314">
        <v>495</v>
      </c>
      <c r="R1265" s="37">
        <f t="shared" si="61"/>
        <v>871.2</v>
      </c>
      <c r="S1265" s="22">
        <v>1089</v>
      </c>
      <c r="T1265" s="33" t="s">
        <v>4974</v>
      </c>
      <c r="U1265" s="179"/>
      <c r="V1265" s="103">
        <v>1.6</v>
      </c>
      <c r="W1265" s="142">
        <v>0.3</v>
      </c>
      <c r="X1265" s="99">
        <f t="shared" si="60"/>
        <v>1.9000000000000001</v>
      </c>
      <c r="Y1265" s="139">
        <v>330</v>
      </c>
      <c r="Z1265" s="139">
        <v>120</v>
      </c>
      <c r="AA1265" s="139">
        <v>330</v>
      </c>
      <c r="AB1265" s="171"/>
      <c r="AC1265" s="171"/>
      <c r="AD1265" s="171"/>
      <c r="AE1265" s="171"/>
      <c r="AF1265" s="171"/>
      <c r="AG1265" s="171"/>
      <c r="AH1265" s="171"/>
      <c r="AI1265" s="169"/>
      <c r="AJ1265" s="171"/>
      <c r="AK1265" s="171"/>
      <c r="AL1265" s="171"/>
      <c r="AM1265" s="171"/>
      <c r="AN1265" s="171"/>
      <c r="AO1265" s="171"/>
      <c r="AP1265" s="169"/>
      <c r="AQ1265" s="169"/>
      <c r="AR1265" s="169"/>
      <c r="AS1265" s="169"/>
      <c r="AT1265" s="169"/>
      <c r="AU1265" s="169"/>
      <c r="AV1265" s="169"/>
      <c r="AW1265" s="169"/>
      <c r="AX1265" s="169"/>
      <c r="AY1265" s="320" t="s">
        <v>4885</v>
      </c>
      <c r="BA1265" t="s">
        <v>5213</v>
      </c>
      <c r="BB1265" s="302" t="s">
        <v>5197</v>
      </c>
      <c r="BC1265" s="309" t="s">
        <v>5198</v>
      </c>
    </row>
    <row r="1266" spans="1:55" s="12" customFormat="1" ht="15.75" x14ac:dyDescent="0.25">
      <c r="A1266" s="3" t="s">
        <v>289</v>
      </c>
      <c r="B1266" s="3" t="s">
        <v>4880</v>
      </c>
      <c r="D1266" s="3" t="s">
        <v>4876</v>
      </c>
      <c r="E1266" s="35" t="s">
        <v>4914</v>
      </c>
      <c r="F1266" s="3" t="s">
        <v>4878</v>
      </c>
      <c r="G1266"/>
      <c r="H1266" t="s">
        <v>1654</v>
      </c>
      <c r="I1266" s="33">
        <v>6403911390</v>
      </c>
      <c r="J1266" s="179"/>
      <c r="K1266" s="1" t="s">
        <v>2008</v>
      </c>
      <c r="L1266" s="1" t="s">
        <v>2008</v>
      </c>
      <c r="M1266" s="169"/>
      <c r="N1266" s="35">
        <v>40</v>
      </c>
      <c r="O1266" s="177"/>
      <c r="P1266" s="244" t="s">
        <v>1995</v>
      </c>
      <c r="Q1266" s="314">
        <v>495</v>
      </c>
      <c r="R1266" s="37">
        <f t="shared" si="61"/>
        <v>871.2</v>
      </c>
      <c r="S1266" s="22">
        <v>1089</v>
      </c>
      <c r="T1266" s="33" t="s">
        <v>4975</v>
      </c>
      <c r="U1266" s="179"/>
      <c r="V1266" s="103">
        <v>1.65</v>
      </c>
      <c r="W1266" s="142">
        <v>0.3</v>
      </c>
      <c r="X1266" s="99">
        <f t="shared" si="60"/>
        <v>1.95</v>
      </c>
      <c r="Y1266" s="139">
        <v>330</v>
      </c>
      <c r="Z1266" s="139">
        <v>120</v>
      </c>
      <c r="AA1266" s="139">
        <v>330</v>
      </c>
      <c r="AB1266" s="171"/>
      <c r="AC1266" s="171"/>
      <c r="AD1266" s="171"/>
      <c r="AE1266" s="171"/>
      <c r="AF1266" s="171"/>
      <c r="AG1266" s="171"/>
      <c r="AH1266" s="171"/>
      <c r="AI1266" s="169"/>
      <c r="AJ1266" s="171"/>
      <c r="AK1266" s="171"/>
      <c r="AL1266" s="171"/>
      <c r="AM1266" s="171"/>
      <c r="AN1266" s="171"/>
      <c r="AO1266" s="171"/>
      <c r="AP1266" s="169"/>
      <c r="AQ1266" s="169"/>
      <c r="AR1266" s="169"/>
      <c r="AS1266" s="169"/>
      <c r="AT1266" s="169"/>
      <c r="AU1266" s="169"/>
      <c r="AV1266" s="169"/>
      <c r="AW1266" s="169"/>
      <c r="AX1266" s="169"/>
      <c r="AY1266" s="320" t="s">
        <v>4885</v>
      </c>
      <c r="BA1266" t="s">
        <v>5213</v>
      </c>
      <c r="BB1266" s="302" t="s">
        <v>5197</v>
      </c>
      <c r="BC1266" s="309" t="s">
        <v>5198</v>
      </c>
    </row>
    <row r="1267" spans="1:55" s="12" customFormat="1" ht="15.75" x14ac:dyDescent="0.25">
      <c r="A1267" s="3" t="s">
        <v>289</v>
      </c>
      <c r="B1267" s="3" t="s">
        <v>4880</v>
      </c>
      <c r="D1267" s="3" t="s">
        <v>4876</v>
      </c>
      <c r="E1267" s="35" t="s">
        <v>4915</v>
      </c>
      <c r="F1267" s="3" t="s">
        <v>4878</v>
      </c>
      <c r="G1267"/>
      <c r="H1267" t="s">
        <v>1654</v>
      </c>
      <c r="I1267" s="33">
        <v>6403911390</v>
      </c>
      <c r="J1267" s="179"/>
      <c r="K1267" s="1" t="s">
        <v>2008</v>
      </c>
      <c r="L1267" s="1" t="s">
        <v>2008</v>
      </c>
      <c r="M1267" s="169"/>
      <c r="N1267" s="35">
        <v>41</v>
      </c>
      <c r="O1267" s="177"/>
      <c r="P1267" s="244" t="s">
        <v>1995</v>
      </c>
      <c r="Q1267" s="314">
        <v>495</v>
      </c>
      <c r="R1267" s="37">
        <f t="shared" si="61"/>
        <v>871.2</v>
      </c>
      <c r="S1267" s="22">
        <v>1089</v>
      </c>
      <c r="T1267" s="33" t="s">
        <v>4976</v>
      </c>
      <c r="U1267" s="179"/>
      <c r="V1267" s="103">
        <v>1.7</v>
      </c>
      <c r="W1267" s="142">
        <v>0.3</v>
      </c>
      <c r="X1267" s="99">
        <f t="shared" si="60"/>
        <v>2</v>
      </c>
      <c r="Y1267" s="139">
        <v>330</v>
      </c>
      <c r="Z1267" s="139">
        <v>120</v>
      </c>
      <c r="AA1267" s="139">
        <v>330</v>
      </c>
      <c r="AB1267" s="171"/>
      <c r="AC1267" s="171"/>
      <c r="AD1267" s="171"/>
      <c r="AE1267" s="171"/>
      <c r="AF1267" s="171"/>
      <c r="AG1267" s="171"/>
      <c r="AH1267" s="171"/>
      <c r="AI1267" s="169"/>
      <c r="AJ1267" s="171"/>
      <c r="AK1267" s="171"/>
      <c r="AL1267" s="171"/>
      <c r="AM1267" s="171"/>
      <c r="AN1267" s="171"/>
      <c r="AO1267" s="171"/>
      <c r="AP1267" s="169"/>
      <c r="AQ1267" s="169"/>
      <c r="AR1267" s="169"/>
      <c r="AS1267" s="169"/>
      <c r="AT1267" s="169"/>
      <c r="AU1267" s="169"/>
      <c r="AV1267" s="169"/>
      <c r="AW1267" s="169"/>
      <c r="AX1267" s="169"/>
      <c r="AY1267" s="320" t="s">
        <v>4885</v>
      </c>
      <c r="BA1267" t="s">
        <v>5213</v>
      </c>
      <c r="BB1267" s="302" t="s">
        <v>5197</v>
      </c>
      <c r="BC1267" s="309" t="s">
        <v>5198</v>
      </c>
    </row>
    <row r="1268" spans="1:55" s="12" customFormat="1" ht="15.75" x14ac:dyDescent="0.25">
      <c r="A1268" s="3" t="s">
        <v>289</v>
      </c>
      <c r="B1268" s="3" t="s">
        <v>4880</v>
      </c>
      <c r="D1268" s="3" t="s">
        <v>4877</v>
      </c>
      <c r="E1268" s="3" t="s">
        <v>4916</v>
      </c>
      <c r="F1268" s="3" t="s">
        <v>4879</v>
      </c>
      <c r="G1268"/>
      <c r="H1268" t="s">
        <v>1654</v>
      </c>
      <c r="I1268" s="33">
        <v>6403911390</v>
      </c>
      <c r="J1268" s="179"/>
      <c r="K1268" s="1" t="s">
        <v>2008</v>
      </c>
      <c r="L1268" s="1" t="s">
        <v>2008</v>
      </c>
      <c r="M1268" s="169"/>
      <c r="N1268" s="35">
        <v>37</v>
      </c>
      <c r="O1268" s="177"/>
      <c r="P1268" s="244" t="s">
        <v>1995</v>
      </c>
      <c r="Q1268" s="314">
        <v>409</v>
      </c>
      <c r="R1268" s="37">
        <f t="shared" si="61"/>
        <v>719.2</v>
      </c>
      <c r="S1268" s="22">
        <v>899</v>
      </c>
      <c r="T1268" s="33" t="s">
        <v>4977</v>
      </c>
      <c r="U1268" s="179"/>
      <c r="V1268" s="103">
        <v>1.45</v>
      </c>
      <c r="W1268" s="142">
        <v>0.3</v>
      </c>
      <c r="X1268" s="99">
        <f t="shared" si="60"/>
        <v>1.75</v>
      </c>
      <c r="Y1268" s="139">
        <v>330</v>
      </c>
      <c r="Z1268" s="139">
        <v>120</v>
      </c>
      <c r="AA1268" s="139">
        <v>330</v>
      </c>
      <c r="AB1268" s="171"/>
      <c r="AC1268" s="171"/>
      <c r="AD1268" s="171"/>
      <c r="AE1268" s="171"/>
      <c r="AF1268" s="171"/>
      <c r="AG1268" s="171"/>
      <c r="AH1268" s="171"/>
      <c r="AI1268" s="169"/>
      <c r="AJ1268" s="171"/>
      <c r="AK1268" s="171"/>
      <c r="AL1268" s="171"/>
      <c r="AM1268" s="171"/>
      <c r="AN1268" s="171"/>
      <c r="AO1268" s="171"/>
      <c r="AP1268" s="169"/>
      <c r="AQ1268" s="169"/>
      <c r="AR1268" s="169"/>
      <c r="AS1268" s="169"/>
      <c r="AT1268" s="169"/>
      <c r="AU1268" s="169"/>
      <c r="AV1268" s="169"/>
      <c r="AW1268" s="169"/>
      <c r="AX1268" s="169"/>
      <c r="AY1268" s="320" t="s">
        <v>4886</v>
      </c>
      <c r="BA1268" t="s">
        <v>5213</v>
      </c>
      <c r="BB1268" s="302" t="s">
        <v>5197</v>
      </c>
      <c r="BC1268" s="309" t="s">
        <v>5198</v>
      </c>
    </row>
    <row r="1269" spans="1:55" s="12" customFormat="1" ht="15.75" x14ac:dyDescent="0.25">
      <c r="A1269" s="3" t="s">
        <v>289</v>
      </c>
      <c r="B1269" s="3" t="s">
        <v>4880</v>
      </c>
      <c r="D1269" s="3" t="s">
        <v>4877</v>
      </c>
      <c r="E1269" s="3" t="s">
        <v>4917</v>
      </c>
      <c r="F1269" s="3" t="s">
        <v>4879</v>
      </c>
      <c r="G1269"/>
      <c r="H1269" t="s">
        <v>1654</v>
      </c>
      <c r="I1269" s="33">
        <v>6403911390</v>
      </c>
      <c r="J1269" s="179"/>
      <c r="K1269" s="1" t="s">
        <v>2008</v>
      </c>
      <c r="L1269" s="1" t="s">
        <v>2008</v>
      </c>
      <c r="M1269" s="169"/>
      <c r="N1269" s="35">
        <v>38</v>
      </c>
      <c r="O1269" s="177"/>
      <c r="P1269" s="244" t="s">
        <v>1995</v>
      </c>
      <c r="Q1269" s="314">
        <v>409</v>
      </c>
      <c r="R1269" s="37">
        <f t="shared" si="61"/>
        <v>719.2</v>
      </c>
      <c r="S1269" s="22">
        <v>899</v>
      </c>
      <c r="T1269" s="33" t="s">
        <v>4978</v>
      </c>
      <c r="U1269" s="179"/>
      <c r="V1269" s="103">
        <v>1.5</v>
      </c>
      <c r="W1269" s="142">
        <v>0.3</v>
      </c>
      <c r="X1269" s="99">
        <f t="shared" si="60"/>
        <v>1.8</v>
      </c>
      <c r="Y1269" s="139">
        <v>330</v>
      </c>
      <c r="Z1269" s="139">
        <v>120</v>
      </c>
      <c r="AA1269" s="139">
        <v>330</v>
      </c>
      <c r="AB1269" s="171"/>
      <c r="AC1269" s="171"/>
      <c r="AD1269" s="171"/>
      <c r="AE1269" s="171"/>
      <c r="AF1269" s="171"/>
      <c r="AG1269" s="171"/>
      <c r="AH1269" s="171"/>
      <c r="AI1269" s="169"/>
      <c r="AJ1269" s="171"/>
      <c r="AK1269" s="171"/>
      <c r="AL1269" s="171"/>
      <c r="AM1269" s="171"/>
      <c r="AN1269" s="171"/>
      <c r="AO1269" s="171"/>
      <c r="AP1269" s="169"/>
      <c r="AQ1269" s="169"/>
      <c r="AR1269" s="169"/>
      <c r="AS1269" s="169"/>
      <c r="AT1269" s="169"/>
      <c r="AU1269" s="169"/>
      <c r="AV1269" s="169"/>
      <c r="AW1269" s="169"/>
      <c r="AX1269" s="169"/>
      <c r="AY1269" s="320" t="s">
        <v>4886</v>
      </c>
      <c r="BA1269" t="s">
        <v>5213</v>
      </c>
      <c r="BB1269" s="302" t="s">
        <v>5197</v>
      </c>
      <c r="BC1269" s="309" t="s">
        <v>5198</v>
      </c>
    </row>
    <row r="1270" spans="1:55" s="12" customFormat="1" ht="15.75" x14ac:dyDescent="0.25">
      <c r="A1270" s="3" t="s">
        <v>289</v>
      </c>
      <c r="B1270" s="3" t="s">
        <v>4880</v>
      </c>
      <c r="D1270" s="3" t="s">
        <v>4877</v>
      </c>
      <c r="E1270" s="3" t="s">
        <v>4918</v>
      </c>
      <c r="F1270" s="3" t="s">
        <v>4879</v>
      </c>
      <c r="G1270"/>
      <c r="H1270" t="s">
        <v>1654</v>
      </c>
      <c r="I1270" s="33">
        <v>6403911390</v>
      </c>
      <c r="J1270" s="179"/>
      <c r="K1270" s="1" t="s">
        <v>2008</v>
      </c>
      <c r="L1270" s="1" t="s">
        <v>2008</v>
      </c>
      <c r="M1270" s="169"/>
      <c r="N1270" s="35">
        <v>39</v>
      </c>
      <c r="O1270" s="177"/>
      <c r="P1270" s="244" t="s">
        <v>1995</v>
      </c>
      <c r="Q1270" s="314">
        <v>409</v>
      </c>
      <c r="R1270" s="37">
        <f t="shared" si="61"/>
        <v>719.2</v>
      </c>
      <c r="S1270" s="22">
        <v>899</v>
      </c>
      <c r="T1270" s="33" t="s">
        <v>4979</v>
      </c>
      <c r="U1270" s="179"/>
      <c r="V1270" s="103">
        <v>1.6</v>
      </c>
      <c r="W1270" s="142">
        <v>0.3</v>
      </c>
      <c r="X1270" s="99">
        <f t="shared" si="60"/>
        <v>1.9000000000000001</v>
      </c>
      <c r="Y1270" s="139">
        <v>330</v>
      </c>
      <c r="Z1270" s="139">
        <v>120</v>
      </c>
      <c r="AA1270" s="139">
        <v>330</v>
      </c>
      <c r="AB1270" s="171"/>
      <c r="AC1270" s="171"/>
      <c r="AD1270" s="171"/>
      <c r="AE1270" s="171"/>
      <c r="AF1270" s="171"/>
      <c r="AG1270" s="171"/>
      <c r="AH1270" s="171"/>
      <c r="AI1270" s="169"/>
      <c r="AJ1270" s="171"/>
      <c r="AK1270" s="171"/>
      <c r="AL1270" s="171"/>
      <c r="AM1270" s="171"/>
      <c r="AN1270" s="171"/>
      <c r="AO1270" s="171"/>
      <c r="AP1270" s="169"/>
      <c r="AQ1270" s="169"/>
      <c r="AR1270" s="169"/>
      <c r="AS1270" s="169"/>
      <c r="AT1270" s="169"/>
      <c r="AU1270" s="169"/>
      <c r="AV1270" s="169"/>
      <c r="AW1270" s="169"/>
      <c r="AX1270" s="169"/>
      <c r="AY1270" s="320" t="s">
        <v>4886</v>
      </c>
      <c r="BA1270" t="s">
        <v>5213</v>
      </c>
      <c r="BB1270" s="302" t="s">
        <v>5197</v>
      </c>
      <c r="BC1270" s="309" t="s">
        <v>5198</v>
      </c>
    </row>
    <row r="1271" spans="1:55" s="12" customFormat="1" ht="15.75" x14ac:dyDescent="0.25">
      <c r="A1271" s="3" t="s">
        <v>289</v>
      </c>
      <c r="B1271" s="3" t="s">
        <v>4880</v>
      </c>
      <c r="D1271" s="3" t="s">
        <v>4877</v>
      </c>
      <c r="E1271" s="3" t="s">
        <v>4919</v>
      </c>
      <c r="F1271" s="3" t="s">
        <v>4879</v>
      </c>
      <c r="G1271"/>
      <c r="H1271" t="s">
        <v>1654</v>
      </c>
      <c r="I1271" s="33">
        <v>6403911390</v>
      </c>
      <c r="J1271" s="179"/>
      <c r="K1271" s="1" t="s">
        <v>2008</v>
      </c>
      <c r="L1271" s="1" t="s">
        <v>2008</v>
      </c>
      <c r="M1271" s="169"/>
      <c r="N1271" s="35">
        <v>40</v>
      </c>
      <c r="O1271" s="177"/>
      <c r="P1271" s="244" t="s">
        <v>1995</v>
      </c>
      <c r="Q1271" s="314">
        <v>409</v>
      </c>
      <c r="R1271" s="37">
        <f t="shared" si="61"/>
        <v>719.2</v>
      </c>
      <c r="S1271" s="22">
        <v>899</v>
      </c>
      <c r="T1271" s="33" t="s">
        <v>4980</v>
      </c>
      <c r="U1271" s="179"/>
      <c r="V1271" s="103">
        <v>1.65</v>
      </c>
      <c r="W1271" s="142">
        <v>0.3</v>
      </c>
      <c r="X1271" s="99">
        <f t="shared" si="60"/>
        <v>1.95</v>
      </c>
      <c r="Y1271" s="139">
        <v>330</v>
      </c>
      <c r="Z1271" s="139">
        <v>120</v>
      </c>
      <c r="AA1271" s="139">
        <v>330</v>
      </c>
      <c r="AB1271" s="171"/>
      <c r="AC1271" s="171"/>
      <c r="AD1271" s="171"/>
      <c r="AE1271" s="171"/>
      <c r="AF1271" s="171"/>
      <c r="AG1271" s="171"/>
      <c r="AH1271" s="171"/>
      <c r="AI1271" s="169"/>
      <c r="AJ1271" s="171"/>
      <c r="AK1271" s="171"/>
      <c r="AL1271" s="171"/>
      <c r="AM1271" s="171"/>
      <c r="AN1271" s="171"/>
      <c r="AO1271" s="171"/>
      <c r="AP1271" s="169"/>
      <c r="AQ1271" s="169"/>
      <c r="AR1271" s="169"/>
      <c r="AS1271" s="169"/>
      <c r="AT1271" s="169"/>
      <c r="AU1271" s="169"/>
      <c r="AV1271" s="169"/>
      <c r="AW1271" s="169"/>
      <c r="AX1271" s="169"/>
      <c r="AY1271" s="320" t="s">
        <v>4886</v>
      </c>
      <c r="BA1271" t="s">
        <v>5213</v>
      </c>
      <c r="BB1271" s="302" t="s">
        <v>5197</v>
      </c>
      <c r="BC1271" s="309" t="s">
        <v>5198</v>
      </c>
    </row>
    <row r="1272" spans="1:55" s="12" customFormat="1" ht="15.75" x14ac:dyDescent="0.25">
      <c r="A1272" s="3" t="s">
        <v>289</v>
      </c>
      <c r="B1272" s="3" t="s">
        <v>4880</v>
      </c>
      <c r="D1272" s="3" t="s">
        <v>4877</v>
      </c>
      <c r="E1272" s="3" t="s">
        <v>4920</v>
      </c>
      <c r="F1272" s="3" t="s">
        <v>4879</v>
      </c>
      <c r="G1272"/>
      <c r="H1272" t="s">
        <v>1654</v>
      </c>
      <c r="I1272" s="33">
        <v>6403911390</v>
      </c>
      <c r="J1272" s="179"/>
      <c r="K1272" s="1" t="s">
        <v>2008</v>
      </c>
      <c r="L1272" s="1" t="s">
        <v>2008</v>
      </c>
      <c r="M1272" s="169"/>
      <c r="N1272" s="35">
        <v>41</v>
      </c>
      <c r="O1272" s="177"/>
      <c r="P1272" s="244" t="s">
        <v>1995</v>
      </c>
      <c r="Q1272" s="314">
        <v>409</v>
      </c>
      <c r="R1272" s="37">
        <f t="shared" si="61"/>
        <v>719.2</v>
      </c>
      <c r="S1272" s="22">
        <v>899</v>
      </c>
      <c r="T1272" s="33" t="s">
        <v>4981</v>
      </c>
      <c r="U1272" s="179"/>
      <c r="V1272" s="103">
        <v>1.65</v>
      </c>
      <c r="W1272" s="142">
        <v>0.3</v>
      </c>
      <c r="X1272" s="99">
        <f t="shared" si="60"/>
        <v>1.95</v>
      </c>
      <c r="Y1272" s="139">
        <v>330</v>
      </c>
      <c r="Z1272" s="139">
        <v>120</v>
      </c>
      <c r="AA1272" s="139">
        <v>330</v>
      </c>
      <c r="AB1272" s="171"/>
      <c r="AC1272" s="171"/>
      <c r="AD1272" s="171"/>
      <c r="AE1272" s="171"/>
      <c r="AF1272" s="171"/>
      <c r="AG1272" s="171"/>
      <c r="AH1272" s="171"/>
      <c r="AI1272" s="169"/>
      <c r="AJ1272" s="171"/>
      <c r="AK1272" s="171"/>
      <c r="AL1272" s="171"/>
      <c r="AM1272" s="171"/>
      <c r="AN1272" s="171"/>
      <c r="AO1272" s="171"/>
      <c r="AP1272" s="169"/>
      <c r="AQ1272" s="169"/>
      <c r="AR1272" s="169"/>
      <c r="AS1272" s="169"/>
      <c r="AT1272" s="169"/>
      <c r="AU1272" s="169"/>
      <c r="AV1272" s="169"/>
      <c r="AW1272" s="169"/>
      <c r="AX1272" s="169"/>
      <c r="AY1272" s="320" t="s">
        <v>4886</v>
      </c>
      <c r="BA1272" t="s">
        <v>5213</v>
      </c>
      <c r="BB1272" s="302" t="s">
        <v>5197</v>
      </c>
      <c r="BC1272" s="309" t="s">
        <v>5198</v>
      </c>
    </row>
    <row r="1273" spans="1:55" ht="15.75" x14ac:dyDescent="0.25">
      <c r="A1273" s="23" t="s">
        <v>289</v>
      </c>
      <c r="B1273" s="24" t="s">
        <v>382</v>
      </c>
      <c r="D1273" s="3" t="s">
        <v>2124</v>
      </c>
      <c r="E1273" s="20" t="s">
        <v>4423</v>
      </c>
      <c r="F1273" s="21" t="s">
        <v>4851</v>
      </c>
      <c r="H1273" t="s">
        <v>1609</v>
      </c>
      <c r="I1273" s="33">
        <v>64039193</v>
      </c>
      <c r="K1273" s="1" t="s">
        <v>2008</v>
      </c>
      <c r="L1273" s="1" t="s">
        <v>2008</v>
      </c>
      <c r="M1273" s="254"/>
      <c r="N1273" s="185">
        <v>36</v>
      </c>
      <c r="O1273" s="185" t="s">
        <v>4852</v>
      </c>
      <c r="P1273" s="244" t="s">
        <v>1995</v>
      </c>
      <c r="Q1273" s="313">
        <v>862</v>
      </c>
      <c r="R1273" s="37">
        <f t="shared" si="61"/>
        <v>1583.2</v>
      </c>
      <c r="S1273" s="168">
        <v>1979</v>
      </c>
      <c r="T1273" s="143">
        <v>5051771882567</v>
      </c>
      <c r="U1273"/>
      <c r="V1273" s="99">
        <v>1.7</v>
      </c>
      <c r="W1273" s="142">
        <v>0.3</v>
      </c>
      <c r="X1273" s="99">
        <f t="shared" ref="X1273:X1278" si="62">V1273+W1273</f>
        <v>2</v>
      </c>
      <c r="Y1273" s="139">
        <v>340</v>
      </c>
      <c r="Z1273" s="139">
        <v>120</v>
      </c>
      <c r="AA1273" s="139">
        <v>620</v>
      </c>
      <c r="AY1273" s="322" t="s">
        <v>384</v>
      </c>
      <c r="BA1273" t="s">
        <v>5213</v>
      </c>
      <c r="BB1273" s="302" t="s">
        <v>5197</v>
      </c>
      <c r="BC1273" s="309" t="s">
        <v>5198</v>
      </c>
    </row>
    <row r="1274" spans="1:55" ht="30" x14ac:dyDescent="0.25">
      <c r="A1274" s="23" t="s">
        <v>289</v>
      </c>
      <c r="B1274" s="24" t="s">
        <v>382</v>
      </c>
      <c r="D1274" s="3" t="s">
        <v>2124</v>
      </c>
      <c r="E1274" s="20" t="s">
        <v>4424</v>
      </c>
      <c r="F1274" s="21" t="s">
        <v>4851</v>
      </c>
      <c r="H1274" t="s">
        <v>1609</v>
      </c>
      <c r="I1274" s="33">
        <v>64039193</v>
      </c>
      <c r="K1274" s="1" t="s">
        <v>2008</v>
      </c>
      <c r="L1274" s="1" t="s">
        <v>2008</v>
      </c>
      <c r="M1274" s="254"/>
      <c r="N1274" s="185">
        <v>36</v>
      </c>
      <c r="O1274" s="185" t="s">
        <v>4854</v>
      </c>
      <c r="P1274" s="244" t="s">
        <v>1995</v>
      </c>
      <c r="Q1274" s="313">
        <v>862</v>
      </c>
      <c r="R1274" s="37">
        <f t="shared" si="61"/>
        <v>1583.2</v>
      </c>
      <c r="S1274" s="168">
        <v>1979</v>
      </c>
      <c r="T1274" s="143">
        <v>5051771882635</v>
      </c>
      <c r="U1274"/>
      <c r="V1274" s="99">
        <v>1.7</v>
      </c>
      <c r="W1274" s="142">
        <v>0.3</v>
      </c>
      <c r="X1274" s="99">
        <f t="shared" si="62"/>
        <v>2</v>
      </c>
      <c r="Y1274" s="139">
        <v>340</v>
      </c>
      <c r="Z1274" s="139">
        <v>120</v>
      </c>
      <c r="AA1274" s="139">
        <v>620</v>
      </c>
      <c r="AY1274" s="322" t="s">
        <v>384</v>
      </c>
      <c r="BA1274" t="s">
        <v>5213</v>
      </c>
      <c r="BB1274" s="302" t="s">
        <v>5197</v>
      </c>
      <c r="BC1274" s="309" t="s">
        <v>5198</v>
      </c>
    </row>
    <row r="1275" spans="1:55" ht="15.75" x14ac:dyDescent="0.25">
      <c r="A1275" s="23" t="s">
        <v>289</v>
      </c>
      <c r="B1275" s="24" t="s">
        <v>382</v>
      </c>
      <c r="D1275" s="3" t="s">
        <v>2124</v>
      </c>
      <c r="E1275" s="20" t="s">
        <v>4425</v>
      </c>
      <c r="F1275" s="21" t="s">
        <v>4851</v>
      </c>
      <c r="H1275" t="s">
        <v>1609</v>
      </c>
      <c r="I1275" s="33">
        <v>64039193</v>
      </c>
      <c r="K1275" s="1" t="s">
        <v>2008</v>
      </c>
      <c r="L1275" s="1" t="s">
        <v>2008</v>
      </c>
      <c r="M1275" s="254"/>
      <c r="N1275" s="185">
        <v>36</v>
      </c>
      <c r="O1275" s="185" t="s">
        <v>4853</v>
      </c>
      <c r="P1275" s="244" t="s">
        <v>1995</v>
      </c>
      <c r="Q1275" s="313">
        <v>862</v>
      </c>
      <c r="R1275" s="37">
        <f t="shared" si="61"/>
        <v>1583.2</v>
      </c>
      <c r="S1275" s="168">
        <v>1979</v>
      </c>
      <c r="T1275" s="143">
        <v>5051771882574</v>
      </c>
      <c r="U1275"/>
      <c r="V1275" s="99">
        <v>1.7</v>
      </c>
      <c r="W1275" s="142">
        <v>0.3</v>
      </c>
      <c r="X1275" s="99">
        <f t="shared" si="62"/>
        <v>2</v>
      </c>
      <c r="Y1275" s="139">
        <v>340</v>
      </c>
      <c r="Z1275" s="139">
        <v>120</v>
      </c>
      <c r="AA1275" s="139">
        <v>620</v>
      </c>
      <c r="AY1275" s="322" t="s">
        <v>384</v>
      </c>
      <c r="BA1275" t="s">
        <v>5213</v>
      </c>
      <c r="BB1275" s="302" t="s">
        <v>5197</v>
      </c>
      <c r="BC1275" s="309" t="s">
        <v>5198</v>
      </c>
    </row>
    <row r="1276" spans="1:55" ht="15.75" x14ac:dyDescent="0.25">
      <c r="A1276" s="23" t="s">
        <v>289</v>
      </c>
      <c r="B1276" s="24" t="s">
        <v>382</v>
      </c>
      <c r="D1276" s="3" t="s">
        <v>2124</v>
      </c>
      <c r="E1276" s="20" t="s">
        <v>4426</v>
      </c>
      <c r="F1276" s="21" t="s">
        <v>4851</v>
      </c>
      <c r="H1276" t="s">
        <v>1609</v>
      </c>
      <c r="I1276" s="33">
        <v>64039193</v>
      </c>
      <c r="K1276" s="1" t="s">
        <v>2008</v>
      </c>
      <c r="L1276" s="1" t="s">
        <v>2008</v>
      </c>
      <c r="M1276" s="254"/>
      <c r="N1276" s="185">
        <v>36</v>
      </c>
      <c r="O1276" s="185" t="s">
        <v>4856</v>
      </c>
      <c r="P1276" s="244" t="s">
        <v>1995</v>
      </c>
      <c r="Q1276" s="313">
        <v>862</v>
      </c>
      <c r="R1276" s="37">
        <f t="shared" si="61"/>
        <v>1583.2</v>
      </c>
      <c r="S1276" s="168">
        <v>1979</v>
      </c>
      <c r="T1276" s="143">
        <v>5051771882604</v>
      </c>
      <c r="U1276"/>
      <c r="V1276" s="99">
        <v>1.7</v>
      </c>
      <c r="W1276" s="142">
        <v>0.3</v>
      </c>
      <c r="X1276" s="99">
        <f t="shared" si="62"/>
        <v>2</v>
      </c>
      <c r="Y1276" s="139">
        <v>340</v>
      </c>
      <c r="Z1276" s="139">
        <v>120</v>
      </c>
      <c r="AA1276" s="139">
        <v>620</v>
      </c>
      <c r="AY1276" s="322" t="s">
        <v>384</v>
      </c>
      <c r="BA1276" t="s">
        <v>5213</v>
      </c>
      <c r="BB1276" s="302" t="s">
        <v>5197</v>
      </c>
      <c r="BC1276" s="309" t="s">
        <v>5198</v>
      </c>
    </row>
    <row r="1277" spans="1:55" ht="15.75" x14ac:dyDescent="0.25">
      <c r="A1277" s="23" t="s">
        <v>289</v>
      </c>
      <c r="B1277" s="24" t="s">
        <v>382</v>
      </c>
      <c r="D1277" s="3" t="s">
        <v>2124</v>
      </c>
      <c r="E1277" s="20" t="s">
        <v>4427</v>
      </c>
      <c r="F1277" s="21" t="s">
        <v>4851</v>
      </c>
      <c r="H1277" t="s">
        <v>1609</v>
      </c>
      <c r="I1277" s="33">
        <v>64039193</v>
      </c>
      <c r="K1277" s="1" t="s">
        <v>2008</v>
      </c>
      <c r="L1277" s="1" t="s">
        <v>2008</v>
      </c>
      <c r="M1277" s="254"/>
      <c r="N1277" s="185">
        <v>36</v>
      </c>
      <c r="O1277" s="185" t="s">
        <v>4857</v>
      </c>
      <c r="P1277" s="244" t="s">
        <v>1995</v>
      </c>
      <c r="Q1277" s="313">
        <v>862</v>
      </c>
      <c r="R1277" s="37">
        <f t="shared" si="61"/>
        <v>1583.2</v>
      </c>
      <c r="S1277" s="168">
        <v>1979</v>
      </c>
      <c r="T1277" s="143">
        <v>5051771882628</v>
      </c>
      <c r="U1277"/>
      <c r="V1277" s="99">
        <v>1.7</v>
      </c>
      <c r="W1277" s="142">
        <v>0.3</v>
      </c>
      <c r="X1277" s="99">
        <f t="shared" si="62"/>
        <v>2</v>
      </c>
      <c r="Y1277" s="139">
        <v>340</v>
      </c>
      <c r="Z1277" s="139">
        <v>120</v>
      </c>
      <c r="AA1277" s="139">
        <v>620</v>
      </c>
      <c r="AY1277" s="322" t="s">
        <v>384</v>
      </c>
      <c r="BA1277" t="s">
        <v>5213</v>
      </c>
      <c r="BB1277" s="302" t="s">
        <v>5197</v>
      </c>
      <c r="BC1277" s="309" t="s">
        <v>5198</v>
      </c>
    </row>
    <row r="1278" spans="1:55" ht="15.75" x14ac:dyDescent="0.25">
      <c r="A1278" s="23" t="s">
        <v>289</v>
      </c>
      <c r="B1278" s="24" t="s">
        <v>382</v>
      </c>
      <c r="D1278" s="3" t="s">
        <v>2124</v>
      </c>
      <c r="E1278" s="20" t="s">
        <v>4428</v>
      </c>
      <c r="F1278" s="21" t="s">
        <v>4851</v>
      </c>
      <c r="H1278" t="s">
        <v>1609</v>
      </c>
      <c r="I1278" s="33">
        <v>64039193</v>
      </c>
      <c r="K1278" s="1" t="s">
        <v>2008</v>
      </c>
      <c r="L1278" s="1" t="s">
        <v>2008</v>
      </c>
      <c r="M1278" s="254"/>
      <c r="N1278" s="185">
        <v>36</v>
      </c>
      <c r="O1278" s="185" t="s">
        <v>4858</v>
      </c>
      <c r="P1278" s="244" t="s">
        <v>1995</v>
      </c>
      <c r="Q1278" s="313">
        <v>862</v>
      </c>
      <c r="R1278" s="37">
        <f t="shared" si="61"/>
        <v>1583.2</v>
      </c>
      <c r="S1278" s="168">
        <v>1979</v>
      </c>
      <c r="T1278" s="143">
        <v>5051771882611</v>
      </c>
      <c r="U1278"/>
      <c r="V1278" s="99">
        <v>1.7</v>
      </c>
      <c r="W1278" s="142">
        <v>0.3</v>
      </c>
      <c r="X1278" s="99">
        <f t="shared" si="62"/>
        <v>2</v>
      </c>
      <c r="Y1278" s="139">
        <v>340</v>
      </c>
      <c r="Z1278" s="139">
        <v>120</v>
      </c>
      <c r="AA1278" s="139">
        <v>620</v>
      </c>
      <c r="AY1278" s="322" t="s">
        <v>384</v>
      </c>
      <c r="BA1278" t="s">
        <v>5213</v>
      </c>
      <c r="BB1278" s="302" t="s">
        <v>5197</v>
      </c>
      <c r="BC1278" s="309" t="s">
        <v>5198</v>
      </c>
    </row>
    <row r="1279" spans="1:55" ht="15.75" x14ac:dyDescent="0.25">
      <c r="A1279" s="23" t="s">
        <v>289</v>
      </c>
      <c r="B1279" s="24" t="s">
        <v>382</v>
      </c>
      <c r="C1279" s="24"/>
      <c r="D1279" s="3" t="s">
        <v>2124</v>
      </c>
      <c r="E1279" s="21" t="s">
        <v>383</v>
      </c>
      <c r="F1279" s="21" t="s">
        <v>4851</v>
      </c>
      <c r="G1279" s="24"/>
      <c r="H1279" s="36" t="s">
        <v>290</v>
      </c>
      <c r="I1279" s="33">
        <v>64039193</v>
      </c>
      <c r="K1279" s="1" t="s">
        <v>2008</v>
      </c>
      <c r="L1279" s="1" t="s">
        <v>2008</v>
      </c>
      <c r="M1279" s="3"/>
      <c r="N1279" s="185">
        <v>37</v>
      </c>
      <c r="O1279" s="185" t="s">
        <v>4852</v>
      </c>
      <c r="P1279" s="22" t="s">
        <v>1995</v>
      </c>
      <c r="Q1279" s="313">
        <v>862</v>
      </c>
      <c r="R1279" s="37">
        <f t="shared" si="61"/>
        <v>1583.2</v>
      </c>
      <c r="S1279" s="168">
        <v>1979</v>
      </c>
      <c r="T1279" s="33" t="s">
        <v>385</v>
      </c>
      <c r="U1279" s="33"/>
      <c r="V1279" s="99">
        <v>1.7</v>
      </c>
      <c r="W1279" s="142">
        <v>0.3</v>
      </c>
      <c r="X1279" s="99">
        <f t="shared" ref="X1279:X1285" si="63">V1279+W1279</f>
        <v>2</v>
      </c>
      <c r="Y1279" s="139">
        <v>340</v>
      </c>
      <c r="Z1279" s="139">
        <v>120</v>
      </c>
      <c r="AA1279" s="139">
        <v>620</v>
      </c>
      <c r="AB1279" s="19"/>
      <c r="AC1279" s="19"/>
      <c r="AD1279" s="19"/>
      <c r="AE1279" s="19"/>
      <c r="AF1279" s="19"/>
      <c r="AG1279" s="19"/>
      <c r="AH1279" s="19"/>
      <c r="AI1279" s="3"/>
      <c r="AJ1279" s="19"/>
      <c r="AK1279" s="19"/>
      <c r="AL1279" s="19"/>
      <c r="AM1279" s="19"/>
      <c r="AN1279" s="19"/>
      <c r="AO1279" s="19"/>
      <c r="AP1279" s="3"/>
      <c r="AQ1279" s="3"/>
      <c r="AR1279" s="3"/>
      <c r="AS1279" s="3"/>
      <c r="AT1279" s="3"/>
      <c r="AU1279" s="3"/>
      <c r="AV1279" s="3"/>
      <c r="AW1279" s="3"/>
      <c r="AX1279" s="3"/>
      <c r="AY1279" s="322" t="s">
        <v>384</v>
      </c>
      <c r="AZ1279" s="32"/>
      <c r="BA1279" t="s">
        <v>5213</v>
      </c>
      <c r="BB1279" s="302" t="s">
        <v>5197</v>
      </c>
      <c r="BC1279" s="309" t="s">
        <v>5198</v>
      </c>
    </row>
    <row r="1280" spans="1:55" ht="30" x14ac:dyDescent="0.25">
      <c r="A1280" s="23" t="s">
        <v>289</v>
      </c>
      <c r="B1280" s="24" t="s">
        <v>382</v>
      </c>
      <c r="D1280" s="3" t="s">
        <v>2124</v>
      </c>
      <c r="E1280" s="20" t="s">
        <v>4429</v>
      </c>
      <c r="F1280" s="21" t="s">
        <v>4851</v>
      </c>
      <c r="H1280" t="s">
        <v>1609</v>
      </c>
      <c r="I1280" s="33">
        <v>64039193</v>
      </c>
      <c r="K1280" s="1" t="s">
        <v>2008</v>
      </c>
      <c r="L1280" s="1" t="s">
        <v>2008</v>
      </c>
      <c r="M1280" s="254"/>
      <c r="N1280" s="185">
        <v>37</v>
      </c>
      <c r="O1280" s="185" t="s">
        <v>4854</v>
      </c>
      <c r="P1280" s="244" t="s">
        <v>1995</v>
      </c>
      <c r="Q1280" s="313">
        <v>862</v>
      </c>
      <c r="R1280" s="37">
        <f t="shared" si="61"/>
        <v>1583.2</v>
      </c>
      <c r="S1280" s="168">
        <v>1979</v>
      </c>
      <c r="T1280" s="143">
        <v>5051771817972</v>
      </c>
      <c r="U1280"/>
      <c r="V1280" s="99">
        <v>1.7</v>
      </c>
      <c r="W1280" s="142">
        <v>0.3</v>
      </c>
      <c r="X1280" s="99">
        <f t="shared" si="63"/>
        <v>2</v>
      </c>
      <c r="Y1280" s="139">
        <v>340</v>
      </c>
      <c r="Z1280" s="139">
        <v>120</v>
      </c>
      <c r="AA1280" s="139">
        <v>620</v>
      </c>
      <c r="AY1280" s="322" t="s">
        <v>384</v>
      </c>
      <c r="BA1280" t="s">
        <v>5213</v>
      </c>
      <c r="BB1280" s="302" t="s">
        <v>5197</v>
      </c>
      <c r="BC1280" s="309" t="s">
        <v>5198</v>
      </c>
    </row>
    <row r="1281" spans="1:55" ht="15.75" x14ac:dyDescent="0.25">
      <c r="A1281" s="23" t="s">
        <v>289</v>
      </c>
      <c r="B1281" s="24" t="s">
        <v>382</v>
      </c>
      <c r="C1281" s="24"/>
      <c r="D1281" s="3" t="s">
        <v>2124</v>
      </c>
      <c r="E1281" s="21" t="s">
        <v>3126</v>
      </c>
      <c r="F1281" s="21" t="s">
        <v>4851</v>
      </c>
      <c r="G1281" s="24"/>
      <c r="H1281" s="36" t="s">
        <v>290</v>
      </c>
      <c r="I1281" s="33">
        <v>64039193</v>
      </c>
      <c r="K1281" s="1" t="s">
        <v>2008</v>
      </c>
      <c r="L1281" s="1" t="s">
        <v>2008</v>
      </c>
      <c r="M1281" s="3"/>
      <c r="N1281" s="185">
        <v>37</v>
      </c>
      <c r="O1281" s="185" t="s">
        <v>4853</v>
      </c>
      <c r="P1281" s="22" t="s">
        <v>1995</v>
      </c>
      <c r="Q1281" s="313">
        <v>862</v>
      </c>
      <c r="R1281" s="37">
        <f t="shared" si="61"/>
        <v>1583.2</v>
      </c>
      <c r="S1281" s="168">
        <v>1979</v>
      </c>
      <c r="T1281" s="33">
        <v>5051771588261</v>
      </c>
      <c r="U1281" s="33"/>
      <c r="V1281" s="99">
        <v>1.7</v>
      </c>
      <c r="W1281" s="142">
        <v>0.3</v>
      </c>
      <c r="X1281" s="99">
        <f t="shared" si="63"/>
        <v>2</v>
      </c>
      <c r="Y1281" s="139">
        <v>340</v>
      </c>
      <c r="Z1281" s="139">
        <v>120</v>
      </c>
      <c r="AA1281" s="139">
        <v>620</v>
      </c>
      <c r="AB1281" s="19"/>
      <c r="AC1281" s="19"/>
      <c r="AD1281" s="19"/>
      <c r="AE1281" s="19"/>
      <c r="AF1281" s="19"/>
      <c r="AG1281" s="19"/>
      <c r="AH1281" s="19"/>
      <c r="AI1281" s="3"/>
      <c r="AJ1281" s="19"/>
      <c r="AK1281" s="19"/>
      <c r="AL1281" s="19"/>
      <c r="AM1281" s="19"/>
      <c r="AN1281" s="19"/>
      <c r="AO1281" s="19"/>
      <c r="AP1281" s="3"/>
      <c r="AQ1281" s="3"/>
      <c r="AR1281" s="3"/>
      <c r="AS1281" s="3"/>
      <c r="AT1281" s="3"/>
      <c r="AU1281" s="3"/>
      <c r="AV1281" s="3"/>
      <c r="AW1281" s="3"/>
      <c r="AX1281" s="3"/>
      <c r="AY1281" s="322" t="s">
        <v>384</v>
      </c>
      <c r="AZ1281" s="32"/>
      <c r="BA1281" t="s">
        <v>5213</v>
      </c>
      <c r="BB1281" s="302" t="s">
        <v>5197</v>
      </c>
      <c r="BC1281" s="309" t="s">
        <v>5198</v>
      </c>
    </row>
    <row r="1282" spans="1:55" ht="15.75" x14ac:dyDescent="0.25">
      <c r="A1282" s="23" t="s">
        <v>289</v>
      </c>
      <c r="B1282" s="24" t="s">
        <v>382</v>
      </c>
      <c r="C1282" s="24"/>
      <c r="D1282" s="3" t="s">
        <v>2124</v>
      </c>
      <c r="E1282" s="21" t="s">
        <v>3127</v>
      </c>
      <c r="F1282" s="21" t="s">
        <v>4851</v>
      </c>
      <c r="G1282" s="24"/>
      <c r="H1282" s="36" t="s">
        <v>290</v>
      </c>
      <c r="I1282" s="33">
        <v>64039193</v>
      </c>
      <c r="K1282" s="1" t="s">
        <v>2008</v>
      </c>
      <c r="L1282" s="1" t="s">
        <v>2008</v>
      </c>
      <c r="M1282" s="3"/>
      <c r="N1282" s="185">
        <v>37</v>
      </c>
      <c r="O1282" s="185" t="s">
        <v>4855</v>
      </c>
      <c r="P1282" s="22" t="s">
        <v>1995</v>
      </c>
      <c r="Q1282" s="313">
        <v>862</v>
      </c>
      <c r="R1282" s="37">
        <f t="shared" si="61"/>
        <v>1583.2</v>
      </c>
      <c r="S1282" s="168">
        <v>1979</v>
      </c>
      <c r="T1282" s="33">
        <v>5051771575339</v>
      </c>
      <c r="U1282" s="33"/>
      <c r="V1282" s="99">
        <v>1.7</v>
      </c>
      <c r="W1282" s="142">
        <v>0.3</v>
      </c>
      <c r="X1282" s="99">
        <f t="shared" si="63"/>
        <v>2</v>
      </c>
      <c r="Y1282" s="139">
        <v>340</v>
      </c>
      <c r="Z1282" s="139">
        <v>120</v>
      </c>
      <c r="AA1282" s="139">
        <v>620</v>
      </c>
      <c r="AB1282" s="19"/>
      <c r="AC1282" s="19"/>
      <c r="AD1282" s="19"/>
      <c r="AE1282" s="19"/>
      <c r="AF1282" s="19"/>
      <c r="AG1282" s="19"/>
      <c r="AH1282" s="19"/>
      <c r="AI1282" s="3"/>
      <c r="AJ1282" s="19"/>
      <c r="AK1282" s="19"/>
      <c r="AL1282" s="19"/>
      <c r="AM1282" s="19"/>
      <c r="AN1282" s="19"/>
      <c r="AO1282" s="19"/>
      <c r="AP1282" s="3"/>
      <c r="AQ1282" s="3"/>
      <c r="AR1282" s="3"/>
      <c r="AS1282" s="3"/>
      <c r="AT1282" s="3"/>
      <c r="AU1282" s="3"/>
      <c r="AV1282" s="3"/>
      <c r="AW1282" s="3"/>
      <c r="AX1282" s="3"/>
      <c r="AY1282" s="322" t="s">
        <v>384</v>
      </c>
      <c r="AZ1282" s="32"/>
      <c r="BA1282" t="s">
        <v>5213</v>
      </c>
      <c r="BB1282" s="302" t="s">
        <v>5197</v>
      </c>
      <c r="BC1282" s="309" t="s">
        <v>5198</v>
      </c>
    </row>
    <row r="1283" spans="1:55" ht="15.75" x14ac:dyDescent="0.25">
      <c r="A1283" s="23" t="s">
        <v>289</v>
      </c>
      <c r="B1283" s="24" t="s">
        <v>382</v>
      </c>
      <c r="D1283" s="3" t="s">
        <v>2124</v>
      </c>
      <c r="E1283" s="20" t="s">
        <v>4430</v>
      </c>
      <c r="F1283" s="21" t="s">
        <v>4851</v>
      </c>
      <c r="H1283" t="s">
        <v>1609</v>
      </c>
      <c r="I1283" s="33">
        <v>64039193</v>
      </c>
      <c r="K1283" s="1" t="s">
        <v>2008</v>
      </c>
      <c r="L1283" s="1" t="s">
        <v>2008</v>
      </c>
      <c r="M1283" s="254"/>
      <c r="N1283" s="185">
        <v>37</v>
      </c>
      <c r="O1283" s="185" t="s">
        <v>4856</v>
      </c>
      <c r="P1283" s="244" t="s">
        <v>1995</v>
      </c>
      <c r="Q1283" s="313">
        <v>862</v>
      </c>
      <c r="R1283" s="37">
        <f t="shared" si="61"/>
        <v>1583.2</v>
      </c>
      <c r="S1283" s="168">
        <v>1979</v>
      </c>
      <c r="T1283" s="143">
        <v>5051771783130</v>
      </c>
      <c r="U1283"/>
      <c r="V1283" s="99">
        <v>1.7</v>
      </c>
      <c r="W1283" s="142">
        <v>0.3</v>
      </c>
      <c r="X1283" s="99">
        <f t="shared" si="63"/>
        <v>2</v>
      </c>
      <c r="Y1283" s="139">
        <v>340</v>
      </c>
      <c r="Z1283" s="139">
        <v>120</v>
      </c>
      <c r="AA1283" s="139">
        <v>620</v>
      </c>
      <c r="AY1283" s="322" t="s">
        <v>384</v>
      </c>
      <c r="BA1283" t="s">
        <v>5213</v>
      </c>
      <c r="BB1283" s="302" t="s">
        <v>5197</v>
      </c>
      <c r="BC1283" s="309" t="s">
        <v>5198</v>
      </c>
    </row>
    <row r="1284" spans="1:55" ht="15.75" x14ac:dyDescent="0.25">
      <c r="A1284" s="23" t="s">
        <v>289</v>
      </c>
      <c r="B1284" s="24" t="s">
        <v>382</v>
      </c>
      <c r="D1284" s="3" t="s">
        <v>2124</v>
      </c>
      <c r="E1284" s="20" t="s">
        <v>4431</v>
      </c>
      <c r="F1284" s="21" t="s">
        <v>4851</v>
      </c>
      <c r="H1284" t="s">
        <v>1609</v>
      </c>
      <c r="I1284" s="33">
        <v>64039193</v>
      </c>
      <c r="K1284" s="1" t="s">
        <v>2008</v>
      </c>
      <c r="L1284" s="1" t="s">
        <v>2008</v>
      </c>
      <c r="M1284" s="254"/>
      <c r="N1284" s="185">
        <v>37</v>
      </c>
      <c r="O1284" s="185" t="s">
        <v>4857</v>
      </c>
      <c r="P1284" s="244" t="s">
        <v>1995</v>
      </c>
      <c r="Q1284" s="313">
        <v>862</v>
      </c>
      <c r="R1284" s="37">
        <f t="shared" si="61"/>
        <v>1583.2</v>
      </c>
      <c r="S1284" s="168">
        <v>1979</v>
      </c>
      <c r="T1284" s="143">
        <v>5051771817965</v>
      </c>
      <c r="U1284"/>
      <c r="V1284" s="99">
        <v>1.7</v>
      </c>
      <c r="W1284" s="142">
        <v>0.3</v>
      </c>
      <c r="X1284" s="99">
        <f t="shared" si="63"/>
        <v>2</v>
      </c>
      <c r="Y1284" s="139">
        <v>340</v>
      </c>
      <c r="Z1284" s="139">
        <v>120</v>
      </c>
      <c r="AA1284" s="139">
        <v>620</v>
      </c>
      <c r="AY1284" s="322" t="s">
        <v>384</v>
      </c>
      <c r="BA1284" t="s">
        <v>5213</v>
      </c>
      <c r="BB1284" s="302" t="s">
        <v>5197</v>
      </c>
      <c r="BC1284" s="309" t="s">
        <v>5198</v>
      </c>
    </row>
    <row r="1285" spans="1:55" ht="15.75" x14ac:dyDescent="0.25">
      <c r="A1285" s="23" t="s">
        <v>289</v>
      </c>
      <c r="B1285" s="24" t="s">
        <v>382</v>
      </c>
      <c r="D1285" s="3" t="s">
        <v>2124</v>
      </c>
      <c r="E1285" s="20" t="s">
        <v>4432</v>
      </c>
      <c r="F1285" s="21" t="s">
        <v>4851</v>
      </c>
      <c r="H1285" t="s">
        <v>1609</v>
      </c>
      <c r="I1285" s="33">
        <v>64039193</v>
      </c>
      <c r="K1285" s="1" t="s">
        <v>2008</v>
      </c>
      <c r="L1285" s="1" t="s">
        <v>2008</v>
      </c>
      <c r="M1285" s="254"/>
      <c r="N1285" s="185">
        <v>37</v>
      </c>
      <c r="O1285" s="185" t="s">
        <v>4858</v>
      </c>
      <c r="P1285" s="244" t="s">
        <v>1995</v>
      </c>
      <c r="Q1285" s="313">
        <v>862</v>
      </c>
      <c r="R1285" s="37">
        <f t="shared" si="61"/>
        <v>1583.2</v>
      </c>
      <c r="S1285" s="168">
        <v>1979</v>
      </c>
      <c r="T1285" s="143">
        <v>5051771783147</v>
      </c>
      <c r="U1285"/>
      <c r="V1285" s="99">
        <v>1.7</v>
      </c>
      <c r="W1285" s="142">
        <v>0.3</v>
      </c>
      <c r="X1285" s="99">
        <f t="shared" si="63"/>
        <v>2</v>
      </c>
      <c r="Y1285" s="139">
        <v>340</v>
      </c>
      <c r="Z1285" s="139">
        <v>120</v>
      </c>
      <c r="AA1285" s="139">
        <v>620</v>
      </c>
      <c r="AY1285" s="322" t="s">
        <v>384</v>
      </c>
      <c r="BA1285" t="s">
        <v>5213</v>
      </c>
      <c r="BB1285" s="302" t="s">
        <v>5197</v>
      </c>
      <c r="BC1285" s="309" t="s">
        <v>5198</v>
      </c>
    </row>
    <row r="1286" spans="1:55" ht="15.75" x14ac:dyDescent="0.25">
      <c r="A1286" s="23" t="s">
        <v>289</v>
      </c>
      <c r="B1286" s="24" t="s">
        <v>382</v>
      </c>
      <c r="C1286" s="24"/>
      <c r="D1286" s="3" t="s">
        <v>2124</v>
      </c>
      <c r="E1286" s="21" t="s">
        <v>386</v>
      </c>
      <c r="F1286" s="21" t="s">
        <v>4851</v>
      </c>
      <c r="G1286" s="24"/>
      <c r="H1286" s="36" t="s">
        <v>290</v>
      </c>
      <c r="I1286" s="33">
        <v>64039193</v>
      </c>
      <c r="K1286" s="1" t="s">
        <v>2008</v>
      </c>
      <c r="L1286" s="1" t="s">
        <v>2008</v>
      </c>
      <c r="N1286" s="185">
        <v>38</v>
      </c>
      <c r="O1286" s="185" t="s">
        <v>4852</v>
      </c>
      <c r="P1286" s="22" t="s">
        <v>1995</v>
      </c>
      <c r="Q1286" s="313">
        <v>862</v>
      </c>
      <c r="R1286" s="37">
        <f t="shared" si="61"/>
        <v>1583.2</v>
      </c>
      <c r="S1286" s="168">
        <v>1979</v>
      </c>
      <c r="T1286" s="33" t="s">
        <v>387</v>
      </c>
      <c r="U1286" s="33"/>
      <c r="V1286" s="99">
        <v>1.7</v>
      </c>
      <c r="W1286" s="142">
        <v>0.3</v>
      </c>
      <c r="X1286" s="99">
        <f t="shared" ref="X1286:X1311" si="64">V1286+W1286</f>
        <v>2</v>
      </c>
      <c r="Y1286" s="139">
        <v>340</v>
      </c>
      <c r="Z1286" s="139">
        <v>120</v>
      </c>
      <c r="AA1286" s="139">
        <v>620</v>
      </c>
      <c r="AY1286" s="322" t="s">
        <v>384</v>
      </c>
      <c r="AZ1286" s="32"/>
      <c r="BA1286" t="s">
        <v>5213</v>
      </c>
      <c r="BB1286" s="302" t="s">
        <v>5197</v>
      </c>
      <c r="BC1286" s="309" t="s">
        <v>5198</v>
      </c>
    </row>
    <row r="1287" spans="1:55" ht="30" x14ac:dyDescent="0.25">
      <c r="A1287" s="23" t="s">
        <v>289</v>
      </c>
      <c r="B1287" s="24" t="s">
        <v>382</v>
      </c>
      <c r="D1287" s="3" t="s">
        <v>2124</v>
      </c>
      <c r="E1287" s="20" t="s">
        <v>4433</v>
      </c>
      <c r="F1287" s="21" t="s">
        <v>4851</v>
      </c>
      <c r="H1287" t="s">
        <v>1609</v>
      </c>
      <c r="I1287" s="33">
        <v>64039193</v>
      </c>
      <c r="K1287" s="1" t="s">
        <v>2008</v>
      </c>
      <c r="L1287" s="1" t="s">
        <v>2008</v>
      </c>
      <c r="M1287" s="254"/>
      <c r="N1287" s="185">
        <v>38</v>
      </c>
      <c r="O1287" s="185" t="s">
        <v>4854</v>
      </c>
      <c r="P1287" s="244" t="s">
        <v>1995</v>
      </c>
      <c r="Q1287" s="313">
        <v>862</v>
      </c>
      <c r="R1287" s="37">
        <f t="shared" si="61"/>
        <v>1583.2</v>
      </c>
      <c r="S1287" s="168">
        <v>1979</v>
      </c>
      <c r="T1287" s="143">
        <v>5051771817989</v>
      </c>
      <c r="U1287"/>
      <c r="V1287" s="99">
        <v>1.7</v>
      </c>
      <c r="W1287" s="142">
        <v>0.3</v>
      </c>
      <c r="X1287" s="99">
        <f t="shared" si="64"/>
        <v>2</v>
      </c>
      <c r="Y1287" s="139">
        <v>340</v>
      </c>
      <c r="Z1287" s="139">
        <v>120</v>
      </c>
      <c r="AA1287" s="139">
        <v>620</v>
      </c>
      <c r="AY1287" s="322" t="s">
        <v>384</v>
      </c>
      <c r="BA1287" t="s">
        <v>5213</v>
      </c>
      <c r="BB1287" s="302" t="s">
        <v>5197</v>
      </c>
      <c r="BC1287" s="309" t="s">
        <v>5198</v>
      </c>
    </row>
    <row r="1288" spans="1:55" ht="15.75" x14ac:dyDescent="0.25">
      <c r="A1288" s="23" t="s">
        <v>289</v>
      </c>
      <c r="B1288" s="24" t="s">
        <v>382</v>
      </c>
      <c r="C1288" s="24"/>
      <c r="D1288" s="3" t="s">
        <v>2124</v>
      </c>
      <c r="E1288" s="21" t="s">
        <v>3128</v>
      </c>
      <c r="F1288" s="21" t="s">
        <v>4851</v>
      </c>
      <c r="G1288" s="24"/>
      <c r="H1288" s="36" t="s">
        <v>290</v>
      </c>
      <c r="I1288" s="33">
        <v>64039193</v>
      </c>
      <c r="K1288" s="1" t="s">
        <v>2008</v>
      </c>
      <c r="L1288" s="1" t="s">
        <v>2008</v>
      </c>
      <c r="N1288" s="185">
        <v>38</v>
      </c>
      <c r="O1288" s="185" t="s">
        <v>4853</v>
      </c>
      <c r="P1288" s="22" t="s">
        <v>1995</v>
      </c>
      <c r="Q1288" s="313">
        <v>862</v>
      </c>
      <c r="R1288" s="37">
        <f t="shared" si="61"/>
        <v>1583.2</v>
      </c>
      <c r="S1288" s="168">
        <v>1979</v>
      </c>
      <c r="T1288" s="33">
        <v>5051771588278</v>
      </c>
      <c r="U1288" s="33"/>
      <c r="V1288" s="99">
        <v>1.7</v>
      </c>
      <c r="W1288" s="142">
        <v>0.3</v>
      </c>
      <c r="X1288" s="99">
        <f t="shared" si="64"/>
        <v>2</v>
      </c>
      <c r="Y1288" s="139">
        <v>340</v>
      </c>
      <c r="Z1288" s="139">
        <v>120</v>
      </c>
      <c r="AA1288" s="139">
        <v>620</v>
      </c>
      <c r="AY1288" s="322" t="s">
        <v>384</v>
      </c>
      <c r="AZ1288" s="32"/>
      <c r="BA1288" t="s">
        <v>5213</v>
      </c>
      <c r="BB1288" s="302" t="s">
        <v>5197</v>
      </c>
      <c r="BC1288" s="309" t="s">
        <v>5198</v>
      </c>
    </row>
    <row r="1289" spans="1:55" ht="15.75" x14ac:dyDescent="0.25">
      <c r="A1289" s="23" t="s">
        <v>289</v>
      </c>
      <c r="B1289" s="24" t="s">
        <v>382</v>
      </c>
      <c r="C1289" s="24"/>
      <c r="D1289" s="3" t="s">
        <v>2124</v>
      </c>
      <c r="E1289" s="21" t="s">
        <v>3129</v>
      </c>
      <c r="F1289" s="21" t="s">
        <v>4851</v>
      </c>
      <c r="G1289" s="24"/>
      <c r="H1289" s="36" t="s">
        <v>290</v>
      </c>
      <c r="I1289" s="33">
        <v>64039193</v>
      </c>
      <c r="K1289" s="1" t="s">
        <v>2008</v>
      </c>
      <c r="L1289" s="1" t="s">
        <v>2008</v>
      </c>
      <c r="N1289" s="185">
        <v>38</v>
      </c>
      <c r="O1289" s="185" t="s">
        <v>4855</v>
      </c>
      <c r="P1289" s="22" t="s">
        <v>1995</v>
      </c>
      <c r="Q1289" s="313">
        <v>862</v>
      </c>
      <c r="R1289" s="37">
        <f t="shared" si="61"/>
        <v>1583.2</v>
      </c>
      <c r="S1289" s="168">
        <v>1979</v>
      </c>
      <c r="T1289" s="33">
        <v>5051771575353</v>
      </c>
      <c r="U1289" s="33"/>
      <c r="V1289" s="99">
        <v>1.7</v>
      </c>
      <c r="W1289" s="142">
        <v>0.3</v>
      </c>
      <c r="X1289" s="99">
        <f t="shared" si="64"/>
        <v>2</v>
      </c>
      <c r="Y1289" s="139">
        <v>340</v>
      </c>
      <c r="Z1289" s="139">
        <v>120</v>
      </c>
      <c r="AA1289" s="139">
        <v>620</v>
      </c>
      <c r="AY1289" s="322" t="s">
        <v>384</v>
      </c>
      <c r="AZ1289" s="32"/>
      <c r="BA1289" t="s">
        <v>5213</v>
      </c>
      <c r="BB1289" s="302" t="s">
        <v>5197</v>
      </c>
      <c r="BC1289" s="309" t="s">
        <v>5198</v>
      </c>
    </row>
    <row r="1290" spans="1:55" ht="15.75" x14ac:dyDescent="0.25">
      <c r="A1290" s="23" t="s">
        <v>289</v>
      </c>
      <c r="B1290" s="24" t="s">
        <v>382</v>
      </c>
      <c r="D1290" s="3" t="s">
        <v>2124</v>
      </c>
      <c r="E1290" s="20" t="s">
        <v>4434</v>
      </c>
      <c r="F1290" s="21" t="s">
        <v>4851</v>
      </c>
      <c r="H1290" t="s">
        <v>1609</v>
      </c>
      <c r="I1290" s="33">
        <v>64039193</v>
      </c>
      <c r="K1290" s="1" t="s">
        <v>2008</v>
      </c>
      <c r="L1290" s="1" t="s">
        <v>2008</v>
      </c>
      <c r="M1290" s="254"/>
      <c r="N1290" s="185">
        <v>38</v>
      </c>
      <c r="O1290" s="185" t="s">
        <v>4856</v>
      </c>
      <c r="P1290" s="244" t="s">
        <v>1995</v>
      </c>
      <c r="Q1290" s="313">
        <v>862</v>
      </c>
      <c r="R1290" s="37">
        <f t="shared" ref="R1290:R1353" si="65">S1290*0.8</f>
        <v>1583.2</v>
      </c>
      <c r="S1290" s="168">
        <v>1979</v>
      </c>
      <c r="T1290" s="143">
        <v>5051771783154</v>
      </c>
      <c r="U1290"/>
      <c r="V1290" s="99">
        <v>1.7</v>
      </c>
      <c r="W1290" s="142">
        <v>0.3</v>
      </c>
      <c r="X1290" s="99">
        <f t="shared" si="64"/>
        <v>2</v>
      </c>
      <c r="Y1290" s="139">
        <v>340</v>
      </c>
      <c r="Z1290" s="139">
        <v>120</v>
      </c>
      <c r="AA1290" s="139">
        <v>620</v>
      </c>
      <c r="AY1290" s="322" t="s">
        <v>384</v>
      </c>
      <c r="BA1290" t="s">
        <v>5213</v>
      </c>
      <c r="BB1290" s="302" t="s">
        <v>5197</v>
      </c>
      <c r="BC1290" s="309" t="s">
        <v>5198</v>
      </c>
    </row>
    <row r="1291" spans="1:55" ht="15.75" x14ac:dyDescent="0.25">
      <c r="A1291" s="23" t="s">
        <v>289</v>
      </c>
      <c r="B1291" s="24" t="s">
        <v>382</v>
      </c>
      <c r="D1291" s="3" t="s">
        <v>2124</v>
      </c>
      <c r="E1291" s="20" t="s">
        <v>4435</v>
      </c>
      <c r="F1291" s="21" t="s">
        <v>4851</v>
      </c>
      <c r="H1291" t="s">
        <v>1609</v>
      </c>
      <c r="I1291" s="33">
        <v>64039193</v>
      </c>
      <c r="K1291" s="1" t="s">
        <v>2008</v>
      </c>
      <c r="L1291" s="1" t="s">
        <v>2008</v>
      </c>
      <c r="M1291" s="254"/>
      <c r="N1291" s="185">
        <v>38</v>
      </c>
      <c r="O1291" s="185" t="s">
        <v>4857</v>
      </c>
      <c r="P1291" s="244" t="s">
        <v>1995</v>
      </c>
      <c r="Q1291" s="313">
        <v>862</v>
      </c>
      <c r="R1291" s="37">
        <f t="shared" si="65"/>
        <v>1583.2</v>
      </c>
      <c r="S1291" s="168">
        <v>1979</v>
      </c>
      <c r="T1291" s="143">
        <v>5051771817996</v>
      </c>
      <c r="U1291"/>
      <c r="V1291" s="99">
        <v>1.7</v>
      </c>
      <c r="W1291" s="142">
        <v>0.3</v>
      </c>
      <c r="X1291" s="99">
        <f t="shared" si="64"/>
        <v>2</v>
      </c>
      <c r="Y1291" s="139">
        <v>340</v>
      </c>
      <c r="Z1291" s="139">
        <v>120</v>
      </c>
      <c r="AA1291" s="139">
        <v>620</v>
      </c>
      <c r="AY1291" s="322" t="s">
        <v>384</v>
      </c>
      <c r="BA1291" t="s">
        <v>5213</v>
      </c>
      <c r="BB1291" s="302" t="s">
        <v>5197</v>
      </c>
      <c r="BC1291" s="309" t="s">
        <v>5198</v>
      </c>
    </row>
    <row r="1292" spans="1:55" ht="15.75" x14ac:dyDescent="0.25">
      <c r="A1292" s="23" t="s">
        <v>289</v>
      </c>
      <c r="B1292" s="24" t="s">
        <v>382</v>
      </c>
      <c r="D1292" s="3" t="s">
        <v>2124</v>
      </c>
      <c r="E1292" s="20" t="s">
        <v>4436</v>
      </c>
      <c r="F1292" s="21" t="s">
        <v>4851</v>
      </c>
      <c r="H1292" t="s">
        <v>1609</v>
      </c>
      <c r="I1292" s="33">
        <v>64039193</v>
      </c>
      <c r="K1292" s="1" t="s">
        <v>2008</v>
      </c>
      <c r="L1292" s="1" t="s">
        <v>2008</v>
      </c>
      <c r="M1292" s="254"/>
      <c r="N1292" s="185">
        <v>38</v>
      </c>
      <c r="O1292" s="185" t="s">
        <v>4858</v>
      </c>
      <c r="P1292" s="244" t="s">
        <v>1995</v>
      </c>
      <c r="Q1292" s="313">
        <v>862</v>
      </c>
      <c r="R1292" s="37">
        <f t="shared" si="65"/>
        <v>1583.2</v>
      </c>
      <c r="S1292" s="168">
        <v>1979</v>
      </c>
      <c r="T1292" s="143">
        <v>5051771783161</v>
      </c>
      <c r="U1292"/>
      <c r="V1292" s="99">
        <v>1.7</v>
      </c>
      <c r="W1292" s="142">
        <v>0.3</v>
      </c>
      <c r="X1292" s="99">
        <f t="shared" si="64"/>
        <v>2</v>
      </c>
      <c r="Y1292" s="139">
        <v>340</v>
      </c>
      <c r="Z1292" s="139">
        <v>120</v>
      </c>
      <c r="AA1292" s="139">
        <v>620</v>
      </c>
      <c r="AY1292" s="322" t="s">
        <v>384</v>
      </c>
      <c r="BA1292" t="s">
        <v>5213</v>
      </c>
      <c r="BB1292" s="302" t="s">
        <v>5197</v>
      </c>
      <c r="BC1292" s="309" t="s">
        <v>5198</v>
      </c>
    </row>
    <row r="1293" spans="1:55" ht="15.75" x14ac:dyDescent="0.25">
      <c r="A1293" s="23" t="s">
        <v>289</v>
      </c>
      <c r="B1293" s="24" t="s">
        <v>382</v>
      </c>
      <c r="C1293" s="24"/>
      <c r="D1293" s="3" t="s">
        <v>2124</v>
      </c>
      <c r="E1293" s="21" t="s">
        <v>388</v>
      </c>
      <c r="F1293" s="21" t="s">
        <v>4851</v>
      </c>
      <c r="G1293" s="24"/>
      <c r="H1293" s="36" t="s">
        <v>290</v>
      </c>
      <c r="I1293" s="33">
        <v>64039193</v>
      </c>
      <c r="K1293" s="1" t="s">
        <v>2008</v>
      </c>
      <c r="L1293" s="1" t="s">
        <v>2008</v>
      </c>
      <c r="N1293" s="185">
        <v>39</v>
      </c>
      <c r="O1293" s="185" t="s">
        <v>4852</v>
      </c>
      <c r="P1293" s="22" t="s">
        <v>1995</v>
      </c>
      <c r="Q1293" s="313">
        <v>862</v>
      </c>
      <c r="R1293" s="37">
        <f t="shared" si="65"/>
        <v>1583.2</v>
      </c>
      <c r="S1293" s="168">
        <v>1979</v>
      </c>
      <c r="T1293" s="33" t="s">
        <v>389</v>
      </c>
      <c r="U1293" s="33"/>
      <c r="V1293" s="99">
        <v>1.7</v>
      </c>
      <c r="W1293" s="142">
        <v>0.3</v>
      </c>
      <c r="X1293" s="99">
        <f t="shared" si="64"/>
        <v>2</v>
      </c>
      <c r="Y1293" s="139">
        <v>340</v>
      </c>
      <c r="Z1293" s="139">
        <v>120</v>
      </c>
      <c r="AA1293" s="139">
        <v>620</v>
      </c>
      <c r="AY1293" s="322" t="s">
        <v>384</v>
      </c>
      <c r="AZ1293" s="32"/>
      <c r="BA1293" t="s">
        <v>5213</v>
      </c>
      <c r="BB1293" s="302" t="s">
        <v>5197</v>
      </c>
      <c r="BC1293" s="309" t="s">
        <v>5198</v>
      </c>
    </row>
    <row r="1294" spans="1:55" ht="30" x14ac:dyDescent="0.25">
      <c r="A1294" s="23" t="s">
        <v>289</v>
      </c>
      <c r="B1294" s="24" t="s">
        <v>382</v>
      </c>
      <c r="D1294" s="3" t="s">
        <v>2124</v>
      </c>
      <c r="E1294" s="20" t="s">
        <v>4437</v>
      </c>
      <c r="F1294" s="21" t="s">
        <v>4851</v>
      </c>
      <c r="H1294" t="s">
        <v>1609</v>
      </c>
      <c r="I1294" s="33">
        <v>64039193</v>
      </c>
      <c r="K1294" s="1" t="s">
        <v>2008</v>
      </c>
      <c r="L1294" s="1" t="s">
        <v>2008</v>
      </c>
      <c r="M1294" s="254"/>
      <c r="N1294" s="185">
        <v>39</v>
      </c>
      <c r="O1294" s="185" t="s">
        <v>4854</v>
      </c>
      <c r="P1294" s="244" t="s">
        <v>1995</v>
      </c>
      <c r="Q1294" s="313">
        <v>862</v>
      </c>
      <c r="R1294" s="37">
        <f t="shared" si="65"/>
        <v>1583.2</v>
      </c>
      <c r="S1294" s="168">
        <v>1979</v>
      </c>
      <c r="T1294" s="143">
        <v>5051771818016</v>
      </c>
      <c r="U1294"/>
      <c r="V1294" s="99">
        <v>1.7</v>
      </c>
      <c r="W1294" s="142">
        <v>0.3</v>
      </c>
      <c r="X1294" s="99">
        <f t="shared" si="64"/>
        <v>2</v>
      </c>
      <c r="Y1294" s="139">
        <v>340</v>
      </c>
      <c r="Z1294" s="139">
        <v>120</v>
      </c>
      <c r="AA1294" s="139">
        <v>620</v>
      </c>
      <c r="AY1294" s="322" t="s">
        <v>384</v>
      </c>
      <c r="BA1294" t="s">
        <v>5213</v>
      </c>
      <c r="BB1294" s="302" t="s">
        <v>5197</v>
      </c>
      <c r="BC1294" s="309" t="s">
        <v>5198</v>
      </c>
    </row>
    <row r="1295" spans="1:55" ht="15.75" x14ac:dyDescent="0.25">
      <c r="A1295" s="23" t="s">
        <v>289</v>
      </c>
      <c r="B1295" s="24" t="s">
        <v>382</v>
      </c>
      <c r="C1295" s="24"/>
      <c r="D1295" s="3" t="s">
        <v>2124</v>
      </c>
      <c r="E1295" s="21" t="s">
        <v>3130</v>
      </c>
      <c r="F1295" s="21" t="s">
        <v>4851</v>
      </c>
      <c r="G1295" s="24"/>
      <c r="H1295" s="36" t="s">
        <v>290</v>
      </c>
      <c r="I1295" s="33">
        <v>64039193</v>
      </c>
      <c r="K1295" s="1" t="s">
        <v>2008</v>
      </c>
      <c r="L1295" s="1" t="s">
        <v>2008</v>
      </c>
      <c r="N1295" s="185">
        <v>39</v>
      </c>
      <c r="O1295" s="185" t="s">
        <v>4853</v>
      </c>
      <c r="P1295" s="22" t="s">
        <v>1995</v>
      </c>
      <c r="Q1295" s="313">
        <v>862</v>
      </c>
      <c r="R1295" s="37">
        <f t="shared" si="65"/>
        <v>1583.2</v>
      </c>
      <c r="S1295" s="168">
        <v>1979</v>
      </c>
      <c r="T1295" s="33">
        <v>5051771617183</v>
      </c>
      <c r="U1295" s="33"/>
      <c r="V1295" s="99">
        <v>1.7</v>
      </c>
      <c r="W1295" s="142">
        <v>0.3</v>
      </c>
      <c r="X1295" s="99">
        <f t="shared" si="64"/>
        <v>2</v>
      </c>
      <c r="Y1295" s="139">
        <v>340</v>
      </c>
      <c r="Z1295" s="139">
        <v>120</v>
      </c>
      <c r="AA1295" s="139">
        <v>620</v>
      </c>
      <c r="AY1295" s="322" t="s">
        <v>384</v>
      </c>
      <c r="AZ1295" s="32"/>
      <c r="BA1295" t="s">
        <v>5213</v>
      </c>
      <c r="BB1295" s="302" t="s">
        <v>5197</v>
      </c>
      <c r="BC1295" s="309" t="s">
        <v>5198</v>
      </c>
    </row>
    <row r="1296" spans="1:55" ht="15.75" x14ac:dyDescent="0.25">
      <c r="A1296" s="23" t="s">
        <v>289</v>
      </c>
      <c r="B1296" s="24" t="s">
        <v>382</v>
      </c>
      <c r="C1296" s="24"/>
      <c r="D1296" s="3" t="s">
        <v>2124</v>
      </c>
      <c r="E1296" s="21" t="s">
        <v>3131</v>
      </c>
      <c r="F1296" s="21" t="s">
        <v>4851</v>
      </c>
      <c r="G1296" s="24"/>
      <c r="H1296" s="36" t="s">
        <v>290</v>
      </c>
      <c r="I1296" s="33">
        <v>64039193</v>
      </c>
      <c r="K1296" s="1" t="s">
        <v>2008</v>
      </c>
      <c r="L1296" s="1" t="s">
        <v>2008</v>
      </c>
      <c r="N1296" s="185">
        <v>39</v>
      </c>
      <c r="O1296" s="185" t="s">
        <v>4855</v>
      </c>
      <c r="P1296" s="22" t="s">
        <v>1995</v>
      </c>
      <c r="Q1296" s="313">
        <v>862</v>
      </c>
      <c r="R1296" s="37">
        <f t="shared" si="65"/>
        <v>1583.2</v>
      </c>
      <c r="S1296" s="168">
        <v>1979</v>
      </c>
      <c r="T1296" s="33">
        <v>5051771617190</v>
      </c>
      <c r="U1296" s="33"/>
      <c r="V1296" s="99">
        <v>1.7</v>
      </c>
      <c r="W1296" s="142">
        <v>0.3</v>
      </c>
      <c r="X1296" s="99">
        <f t="shared" si="64"/>
        <v>2</v>
      </c>
      <c r="Y1296" s="139">
        <v>340</v>
      </c>
      <c r="Z1296" s="139">
        <v>120</v>
      </c>
      <c r="AA1296" s="139">
        <v>620</v>
      </c>
      <c r="AY1296" s="322" t="s">
        <v>384</v>
      </c>
      <c r="AZ1296" s="32"/>
      <c r="BA1296" t="s">
        <v>5213</v>
      </c>
      <c r="BB1296" s="302" t="s">
        <v>5197</v>
      </c>
      <c r="BC1296" s="309" t="s">
        <v>5198</v>
      </c>
    </row>
    <row r="1297" spans="1:55" ht="15.75" x14ac:dyDescent="0.25">
      <c r="A1297" s="23" t="s">
        <v>289</v>
      </c>
      <c r="B1297" s="24" t="s">
        <v>382</v>
      </c>
      <c r="D1297" s="3" t="s">
        <v>2124</v>
      </c>
      <c r="E1297" s="20" t="s">
        <v>4438</v>
      </c>
      <c r="F1297" s="21" t="s">
        <v>4851</v>
      </c>
      <c r="H1297" t="s">
        <v>1609</v>
      </c>
      <c r="I1297" s="33">
        <v>64039193</v>
      </c>
      <c r="K1297" s="1" t="s">
        <v>2008</v>
      </c>
      <c r="L1297" s="1" t="s">
        <v>2008</v>
      </c>
      <c r="M1297" s="254"/>
      <c r="N1297" s="185">
        <v>39</v>
      </c>
      <c r="O1297" s="185" t="s">
        <v>4856</v>
      </c>
      <c r="P1297" s="244" t="s">
        <v>1995</v>
      </c>
      <c r="Q1297" s="313">
        <v>862</v>
      </c>
      <c r="R1297" s="37">
        <f t="shared" si="65"/>
        <v>1583.2</v>
      </c>
      <c r="S1297" s="168">
        <v>1979</v>
      </c>
      <c r="T1297" s="143">
        <v>5051771783178</v>
      </c>
      <c r="U1297"/>
      <c r="V1297" s="99">
        <v>1.7</v>
      </c>
      <c r="W1297" s="142">
        <v>0.3</v>
      </c>
      <c r="X1297" s="99">
        <f t="shared" si="64"/>
        <v>2</v>
      </c>
      <c r="Y1297" s="139">
        <v>340</v>
      </c>
      <c r="Z1297" s="139">
        <v>120</v>
      </c>
      <c r="AA1297" s="139">
        <v>620</v>
      </c>
      <c r="AY1297" s="322" t="s">
        <v>384</v>
      </c>
      <c r="BA1297" t="s">
        <v>5213</v>
      </c>
      <c r="BB1297" s="302" t="s">
        <v>5197</v>
      </c>
      <c r="BC1297" s="309" t="s">
        <v>5198</v>
      </c>
    </row>
    <row r="1298" spans="1:55" ht="15.75" x14ac:dyDescent="0.25">
      <c r="A1298" s="23" t="s">
        <v>289</v>
      </c>
      <c r="B1298" s="24" t="s">
        <v>382</v>
      </c>
      <c r="D1298" s="3" t="s">
        <v>2124</v>
      </c>
      <c r="E1298" s="20" t="s">
        <v>4439</v>
      </c>
      <c r="F1298" s="21" t="s">
        <v>4851</v>
      </c>
      <c r="H1298" t="s">
        <v>1609</v>
      </c>
      <c r="I1298" s="33">
        <v>64039193</v>
      </c>
      <c r="K1298" s="1" t="s">
        <v>2008</v>
      </c>
      <c r="L1298" s="1" t="s">
        <v>2008</v>
      </c>
      <c r="M1298" s="254"/>
      <c r="N1298" s="185">
        <v>39</v>
      </c>
      <c r="O1298" s="185" t="s">
        <v>4857</v>
      </c>
      <c r="P1298" s="244" t="s">
        <v>1995</v>
      </c>
      <c r="Q1298" s="313">
        <v>862</v>
      </c>
      <c r="R1298" s="37">
        <f t="shared" si="65"/>
        <v>1583.2</v>
      </c>
      <c r="S1298" s="168">
        <v>1979</v>
      </c>
      <c r="T1298" s="143">
        <v>5051771818009</v>
      </c>
      <c r="U1298"/>
      <c r="V1298" s="99">
        <v>1.7</v>
      </c>
      <c r="W1298" s="142">
        <v>0.3</v>
      </c>
      <c r="X1298" s="99">
        <f t="shared" si="64"/>
        <v>2</v>
      </c>
      <c r="Y1298" s="139">
        <v>340</v>
      </c>
      <c r="Z1298" s="139">
        <v>120</v>
      </c>
      <c r="AA1298" s="139">
        <v>620</v>
      </c>
      <c r="AY1298" s="322" t="s">
        <v>384</v>
      </c>
      <c r="BA1298" t="s">
        <v>5213</v>
      </c>
      <c r="BB1298" s="302" t="s">
        <v>5197</v>
      </c>
      <c r="BC1298" s="309" t="s">
        <v>5198</v>
      </c>
    </row>
    <row r="1299" spans="1:55" ht="15.75" x14ac:dyDescent="0.25">
      <c r="A1299" s="23" t="s">
        <v>289</v>
      </c>
      <c r="B1299" s="24" t="s">
        <v>382</v>
      </c>
      <c r="D1299" s="3" t="s">
        <v>2124</v>
      </c>
      <c r="E1299" s="20" t="s">
        <v>4440</v>
      </c>
      <c r="F1299" s="21" t="s">
        <v>4851</v>
      </c>
      <c r="H1299" t="s">
        <v>1609</v>
      </c>
      <c r="I1299" s="33">
        <v>64039193</v>
      </c>
      <c r="K1299" s="1" t="s">
        <v>2008</v>
      </c>
      <c r="L1299" s="1" t="s">
        <v>2008</v>
      </c>
      <c r="M1299" s="254"/>
      <c r="N1299" s="185">
        <v>39</v>
      </c>
      <c r="O1299" s="185" t="s">
        <v>4858</v>
      </c>
      <c r="P1299" s="244" t="s">
        <v>1995</v>
      </c>
      <c r="Q1299" s="313">
        <v>862</v>
      </c>
      <c r="R1299" s="37">
        <f t="shared" si="65"/>
        <v>1583.2</v>
      </c>
      <c r="S1299" s="168">
        <v>1979</v>
      </c>
      <c r="T1299" s="143">
        <v>5051771783185</v>
      </c>
      <c r="U1299"/>
      <c r="V1299" s="99">
        <v>1.7</v>
      </c>
      <c r="W1299" s="142">
        <v>0.3</v>
      </c>
      <c r="X1299" s="99">
        <f t="shared" si="64"/>
        <v>2</v>
      </c>
      <c r="Y1299" s="139">
        <v>340</v>
      </c>
      <c r="Z1299" s="139">
        <v>120</v>
      </c>
      <c r="AA1299" s="139">
        <v>620</v>
      </c>
      <c r="AY1299" s="322" t="s">
        <v>384</v>
      </c>
      <c r="BA1299" t="s">
        <v>5213</v>
      </c>
      <c r="BB1299" s="302" t="s">
        <v>5197</v>
      </c>
      <c r="BC1299" s="309" t="s">
        <v>5198</v>
      </c>
    </row>
    <row r="1300" spans="1:55" ht="15.75" x14ac:dyDescent="0.25">
      <c r="A1300" s="23" t="s">
        <v>289</v>
      </c>
      <c r="B1300" s="24" t="s">
        <v>382</v>
      </c>
      <c r="D1300" s="3" t="s">
        <v>2124</v>
      </c>
      <c r="E1300" s="20" t="s">
        <v>4449</v>
      </c>
      <c r="F1300" s="21" t="s">
        <v>4851</v>
      </c>
      <c r="H1300" t="s">
        <v>1609</v>
      </c>
      <c r="I1300" s="33">
        <v>64039193</v>
      </c>
      <c r="K1300" s="1" t="s">
        <v>2008</v>
      </c>
      <c r="L1300" s="1" t="s">
        <v>2008</v>
      </c>
      <c r="M1300" s="254"/>
      <c r="N1300" s="185">
        <v>40</v>
      </c>
      <c r="O1300" s="185" t="s">
        <v>4852</v>
      </c>
      <c r="P1300" s="244" t="s">
        <v>1995</v>
      </c>
      <c r="Q1300" s="313">
        <v>862</v>
      </c>
      <c r="R1300" s="37">
        <f t="shared" si="65"/>
        <v>1583.2</v>
      </c>
      <c r="S1300" s="168">
        <v>1979</v>
      </c>
      <c r="T1300" s="143">
        <v>5051771882659</v>
      </c>
      <c r="U1300"/>
      <c r="V1300" s="99">
        <v>1.7</v>
      </c>
      <c r="W1300" s="142">
        <v>0.3</v>
      </c>
      <c r="X1300" s="99">
        <f t="shared" si="64"/>
        <v>2</v>
      </c>
      <c r="Y1300" s="139">
        <v>340</v>
      </c>
      <c r="Z1300" s="139">
        <v>120</v>
      </c>
      <c r="AA1300" s="139">
        <v>620</v>
      </c>
      <c r="AY1300" s="322" t="s">
        <v>384</v>
      </c>
      <c r="BA1300" t="s">
        <v>5213</v>
      </c>
      <c r="BB1300" s="302" t="s">
        <v>5197</v>
      </c>
      <c r="BC1300" s="309" t="s">
        <v>5198</v>
      </c>
    </row>
    <row r="1301" spans="1:55" ht="30" x14ac:dyDescent="0.25">
      <c r="A1301" s="23" t="s">
        <v>289</v>
      </c>
      <c r="B1301" s="24" t="s">
        <v>382</v>
      </c>
      <c r="D1301" s="3" t="s">
        <v>2124</v>
      </c>
      <c r="E1301" s="20" t="s">
        <v>4441</v>
      </c>
      <c r="F1301" s="21" t="s">
        <v>4851</v>
      </c>
      <c r="H1301" t="s">
        <v>1609</v>
      </c>
      <c r="I1301" s="33">
        <v>64039193</v>
      </c>
      <c r="K1301" s="1" t="s">
        <v>2008</v>
      </c>
      <c r="L1301" s="1" t="s">
        <v>2008</v>
      </c>
      <c r="M1301" s="254"/>
      <c r="N1301" s="185">
        <v>40</v>
      </c>
      <c r="O1301" s="185" t="s">
        <v>4854</v>
      </c>
      <c r="P1301" s="244" t="s">
        <v>1995</v>
      </c>
      <c r="Q1301" s="313">
        <v>862</v>
      </c>
      <c r="R1301" s="37">
        <f t="shared" si="65"/>
        <v>1583.2</v>
      </c>
      <c r="S1301" s="168">
        <v>1979</v>
      </c>
      <c r="T1301" s="143">
        <v>5051771882741</v>
      </c>
      <c r="U1301"/>
      <c r="V1301" s="99">
        <v>1.7</v>
      </c>
      <c r="W1301" s="142">
        <v>0.3</v>
      </c>
      <c r="X1301" s="99">
        <f t="shared" si="64"/>
        <v>2</v>
      </c>
      <c r="Y1301" s="139">
        <v>340</v>
      </c>
      <c r="Z1301" s="139">
        <v>120</v>
      </c>
      <c r="AA1301" s="139">
        <v>620</v>
      </c>
      <c r="AY1301" s="322" t="s">
        <v>384</v>
      </c>
      <c r="BA1301" t="s">
        <v>5213</v>
      </c>
      <c r="BB1301" s="302" t="s">
        <v>5197</v>
      </c>
      <c r="BC1301" s="309" t="s">
        <v>5198</v>
      </c>
    </row>
    <row r="1302" spans="1:55" ht="15.75" x14ac:dyDescent="0.25">
      <c r="A1302" s="23" t="s">
        <v>289</v>
      </c>
      <c r="B1302" s="24" t="s">
        <v>382</v>
      </c>
      <c r="D1302" s="3" t="s">
        <v>2124</v>
      </c>
      <c r="E1302" s="20" t="s">
        <v>4442</v>
      </c>
      <c r="F1302" s="21" t="s">
        <v>4851</v>
      </c>
      <c r="H1302" t="s">
        <v>1609</v>
      </c>
      <c r="I1302" s="33">
        <v>64039193</v>
      </c>
      <c r="K1302" s="1" t="s">
        <v>2008</v>
      </c>
      <c r="L1302" s="1" t="s">
        <v>2008</v>
      </c>
      <c r="M1302" s="254"/>
      <c r="N1302" s="185">
        <v>40</v>
      </c>
      <c r="O1302" s="185" t="s">
        <v>4856</v>
      </c>
      <c r="P1302" s="244" t="s">
        <v>1995</v>
      </c>
      <c r="Q1302" s="313">
        <v>862</v>
      </c>
      <c r="R1302" s="37">
        <f t="shared" si="65"/>
        <v>1583.2</v>
      </c>
      <c r="S1302" s="168">
        <v>1979</v>
      </c>
      <c r="T1302" s="143">
        <v>5051771882703</v>
      </c>
      <c r="U1302"/>
      <c r="V1302" s="99">
        <v>1.7</v>
      </c>
      <c r="W1302" s="142">
        <v>0.3</v>
      </c>
      <c r="X1302" s="99">
        <f t="shared" si="64"/>
        <v>2</v>
      </c>
      <c r="Y1302" s="139">
        <v>340</v>
      </c>
      <c r="Z1302" s="139">
        <v>120</v>
      </c>
      <c r="AA1302" s="139">
        <v>620</v>
      </c>
      <c r="AY1302" s="322" t="s">
        <v>384</v>
      </c>
      <c r="BA1302" t="s">
        <v>5213</v>
      </c>
      <c r="BB1302" s="302" t="s">
        <v>5197</v>
      </c>
      <c r="BC1302" s="309" t="s">
        <v>5198</v>
      </c>
    </row>
    <row r="1303" spans="1:55" ht="15.75" x14ac:dyDescent="0.25">
      <c r="A1303" s="23" t="s">
        <v>289</v>
      </c>
      <c r="B1303" s="24" t="s">
        <v>382</v>
      </c>
      <c r="D1303" s="3" t="s">
        <v>2124</v>
      </c>
      <c r="E1303" s="20" t="s">
        <v>4443</v>
      </c>
      <c r="F1303" s="21" t="s">
        <v>4851</v>
      </c>
      <c r="H1303" t="s">
        <v>1609</v>
      </c>
      <c r="I1303" s="33">
        <v>64039193</v>
      </c>
      <c r="K1303" s="1" t="s">
        <v>2008</v>
      </c>
      <c r="L1303" s="1" t="s">
        <v>2008</v>
      </c>
      <c r="M1303" s="254"/>
      <c r="N1303" s="185">
        <v>40</v>
      </c>
      <c r="O1303" s="185" t="s">
        <v>4857</v>
      </c>
      <c r="P1303" s="244" t="s">
        <v>1995</v>
      </c>
      <c r="Q1303" s="313">
        <v>862</v>
      </c>
      <c r="R1303" s="37">
        <f t="shared" si="65"/>
        <v>1583.2</v>
      </c>
      <c r="S1303" s="168">
        <v>1979</v>
      </c>
      <c r="T1303" s="143">
        <v>5051771882727</v>
      </c>
      <c r="U1303"/>
      <c r="V1303" s="99">
        <v>1.7</v>
      </c>
      <c r="W1303" s="142">
        <v>0.3</v>
      </c>
      <c r="X1303" s="99">
        <f t="shared" si="64"/>
        <v>2</v>
      </c>
      <c r="Y1303" s="139">
        <v>340</v>
      </c>
      <c r="Z1303" s="139">
        <v>120</v>
      </c>
      <c r="AA1303" s="139">
        <v>620</v>
      </c>
      <c r="AY1303" s="322" t="s">
        <v>384</v>
      </c>
      <c r="BA1303" t="s">
        <v>5213</v>
      </c>
      <c r="BB1303" s="302" t="s">
        <v>5197</v>
      </c>
      <c r="BC1303" s="309" t="s">
        <v>5198</v>
      </c>
    </row>
    <row r="1304" spans="1:55" ht="15.75" x14ac:dyDescent="0.25">
      <c r="A1304" s="23" t="s">
        <v>289</v>
      </c>
      <c r="B1304" s="24" t="s">
        <v>382</v>
      </c>
      <c r="D1304" s="3" t="s">
        <v>2124</v>
      </c>
      <c r="E1304" s="20" t="s">
        <v>4444</v>
      </c>
      <c r="F1304" s="21" t="s">
        <v>4851</v>
      </c>
      <c r="H1304" t="s">
        <v>1609</v>
      </c>
      <c r="I1304" s="33">
        <v>64039193</v>
      </c>
      <c r="K1304" s="1" t="s">
        <v>2008</v>
      </c>
      <c r="L1304" s="1" t="s">
        <v>2008</v>
      </c>
      <c r="M1304" s="254"/>
      <c r="N1304" s="185">
        <v>40</v>
      </c>
      <c r="O1304" s="185" t="s">
        <v>4858</v>
      </c>
      <c r="P1304" s="244" t="s">
        <v>1995</v>
      </c>
      <c r="Q1304" s="313">
        <v>862</v>
      </c>
      <c r="R1304" s="37">
        <f t="shared" si="65"/>
        <v>1583.2</v>
      </c>
      <c r="S1304" s="168">
        <v>1979</v>
      </c>
      <c r="T1304" s="143">
        <v>5051771882710</v>
      </c>
      <c r="U1304"/>
      <c r="V1304" s="99">
        <v>1.7</v>
      </c>
      <c r="W1304" s="142">
        <v>0.3</v>
      </c>
      <c r="X1304" s="99">
        <f t="shared" si="64"/>
        <v>2</v>
      </c>
      <c r="Y1304" s="139">
        <v>340</v>
      </c>
      <c r="Z1304" s="139">
        <v>120</v>
      </c>
      <c r="AA1304" s="139">
        <v>620</v>
      </c>
      <c r="AY1304" s="322" t="s">
        <v>384</v>
      </c>
      <c r="BA1304" t="s">
        <v>5213</v>
      </c>
      <c r="BB1304" s="302" t="s">
        <v>5197</v>
      </c>
      <c r="BC1304" s="309" t="s">
        <v>5198</v>
      </c>
    </row>
    <row r="1305" spans="1:55" ht="15.75" x14ac:dyDescent="0.25">
      <c r="A1305" s="23" t="s">
        <v>289</v>
      </c>
      <c r="B1305" s="24" t="s">
        <v>382</v>
      </c>
      <c r="C1305" s="24"/>
      <c r="D1305" s="3" t="s">
        <v>2124</v>
      </c>
      <c r="E1305" s="21" t="s">
        <v>3132</v>
      </c>
      <c r="F1305" s="21" t="s">
        <v>4851</v>
      </c>
      <c r="G1305" s="24"/>
      <c r="H1305" s="36" t="s">
        <v>290</v>
      </c>
      <c r="I1305" s="33">
        <v>64039193</v>
      </c>
      <c r="K1305" s="1" t="s">
        <v>2008</v>
      </c>
      <c r="L1305" s="1" t="s">
        <v>2008</v>
      </c>
      <c r="N1305" s="185">
        <v>41</v>
      </c>
      <c r="O1305" s="185" t="s">
        <v>4852</v>
      </c>
      <c r="P1305" s="22" t="s">
        <v>1995</v>
      </c>
      <c r="Q1305" s="313">
        <v>862</v>
      </c>
      <c r="R1305" s="37">
        <f t="shared" si="65"/>
        <v>1583.2</v>
      </c>
      <c r="S1305" s="168">
        <v>1979</v>
      </c>
      <c r="T1305" s="33">
        <v>5051771617206</v>
      </c>
      <c r="U1305" s="33"/>
      <c r="V1305" s="99">
        <v>1.7</v>
      </c>
      <c r="W1305" s="142">
        <v>0.3</v>
      </c>
      <c r="X1305" s="99">
        <f t="shared" si="64"/>
        <v>2</v>
      </c>
      <c r="Y1305" s="139">
        <v>340</v>
      </c>
      <c r="Z1305" s="139">
        <v>120</v>
      </c>
      <c r="AA1305" s="139">
        <v>620</v>
      </c>
      <c r="AY1305" s="322" t="s">
        <v>384</v>
      </c>
      <c r="AZ1305" s="32"/>
      <c r="BA1305" t="s">
        <v>5213</v>
      </c>
      <c r="BB1305" s="302" t="s">
        <v>5197</v>
      </c>
      <c r="BC1305" s="309" t="s">
        <v>5198</v>
      </c>
    </row>
    <row r="1306" spans="1:55" ht="30" x14ac:dyDescent="0.25">
      <c r="A1306" s="23" t="s">
        <v>289</v>
      </c>
      <c r="B1306" s="24" t="s">
        <v>382</v>
      </c>
      <c r="D1306" s="3" t="s">
        <v>2124</v>
      </c>
      <c r="E1306" s="20" t="s">
        <v>4445</v>
      </c>
      <c r="F1306" s="21" t="s">
        <v>4851</v>
      </c>
      <c r="H1306" t="s">
        <v>1609</v>
      </c>
      <c r="I1306" s="33">
        <v>64039193</v>
      </c>
      <c r="K1306" s="1" t="s">
        <v>2008</v>
      </c>
      <c r="L1306" s="1" t="s">
        <v>2008</v>
      </c>
      <c r="M1306" s="254"/>
      <c r="N1306" s="185">
        <v>41</v>
      </c>
      <c r="O1306" s="185" t="s">
        <v>4854</v>
      </c>
      <c r="P1306" s="244" t="s">
        <v>1995</v>
      </c>
      <c r="Q1306" s="313">
        <v>862</v>
      </c>
      <c r="R1306" s="37">
        <f t="shared" si="65"/>
        <v>1583.2</v>
      </c>
      <c r="S1306" s="168">
        <v>1979</v>
      </c>
      <c r="T1306" s="143">
        <v>5051771818030</v>
      </c>
      <c r="U1306"/>
      <c r="V1306" s="99">
        <v>1.7</v>
      </c>
      <c r="W1306" s="142">
        <v>0.3</v>
      </c>
      <c r="X1306" s="99">
        <f t="shared" si="64"/>
        <v>2</v>
      </c>
      <c r="Y1306" s="139">
        <v>340</v>
      </c>
      <c r="Z1306" s="139">
        <v>120</v>
      </c>
      <c r="AA1306" s="139">
        <v>620</v>
      </c>
      <c r="AY1306" s="322" t="s">
        <v>384</v>
      </c>
      <c r="BA1306" t="s">
        <v>5213</v>
      </c>
      <c r="BB1306" s="302" t="s">
        <v>5197</v>
      </c>
      <c r="BC1306" s="309" t="s">
        <v>5198</v>
      </c>
    </row>
    <row r="1307" spans="1:55" ht="15.75" x14ac:dyDescent="0.25">
      <c r="A1307" s="23" t="s">
        <v>289</v>
      </c>
      <c r="B1307" s="24" t="s">
        <v>382</v>
      </c>
      <c r="C1307" s="24"/>
      <c r="D1307" s="3" t="s">
        <v>2124</v>
      </c>
      <c r="E1307" s="21" t="s">
        <v>3133</v>
      </c>
      <c r="F1307" s="21" t="s">
        <v>4851</v>
      </c>
      <c r="G1307" s="24"/>
      <c r="H1307" s="36" t="s">
        <v>290</v>
      </c>
      <c r="I1307" s="33">
        <v>64039193</v>
      </c>
      <c r="K1307" s="1" t="s">
        <v>2008</v>
      </c>
      <c r="L1307" s="1" t="s">
        <v>2008</v>
      </c>
      <c r="N1307" s="185">
        <v>41</v>
      </c>
      <c r="O1307" s="185" t="s">
        <v>4853</v>
      </c>
      <c r="P1307" s="22" t="s">
        <v>1995</v>
      </c>
      <c r="Q1307" s="313">
        <v>862</v>
      </c>
      <c r="R1307" s="37">
        <f t="shared" si="65"/>
        <v>1583.2</v>
      </c>
      <c r="S1307" s="168">
        <v>1979</v>
      </c>
      <c r="T1307" s="33">
        <v>5051771617213</v>
      </c>
      <c r="U1307" s="33"/>
      <c r="V1307" s="99">
        <v>1.7</v>
      </c>
      <c r="W1307" s="142">
        <v>0.3</v>
      </c>
      <c r="X1307" s="99">
        <f t="shared" si="64"/>
        <v>2</v>
      </c>
      <c r="Y1307" s="139">
        <v>340</v>
      </c>
      <c r="Z1307" s="139">
        <v>120</v>
      </c>
      <c r="AA1307" s="139">
        <v>620</v>
      </c>
      <c r="AY1307" s="322" t="s">
        <v>384</v>
      </c>
      <c r="AZ1307" s="32"/>
      <c r="BA1307" t="s">
        <v>5213</v>
      </c>
      <c r="BB1307" s="302" t="s">
        <v>5197</v>
      </c>
      <c r="BC1307" s="309" t="s">
        <v>5198</v>
      </c>
    </row>
    <row r="1308" spans="1:55" ht="15.75" x14ac:dyDescent="0.25">
      <c r="A1308" s="23" t="s">
        <v>289</v>
      </c>
      <c r="B1308" s="24" t="s">
        <v>382</v>
      </c>
      <c r="C1308" s="24"/>
      <c r="D1308" s="3" t="s">
        <v>2124</v>
      </c>
      <c r="E1308" t="s">
        <v>3134</v>
      </c>
      <c r="F1308" s="21" t="s">
        <v>4851</v>
      </c>
      <c r="G1308" s="24"/>
      <c r="H1308" s="36" t="s">
        <v>290</v>
      </c>
      <c r="I1308" s="33">
        <v>64039193</v>
      </c>
      <c r="K1308" s="1" t="s">
        <v>2008</v>
      </c>
      <c r="L1308" s="1" t="s">
        <v>2008</v>
      </c>
      <c r="N1308" s="185">
        <v>41</v>
      </c>
      <c r="O1308" s="185" t="s">
        <v>4855</v>
      </c>
      <c r="P1308" s="22" t="s">
        <v>1995</v>
      </c>
      <c r="Q1308" s="313">
        <v>862</v>
      </c>
      <c r="R1308" s="37">
        <f t="shared" si="65"/>
        <v>1583.2</v>
      </c>
      <c r="S1308" s="168">
        <v>1979</v>
      </c>
      <c r="T1308" s="33">
        <v>5051771617220</v>
      </c>
      <c r="U1308" s="33"/>
      <c r="V1308" s="99">
        <v>1.7</v>
      </c>
      <c r="W1308" s="142">
        <v>0.3</v>
      </c>
      <c r="X1308" s="99">
        <f t="shared" si="64"/>
        <v>2</v>
      </c>
      <c r="Y1308" s="139">
        <v>340</v>
      </c>
      <c r="Z1308" s="139">
        <v>120</v>
      </c>
      <c r="AA1308" s="139">
        <v>620</v>
      </c>
      <c r="AY1308" s="322" t="s">
        <v>384</v>
      </c>
      <c r="AZ1308" s="32"/>
      <c r="BA1308" t="s">
        <v>5213</v>
      </c>
      <c r="BB1308" s="302" t="s">
        <v>5197</v>
      </c>
      <c r="BC1308" s="309" t="s">
        <v>5198</v>
      </c>
    </row>
    <row r="1309" spans="1:55" ht="15.75" x14ac:dyDescent="0.25">
      <c r="A1309" s="23" t="s">
        <v>289</v>
      </c>
      <c r="B1309" s="24" t="s">
        <v>382</v>
      </c>
      <c r="D1309" s="3" t="s">
        <v>2124</v>
      </c>
      <c r="E1309" s="20" t="s">
        <v>4446</v>
      </c>
      <c r="F1309" s="21" t="s">
        <v>4851</v>
      </c>
      <c r="H1309" t="s">
        <v>1609</v>
      </c>
      <c r="I1309" s="33">
        <v>64039193</v>
      </c>
      <c r="K1309" s="1" t="s">
        <v>2008</v>
      </c>
      <c r="L1309" s="1" t="s">
        <v>2008</v>
      </c>
      <c r="M1309" s="254"/>
      <c r="N1309" s="185">
        <v>41</v>
      </c>
      <c r="O1309" s="185" t="s">
        <v>4856</v>
      </c>
      <c r="P1309" s="244" t="s">
        <v>1995</v>
      </c>
      <c r="Q1309" s="313">
        <v>862</v>
      </c>
      <c r="R1309" s="37">
        <f t="shared" si="65"/>
        <v>1583.2</v>
      </c>
      <c r="S1309" s="168">
        <v>1979</v>
      </c>
      <c r="T1309" s="143">
        <v>5051771783192</v>
      </c>
      <c r="U1309"/>
      <c r="V1309" s="99">
        <v>1.7</v>
      </c>
      <c r="W1309" s="142">
        <v>0.3</v>
      </c>
      <c r="X1309" s="99">
        <f t="shared" si="64"/>
        <v>2</v>
      </c>
      <c r="Y1309" s="139">
        <v>340</v>
      </c>
      <c r="Z1309" s="139">
        <v>120</v>
      </c>
      <c r="AA1309" s="139">
        <v>620</v>
      </c>
      <c r="AY1309" s="322" t="s">
        <v>384</v>
      </c>
      <c r="BA1309" t="s">
        <v>5213</v>
      </c>
      <c r="BB1309" s="302" t="s">
        <v>5197</v>
      </c>
      <c r="BC1309" s="309" t="s">
        <v>5198</v>
      </c>
    </row>
    <row r="1310" spans="1:55" ht="15.75" x14ac:dyDescent="0.25">
      <c r="A1310" s="23" t="s">
        <v>289</v>
      </c>
      <c r="B1310" s="24" t="s">
        <v>382</v>
      </c>
      <c r="D1310" s="3" t="s">
        <v>2124</v>
      </c>
      <c r="E1310" s="20" t="s">
        <v>4447</v>
      </c>
      <c r="F1310" s="21" t="s">
        <v>4851</v>
      </c>
      <c r="H1310" t="s">
        <v>1609</v>
      </c>
      <c r="I1310" s="33">
        <v>64039193</v>
      </c>
      <c r="K1310" s="1" t="s">
        <v>2008</v>
      </c>
      <c r="L1310" s="1" t="s">
        <v>2008</v>
      </c>
      <c r="M1310" s="254"/>
      <c r="N1310" s="185">
        <v>41</v>
      </c>
      <c r="O1310" s="185" t="s">
        <v>4857</v>
      </c>
      <c r="P1310" s="244" t="s">
        <v>1995</v>
      </c>
      <c r="Q1310" s="313">
        <v>862</v>
      </c>
      <c r="R1310" s="37">
        <f t="shared" si="65"/>
        <v>1583.2</v>
      </c>
      <c r="S1310" s="168">
        <v>1979</v>
      </c>
      <c r="T1310" s="143">
        <v>5051771818023</v>
      </c>
      <c r="U1310"/>
      <c r="V1310" s="99">
        <v>1.7</v>
      </c>
      <c r="W1310" s="142">
        <v>0.3</v>
      </c>
      <c r="X1310" s="99">
        <f t="shared" si="64"/>
        <v>2</v>
      </c>
      <c r="Y1310" s="139">
        <v>340</v>
      </c>
      <c r="Z1310" s="139">
        <v>120</v>
      </c>
      <c r="AA1310" s="139">
        <v>620</v>
      </c>
      <c r="AY1310" s="322" t="s">
        <v>384</v>
      </c>
      <c r="BA1310" t="s">
        <v>5213</v>
      </c>
      <c r="BB1310" s="302" t="s">
        <v>5197</v>
      </c>
      <c r="BC1310" s="309" t="s">
        <v>5198</v>
      </c>
    </row>
    <row r="1311" spans="1:55" ht="15.75" x14ac:dyDescent="0.25">
      <c r="A1311" s="23" t="s">
        <v>289</v>
      </c>
      <c r="B1311" s="24" t="s">
        <v>382</v>
      </c>
      <c r="D1311" s="3" t="s">
        <v>2124</v>
      </c>
      <c r="E1311" s="20" t="s">
        <v>4448</v>
      </c>
      <c r="F1311" s="21" t="s">
        <v>4851</v>
      </c>
      <c r="H1311" t="s">
        <v>1609</v>
      </c>
      <c r="I1311" s="33">
        <v>64039193</v>
      </c>
      <c r="K1311" s="1" t="s">
        <v>2008</v>
      </c>
      <c r="L1311" s="1" t="s">
        <v>2008</v>
      </c>
      <c r="M1311" s="254"/>
      <c r="N1311" s="185">
        <v>41</v>
      </c>
      <c r="O1311" s="185" t="s">
        <v>4858</v>
      </c>
      <c r="P1311" s="244" t="s">
        <v>1995</v>
      </c>
      <c r="Q1311" s="313">
        <v>862</v>
      </c>
      <c r="R1311" s="37">
        <f t="shared" si="65"/>
        <v>1583.2</v>
      </c>
      <c r="S1311" s="168">
        <v>1979</v>
      </c>
      <c r="T1311" s="143">
        <v>5051771783208</v>
      </c>
      <c r="U1311"/>
      <c r="V1311" s="99">
        <v>1.7</v>
      </c>
      <c r="W1311" s="142">
        <v>0.3</v>
      </c>
      <c r="X1311" s="99">
        <f t="shared" si="64"/>
        <v>2</v>
      </c>
      <c r="Y1311" s="139">
        <v>340</v>
      </c>
      <c r="Z1311" s="139">
        <v>120</v>
      </c>
      <c r="AA1311" s="139">
        <v>620</v>
      </c>
      <c r="AY1311" s="322" t="s">
        <v>384</v>
      </c>
      <c r="BA1311" t="s">
        <v>5213</v>
      </c>
      <c r="BB1311" s="302" t="s">
        <v>5197</v>
      </c>
      <c r="BC1311" s="309" t="s">
        <v>5198</v>
      </c>
    </row>
    <row r="1312" spans="1:55" ht="15.75" x14ac:dyDescent="0.25">
      <c r="A1312" s="23" t="s">
        <v>289</v>
      </c>
      <c r="B1312" s="24" t="s">
        <v>382</v>
      </c>
      <c r="D1312" t="s">
        <v>4796</v>
      </c>
      <c r="E1312" s="20" t="s">
        <v>4450</v>
      </c>
      <c r="F1312" t="s">
        <v>4451</v>
      </c>
      <c r="H1312" t="s">
        <v>1609</v>
      </c>
      <c r="I1312" s="33">
        <v>64029190</v>
      </c>
      <c r="K1312" s="1" t="s">
        <v>2008</v>
      </c>
      <c r="L1312" s="1" t="s">
        <v>2008</v>
      </c>
      <c r="M1312" s="254"/>
      <c r="N1312" s="279" t="s">
        <v>4859</v>
      </c>
      <c r="O1312" s="261" t="s">
        <v>4852</v>
      </c>
      <c r="P1312" s="244" t="s">
        <v>1995</v>
      </c>
      <c r="Q1312" s="313">
        <v>608</v>
      </c>
      <c r="R1312" s="37">
        <f t="shared" si="65"/>
        <v>1119.2</v>
      </c>
      <c r="S1312" s="168">
        <v>1399</v>
      </c>
      <c r="T1312" s="143">
        <v>5051771718613</v>
      </c>
      <c r="U1312"/>
      <c r="V1312" s="99">
        <v>1.4</v>
      </c>
      <c r="W1312" s="142">
        <v>0.3</v>
      </c>
      <c r="X1312" s="99">
        <f t="shared" ref="X1312:X1361" si="66">V1312+W1312</f>
        <v>1.7</v>
      </c>
      <c r="Y1312" s="139">
        <v>530</v>
      </c>
      <c r="Z1312" s="139">
        <v>300</v>
      </c>
      <c r="AA1312" s="139">
        <v>110</v>
      </c>
      <c r="AY1312" s="322" t="s">
        <v>4452</v>
      </c>
      <c r="BA1312" t="s">
        <v>5213</v>
      </c>
      <c r="BB1312" s="302" t="s">
        <v>5197</v>
      </c>
      <c r="BC1312" s="309" t="s">
        <v>5198</v>
      </c>
    </row>
    <row r="1313" spans="1:55" ht="15.75" x14ac:dyDescent="0.25">
      <c r="A1313" s="23" t="s">
        <v>289</v>
      </c>
      <c r="B1313" s="24" t="s">
        <v>382</v>
      </c>
      <c r="D1313" t="s">
        <v>4796</v>
      </c>
      <c r="E1313" s="20" t="s">
        <v>4453</v>
      </c>
      <c r="F1313" t="s">
        <v>4451</v>
      </c>
      <c r="H1313" t="s">
        <v>1609</v>
      </c>
      <c r="I1313" s="33">
        <v>64029190</v>
      </c>
      <c r="K1313" s="1" t="s">
        <v>2008</v>
      </c>
      <c r="L1313" s="1" t="s">
        <v>2008</v>
      </c>
      <c r="M1313" s="254"/>
      <c r="N1313" s="279" t="s">
        <v>4860</v>
      </c>
      <c r="O1313" s="261" t="s">
        <v>4852</v>
      </c>
      <c r="P1313" s="244" t="s">
        <v>1995</v>
      </c>
      <c r="Q1313" s="313">
        <v>608</v>
      </c>
      <c r="R1313" s="37">
        <f t="shared" si="65"/>
        <v>1119.2</v>
      </c>
      <c r="S1313" s="168">
        <v>1399</v>
      </c>
      <c r="T1313" s="143">
        <v>5051771718620</v>
      </c>
      <c r="U1313"/>
      <c r="V1313" s="99">
        <v>1.45</v>
      </c>
      <c r="W1313" s="142">
        <v>0.3</v>
      </c>
      <c r="X1313" s="99">
        <f t="shared" si="66"/>
        <v>1.75</v>
      </c>
      <c r="Y1313" s="139">
        <v>530</v>
      </c>
      <c r="Z1313" s="139">
        <v>300</v>
      </c>
      <c r="AA1313" s="139">
        <v>110</v>
      </c>
      <c r="AY1313" s="322" t="s">
        <v>4452</v>
      </c>
      <c r="BA1313" t="s">
        <v>5213</v>
      </c>
      <c r="BB1313" s="302" t="s">
        <v>5197</v>
      </c>
      <c r="BC1313" s="309" t="s">
        <v>5198</v>
      </c>
    </row>
    <row r="1314" spans="1:55" ht="15.75" x14ac:dyDescent="0.25">
      <c r="A1314" s="23" t="s">
        <v>289</v>
      </c>
      <c r="B1314" s="24" t="s">
        <v>382</v>
      </c>
      <c r="D1314" t="s">
        <v>4796</v>
      </c>
      <c r="E1314" s="20" t="s">
        <v>4454</v>
      </c>
      <c r="F1314" t="s">
        <v>4451</v>
      </c>
      <c r="H1314" t="s">
        <v>1609</v>
      </c>
      <c r="I1314" s="33">
        <v>64029190</v>
      </c>
      <c r="K1314" s="1" t="s">
        <v>2008</v>
      </c>
      <c r="L1314" s="1" t="s">
        <v>2008</v>
      </c>
      <c r="M1314" s="254"/>
      <c r="N1314" s="13">
        <v>33</v>
      </c>
      <c r="O1314" s="261" t="s">
        <v>4852</v>
      </c>
      <c r="P1314" s="244" t="s">
        <v>1995</v>
      </c>
      <c r="Q1314" s="313">
        <v>608</v>
      </c>
      <c r="R1314" s="37">
        <f t="shared" si="65"/>
        <v>1119.2</v>
      </c>
      <c r="S1314" s="168">
        <v>1399</v>
      </c>
      <c r="T1314" s="143">
        <v>5051771718606</v>
      </c>
      <c r="U1314"/>
      <c r="V1314" s="99">
        <v>1.62</v>
      </c>
      <c r="W1314" s="142">
        <v>0.3</v>
      </c>
      <c r="X1314" s="99">
        <f t="shared" si="66"/>
        <v>1.9200000000000002</v>
      </c>
      <c r="Y1314" s="139">
        <v>530</v>
      </c>
      <c r="Z1314" s="139">
        <v>300</v>
      </c>
      <c r="AA1314" s="139">
        <v>110</v>
      </c>
      <c r="AY1314" s="322" t="s">
        <v>4452</v>
      </c>
      <c r="BA1314" t="s">
        <v>5213</v>
      </c>
      <c r="BB1314" s="302" t="s">
        <v>5197</v>
      </c>
      <c r="BC1314" s="309" t="s">
        <v>5198</v>
      </c>
    </row>
    <row r="1315" spans="1:55" ht="15.75" x14ac:dyDescent="0.25">
      <c r="A1315" s="23" t="s">
        <v>289</v>
      </c>
      <c r="B1315" s="24" t="s">
        <v>382</v>
      </c>
      <c r="D1315" t="s">
        <v>4796</v>
      </c>
      <c r="E1315" s="20" t="s">
        <v>4455</v>
      </c>
      <c r="F1315" t="s">
        <v>4451</v>
      </c>
      <c r="H1315" t="s">
        <v>1609</v>
      </c>
      <c r="I1315" s="33">
        <v>64029190</v>
      </c>
      <c r="K1315" s="1" t="s">
        <v>2008</v>
      </c>
      <c r="L1315" s="1" t="s">
        <v>2008</v>
      </c>
      <c r="M1315" s="254"/>
      <c r="N1315" s="13">
        <v>34</v>
      </c>
      <c r="O1315" s="261" t="s">
        <v>4852</v>
      </c>
      <c r="P1315" s="244" t="s">
        <v>1995</v>
      </c>
      <c r="Q1315" s="313">
        <v>608</v>
      </c>
      <c r="R1315" s="37">
        <f t="shared" si="65"/>
        <v>1119.2</v>
      </c>
      <c r="S1315" s="168">
        <v>1399</v>
      </c>
      <c r="T1315" s="143">
        <v>5051771718637</v>
      </c>
      <c r="U1315"/>
      <c r="V1315" s="99">
        <v>1.7</v>
      </c>
      <c r="W1315" s="142">
        <v>0.3</v>
      </c>
      <c r="X1315" s="99">
        <f t="shared" si="66"/>
        <v>2</v>
      </c>
      <c r="Y1315" s="139">
        <v>530</v>
      </c>
      <c r="Z1315" s="139">
        <v>300</v>
      </c>
      <c r="AA1315" s="139">
        <v>110</v>
      </c>
      <c r="AY1315" s="322" t="s">
        <v>4452</v>
      </c>
      <c r="BA1315" t="s">
        <v>5213</v>
      </c>
      <c r="BB1315" s="302" t="s">
        <v>5197</v>
      </c>
      <c r="BC1315" s="309" t="s">
        <v>5198</v>
      </c>
    </row>
    <row r="1316" spans="1:55" ht="15.75" x14ac:dyDescent="0.25">
      <c r="A1316" s="23" t="s">
        <v>289</v>
      </c>
      <c r="B1316" s="24" t="s">
        <v>382</v>
      </c>
      <c r="D1316" t="s">
        <v>4796</v>
      </c>
      <c r="E1316" s="20" t="s">
        <v>4456</v>
      </c>
      <c r="F1316" t="s">
        <v>4451</v>
      </c>
      <c r="H1316" t="s">
        <v>1609</v>
      </c>
      <c r="I1316" s="33">
        <v>64029190</v>
      </c>
      <c r="K1316" s="1" t="s">
        <v>2008</v>
      </c>
      <c r="L1316" s="1" t="s">
        <v>2008</v>
      </c>
      <c r="M1316" s="254"/>
      <c r="N1316" s="13">
        <v>35</v>
      </c>
      <c r="O1316" s="261" t="s">
        <v>4852</v>
      </c>
      <c r="P1316" s="244" t="s">
        <v>1995</v>
      </c>
      <c r="Q1316" s="313">
        <v>608</v>
      </c>
      <c r="R1316" s="37">
        <f t="shared" si="65"/>
        <v>1119.2</v>
      </c>
      <c r="S1316" s="168">
        <v>1399</v>
      </c>
      <c r="T1316" s="143">
        <v>5051771718644</v>
      </c>
      <c r="U1316"/>
      <c r="V1316" s="99">
        <v>1.7</v>
      </c>
      <c r="W1316" s="142">
        <v>0.3</v>
      </c>
      <c r="X1316" s="99">
        <f t="shared" si="66"/>
        <v>2</v>
      </c>
      <c r="Y1316" s="139">
        <v>530</v>
      </c>
      <c r="Z1316" s="139">
        <v>300</v>
      </c>
      <c r="AA1316" s="139">
        <v>110</v>
      </c>
      <c r="AY1316" s="322" t="s">
        <v>4452</v>
      </c>
      <c r="BA1316" t="s">
        <v>5213</v>
      </c>
      <c r="BB1316" s="302" t="s">
        <v>5197</v>
      </c>
      <c r="BC1316" s="309" t="s">
        <v>5198</v>
      </c>
    </row>
    <row r="1317" spans="1:55" ht="15.75" x14ac:dyDescent="0.25">
      <c r="A1317" s="23" t="s">
        <v>289</v>
      </c>
      <c r="B1317" s="24" t="s">
        <v>382</v>
      </c>
      <c r="D1317" t="s">
        <v>4994</v>
      </c>
      <c r="E1317" s="20" t="s">
        <v>4995</v>
      </c>
      <c r="F1317" s="21" t="s">
        <v>4867</v>
      </c>
      <c r="H1317" t="s">
        <v>1609</v>
      </c>
      <c r="I1317" s="33">
        <v>6403919300</v>
      </c>
      <c r="K1317" s="1" t="s">
        <v>2008</v>
      </c>
      <c r="L1317" s="1" t="s">
        <v>2008</v>
      </c>
      <c r="N1317" s="13">
        <v>36</v>
      </c>
      <c r="O1317" s="13" t="s">
        <v>4864</v>
      </c>
      <c r="P1317" s="244" t="s">
        <v>1995</v>
      </c>
      <c r="Q1317" s="313">
        <v>829</v>
      </c>
      <c r="R1317" s="37">
        <f t="shared" si="65"/>
        <v>1519.2</v>
      </c>
      <c r="S1317" s="168">
        <v>1899</v>
      </c>
      <c r="T1317" s="143" t="s">
        <v>4996</v>
      </c>
      <c r="V1317" s="99">
        <v>2</v>
      </c>
      <c r="W1317" s="142">
        <v>0.3</v>
      </c>
      <c r="X1317" s="99">
        <f t="shared" si="66"/>
        <v>2.2999999999999998</v>
      </c>
      <c r="Y1317" s="8">
        <v>350</v>
      </c>
      <c r="Z1317" s="8">
        <v>630</v>
      </c>
      <c r="AA1317" s="8">
        <v>120</v>
      </c>
      <c r="AY1317" s="320" t="s">
        <v>4887</v>
      </c>
      <c r="BA1317" t="s">
        <v>5213</v>
      </c>
      <c r="BB1317" s="302" t="s">
        <v>5197</v>
      </c>
      <c r="BC1317" s="309" t="s">
        <v>5198</v>
      </c>
    </row>
    <row r="1318" spans="1:55" ht="15.75" x14ac:dyDescent="0.25">
      <c r="A1318" s="23" t="s">
        <v>289</v>
      </c>
      <c r="B1318" s="24" t="s">
        <v>382</v>
      </c>
      <c r="D1318" t="s">
        <v>4994</v>
      </c>
      <c r="E1318" t="s">
        <v>4997</v>
      </c>
      <c r="F1318" s="21" t="s">
        <v>4867</v>
      </c>
      <c r="H1318" t="s">
        <v>1609</v>
      </c>
      <c r="I1318" s="33">
        <v>6403919300</v>
      </c>
      <c r="K1318" s="1" t="s">
        <v>2008</v>
      </c>
      <c r="L1318" s="1" t="s">
        <v>2008</v>
      </c>
      <c r="N1318" s="13">
        <v>37</v>
      </c>
      <c r="O1318" s="13" t="s">
        <v>4864</v>
      </c>
      <c r="P1318" s="244" t="s">
        <v>1995</v>
      </c>
      <c r="Q1318" s="313">
        <v>829</v>
      </c>
      <c r="R1318" s="37">
        <f t="shared" si="65"/>
        <v>1519.2</v>
      </c>
      <c r="S1318" s="168">
        <v>1899</v>
      </c>
      <c r="T1318" s="143" t="s">
        <v>4998</v>
      </c>
      <c r="V1318" s="99">
        <v>2</v>
      </c>
      <c r="W1318" s="142">
        <v>0.3</v>
      </c>
      <c r="X1318" s="99">
        <f t="shared" si="66"/>
        <v>2.2999999999999998</v>
      </c>
      <c r="Y1318" s="8">
        <v>350</v>
      </c>
      <c r="Z1318" s="8">
        <v>630</v>
      </c>
      <c r="AA1318" s="8">
        <v>120</v>
      </c>
      <c r="AY1318" s="320" t="s">
        <v>4887</v>
      </c>
      <c r="BA1318" t="s">
        <v>5213</v>
      </c>
      <c r="BB1318" s="302" t="s">
        <v>5197</v>
      </c>
      <c r="BC1318" s="309" t="s">
        <v>5198</v>
      </c>
    </row>
    <row r="1319" spans="1:55" ht="15.75" x14ac:dyDescent="0.25">
      <c r="A1319" s="23" t="s">
        <v>289</v>
      </c>
      <c r="B1319" s="24" t="s">
        <v>382</v>
      </c>
      <c r="D1319" t="s">
        <v>4994</v>
      </c>
      <c r="E1319" t="s">
        <v>4999</v>
      </c>
      <c r="F1319" s="21" t="s">
        <v>4867</v>
      </c>
      <c r="H1319" t="s">
        <v>1609</v>
      </c>
      <c r="I1319" s="33">
        <v>6403919300</v>
      </c>
      <c r="K1319" s="1" t="s">
        <v>2008</v>
      </c>
      <c r="L1319" s="1" t="s">
        <v>2008</v>
      </c>
      <c r="N1319" s="13">
        <v>38</v>
      </c>
      <c r="O1319" s="13" t="s">
        <v>4864</v>
      </c>
      <c r="P1319" s="244" t="s">
        <v>1995</v>
      </c>
      <c r="Q1319" s="313">
        <v>829</v>
      </c>
      <c r="R1319" s="37">
        <f t="shared" si="65"/>
        <v>1519.2</v>
      </c>
      <c r="S1319" s="168">
        <v>1899</v>
      </c>
      <c r="T1319" s="143" t="s">
        <v>5000</v>
      </c>
      <c r="V1319" s="99">
        <v>2</v>
      </c>
      <c r="W1319" s="142">
        <v>0.3</v>
      </c>
      <c r="X1319" s="99">
        <f t="shared" si="66"/>
        <v>2.2999999999999998</v>
      </c>
      <c r="Y1319" s="8">
        <v>350</v>
      </c>
      <c r="Z1319" s="8">
        <v>630</v>
      </c>
      <c r="AA1319" s="8">
        <v>120</v>
      </c>
      <c r="AY1319" s="320" t="s">
        <v>4887</v>
      </c>
      <c r="BA1319" t="s">
        <v>5213</v>
      </c>
      <c r="BB1319" s="302" t="s">
        <v>5197</v>
      </c>
      <c r="BC1319" s="309" t="s">
        <v>5198</v>
      </c>
    </row>
    <row r="1320" spans="1:55" ht="15.75" x14ac:dyDescent="0.25">
      <c r="A1320" s="23" t="s">
        <v>289</v>
      </c>
      <c r="B1320" s="24" t="s">
        <v>382</v>
      </c>
      <c r="D1320" t="s">
        <v>4994</v>
      </c>
      <c r="E1320" t="s">
        <v>5001</v>
      </c>
      <c r="F1320" s="21" t="s">
        <v>4867</v>
      </c>
      <c r="H1320" t="s">
        <v>1609</v>
      </c>
      <c r="I1320" s="33">
        <v>6403919300</v>
      </c>
      <c r="K1320" s="1" t="s">
        <v>2008</v>
      </c>
      <c r="L1320" s="1" t="s">
        <v>2008</v>
      </c>
      <c r="N1320" s="13">
        <v>39</v>
      </c>
      <c r="O1320" s="13" t="s">
        <v>4864</v>
      </c>
      <c r="P1320" s="244" t="s">
        <v>1995</v>
      </c>
      <c r="Q1320" s="313">
        <v>829</v>
      </c>
      <c r="R1320" s="37">
        <f t="shared" si="65"/>
        <v>1519.2</v>
      </c>
      <c r="S1320" s="168">
        <v>1899</v>
      </c>
      <c r="T1320" s="143" t="s">
        <v>5002</v>
      </c>
      <c r="V1320" s="99">
        <v>2</v>
      </c>
      <c r="W1320" s="142">
        <v>0.3</v>
      </c>
      <c r="X1320" s="99">
        <f t="shared" si="66"/>
        <v>2.2999999999999998</v>
      </c>
      <c r="Y1320" s="8">
        <v>350</v>
      </c>
      <c r="Z1320" s="8">
        <v>630</v>
      </c>
      <c r="AA1320" s="8">
        <v>120</v>
      </c>
      <c r="AY1320" s="320" t="s">
        <v>4887</v>
      </c>
      <c r="BA1320" t="s">
        <v>5213</v>
      </c>
      <c r="BB1320" s="302" t="s">
        <v>5197</v>
      </c>
      <c r="BC1320" s="309" t="s">
        <v>5198</v>
      </c>
    </row>
    <row r="1321" spans="1:55" ht="15.75" x14ac:dyDescent="0.25">
      <c r="A1321" s="23" t="s">
        <v>289</v>
      </c>
      <c r="B1321" s="24" t="s">
        <v>382</v>
      </c>
      <c r="C1321" s="12"/>
      <c r="D1321" t="s">
        <v>4994</v>
      </c>
      <c r="E1321" t="s">
        <v>5003</v>
      </c>
      <c r="F1321" s="21" t="s">
        <v>4867</v>
      </c>
      <c r="H1321" t="s">
        <v>1609</v>
      </c>
      <c r="I1321" s="33">
        <v>6403919300</v>
      </c>
      <c r="J1321" s="179"/>
      <c r="K1321" s="1" t="s">
        <v>2008</v>
      </c>
      <c r="L1321" s="1" t="s">
        <v>2008</v>
      </c>
      <c r="M1321" s="12"/>
      <c r="N1321" s="13">
        <v>40</v>
      </c>
      <c r="O1321" s="280" t="s">
        <v>4864</v>
      </c>
      <c r="P1321" s="244" t="s">
        <v>1995</v>
      </c>
      <c r="Q1321" s="313">
        <v>829</v>
      </c>
      <c r="R1321" s="37">
        <f t="shared" si="65"/>
        <v>1519.2</v>
      </c>
      <c r="S1321" s="168">
        <v>1899</v>
      </c>
      <c r="T1321" s="33" t="s">
        <v>5004</v>
      </c>
      <c r="U1321" s="179"/>
      <c r="V1321" s="99">
        <v>2</v>
      </c>
      <c r="W1321" s="142">
        <v>0.3</v>
      </c>
      <c r="X1321" s="99">
        <f t="shared" si="66"/>
        <v>2.2999999999999998</v>
      </c>
      <c r="Y1321" s="8">
        <v>350</v>
      </c>
      <c r="Z1321" s="8">
        <v>630</v>
      </c>
      <c r="AA1321" s="8">
        <v>120</v>
      </c>
      <c r="AB1321" s="171"/>
      <c r="AC1321" s="171"/>
      <c r="AD1321" s="171"/>
      <c r="AE1321" s="171"/>
      <c r="AF1321" s="171"/>
      <c r="AG1321" s="171"/>
      <c r="AH1321" s="169"/>
      <c r="AI1321" s="171"/>
      <c r="AJ1321" s="171"/>
      <c r="AK1321" s="171"/>
      <c r="AL1321" s="171"/>
      <c r="AM1321" s="171"/>
      <c r="AN1321" s="171"/>
      <c r="AO1321" s="169"/>
      <c r="AP1321" s="169"/>
      <c r="AQ1321" s="169"/>
      <c r="AR1321" s="169"/>
      <c r="AS1321" s="169"/>
      <c r="AT1321" s="169"/>
      <c r="AU1321" s="169"/>
      <c r="AV1321" s="169"/>
      <c r="AW1321" s="169"/>
      <c r="AX1321" s="12"/>
      <c r="AY1321" s="320" t="s">
        <v>4887</v>
      </c>
      <c r="BA1321" t="s">
        <v>5213</v>
      </c>
      <c r="BB1321" s="302" t="s">
        <v>5197</v>
      </c>
      <c r="BC1321" s="309" t="s">
        <v>5198</v>
      </c>
    </row>
    <row r="1322" spans="1:55" ht="15.75" x14ac:dyDescent="0.25">
      <c r="A1322" s="23" t="s">
        <v>289</v>
      </c>
      <c r="B1322" s="24" t="s">
        <v>382</v>
      </c>
      <c r="D1322" t="s">
        <v>4994</v>
      </c>
      <c r="E1322" t="s">
        <v>5005</v>
      </c>
      <c r="F1322" s="21" t="s">
        <v>4867</v>
      </c>
      <c r="H1322" t="s">
        <v>1609</v>
      </c>
      <c r="I1322" s="33">
        <v>6403919300</v>
      </c>
      <c r="K1322" s="1" t="s">
        <v>2008</v>
      </c>
      <c r="L1322" s="1" t="s">
        <v>2008</v>
      </c>
      <c r="N1322" s="13">
        <v>41</v>
      </c>
      <c r="O1322" s="13" t="s">
        <v>4864</v>
      </c>
      <c r="P1322" s="244" t="s">
        <v>1995</v>
      </c>
      <c r="Q1322" s="313">
        <v>829</v>
      </c>
      <c r="R1322" s="37">
        <f t="shared" si="65"/>
        <v>1519.2</v>
      </c>
      <c r="S1322" s="168">
        <v>1899</v>
      </c>
      <c r="T1322" s="289" t="s">
        <v>5006</v>
      </c>
      <c r="V1322" s="99">
        <v>2</v>
      </c>
      <c r="W1322" s="142">
        <v>0.3</v>
      </c>
      <c r="X1322" s="99">
        <f t="shared" si="66"/>
        <v>2.2999999999999998</v>
      </c>
      <c r="Y1322" s="8">
        <v>350</v>
      </c>
      <c r="Z1322" s="8">
        <v>630</v>
      </c>
      <c r="AA1322" s="8">
        <v>120</v>
      </c>
      <c r="AY1322" s="320" t="s">
        <v>4887</v>
      </c>
      <c r="BA1322" t="s">
        <v>5213</v>
      </c>
      <c r="BB1322" s="302" t="s">
        <v>5197</v>
      </c>
      <c r="BC1322" s="309" t="s">
        <v>5198</v>
      </c>
    </row>
    <row r="1323" spans="1:55" ht="15.75" x14ac:dyDescent="0.25">
      <c r="A1323" s="23" t="s">
        <v>289</v>
      </c>
      <c r="B1323" s="24" t="s">
        <v>382</v>
      </c>
      <c r="D1323" t="s">
        <v>5007</v>
      </c>
      <c r="E1323" s="20" t="s">
        <v>5008</v>
      </c>
      <c r="F1323" s="21" t="s">
        <v>4867</v>
      </c>
      <c r="H1323" t="s">
        <v>1609</v>
      </c>
      <c r="I1323" s="33">
        <v>6403919300</v>
      </c>
      <c r="K1323" s="1" t="s">
        <v>2008</v>
      </c>
      <c r="L1323" s="1" t="s">
        <v>2008</v>
      </c>
      <c r="N1323" s="13">
        <v>36</v>
      </c>
      <c r="O1323" s="185" t="s">
        <v>4852</v>
      </c>
      <c r="P1323" s="244" t="s">
        <v>1995</v>
      </c>
      <c r="Q1323" s="313">
        <v>829</v>
      </c>
      <c r="R1323" s="37">
        <f t="shared" si="65"/>
        <v>1519.2</v>
      </c>
      <c r="S1323" s="168">
        <v>1899</v>
      </c>
      <c r="T1323" s="289" t="s">
        <v>5009</v>
      </c>
      <c r="V1323" s="99">
        <v>2</v>
      </c>
      <c r="W1323" s="142">
        <v>0.3</v>
      </c>
      <c r="X1323" s="99">
        <f t="shared" si="66"/>
        <v>2.2999999999999998</v>
      </c>
      <c r="Y1323" s="8">
        <v>350</v>
      </c>
      <c r="Z1323" s="8">
        <v>630</v>
      </c>
      <c r="AA1323" s="8">
        <v>120</v>
      </c>
      <c r="AY1323" s="320" t="s">
        <v>4887</v>
      </c>
      <c r="BA1323" t="s">
        <v>5213</v>
      </c>
      <c r="BB1323" s="302" t="s">
        <v>5197</v>
      </c>
      <c r="BC1323" s="309" t="s">
        <v>5198</v>
      </c>
    </row>
    <row r="1324" spans="1:55" ht="15.75" x14ac:dyDescent="0.25">
      <c r="A1324" s="23" t="s">
        <v>289</v>
      </c>
      <c r="B1324" s="24" t="s">
        <v>382</v>
      </c>
      <c r="D1324" t="s">
        <v>5007</v>
      </c>
      <c r="E1324" s="20" t="s">
        <v>5010</v>
      </c>
      <c r="F1324" s="21" t="s">
        <v>4867</v>
      </c>
      <c r="H1324" t="s">
        <v>1609</v>
      </c>
      <c r="I1324" s="33">
        <v>6403919300</v>
      </c>
      <c r="K1324" s="1" t="s">
        <v>2008</v>
      </c>
      <c r="L1324" s="1" t="s">
        <v>2008</v>
      </c>
      <c r="N1324" s="13">
        <v>36</v>
      </c>
      <c r="O1324" s="185" t="s">
        <v>4853</v>
      </c>
      <c r="P1324" s="244" t="s">
        <v>1995</v>
      </c>
      <c r="Q1324" s="313">
        <v>829</v>
      </c>
      <c r="R1324" s="37">
        <f t="shared" si="65"/>
        <v>1519.2</v>
      </c>
      <c r="S1324" s="168">
        <v>1899</v>
      </c>
      <c r="T1324" s="289" t="s">
        <v>5011</v>
      </c>
      <c r="V1324" s="99">
        <v>2</v>
      </c>
      <c r="W1324" s="142">
        <v>0.3</v>
      </c>
      <c r="X1324" s="99">
        <f t="shared" si="66"/>
        <v>2.2999999999999998</v>
      </c>
      <c r="Y1324" s="8">
        <v>350</v>
      </c>
      <c r="Z1324" s="8">
        <v>630</v>
      </c>
      <c r="AA1324" s="8">
        <v>120</v>
      </c>
      <c r="AY1324" s="320" t="s">
        <v>4887</v>
      </c>
      <c r="BA1324" t="s">
        <v>5213</v>
      </c>
      <c r="BB1324" s="302" t="s">
        <v>5197</v>
      </c>
      <c r="BC1324" s="309" t="s">
        <v>5198</v>
      </c>
    </row>
    <row r="1325" spans="1:55" ht="15.75" x14ac:dyDescent="0.25">
      <c r="A1325" s="23" t="s">
        <v>289</v>
      </c>
      <c r="B1325" s="24" t="s">
        <v>382</v>
      </c>
      <c r="D1325" t="s">
        <v>5007</v>
      </c>
      <c r="E1325" t="s">
        <v>5012</v>
      </c>
      <c r="F1325" s="21" t="s">
        <v>4867</v>
      </c>
      <c r="H1325" t="s">
        <v>1609</v>
      </c>
      <c r="I1325" s="33">
        <v>6403919300</v>
      </c>
      <c r="K1325" s="1" t="s">
        <v>2008</v>
      </c>
      <c r="L1325" s="1" t="s">
        <v>2008</v>
      </c>
      <c r="N1325" s="13">
        <v>37</v>
      </c>
      <c r="O1325" s="13" t="s">
        <v>4852</v>
      </c>
      <c r="P1325" s="244" t="s">
        <v>1995</v>
      </c>
      <c r="Q1325" s="313">
        <v>829</v>
      </c>
      <c r="R1325" s="37">
        <f t="shared" si="65"/>
        <v>1519.2</v>
      </c>
      <c r="S1325" s="168">
        <v>1899</v>
      </c>
      <c r="T1325" s="287" t="s">
        <v>5013</v>
      </c>
      <c r="V1325" s="99">
        <v>2</v>
      </c>
      <c r="W1325" s="142">
        <v>0.3</v>
      </c>
      <c r="X1325" s="99">
        <f t="shared" si="66"/>
        <v>2.2999999999999998</v>
      </c>
      <c r="Y1325" s="8">
        <v>350</v>
      </c>
      <c r="Z1325" s="8">
        <v>630</v>
      </c>
      <c r="AA1325" s="8">
        <v>120</v>
      </c>
      <c r="AY1325" s="320" t="s">
        <v>4887</v>
      </c>
      <c r="BA1325" t="s">
        <v>5213</v>
      </c>
      <c r="BB1325" s="302" t="s">
        <v>5197</v>
      </c>
      <c r="BC1325" s="309" t="s">
        <v>5198</v>
      </c>
    </row>
    <row r="1326" spans="1:55" ht="15.75" x14ac:dyDescent="0.25">
      <c r="A1326" s="23" t="s">
        <v>289</v>
      </c>
      <c r="B1326" s="24" t="s">
        <v>382</v>
      </c>
      <c r="D1326" t="s">
        <v>5007</v>
      </c>
      <c r="E1326" t="s">
        <v>5014</v>
      </c>
      <c r="F1326" s="21" t="s">
        <v>4867</v>
      </c>
      <c r="H1326" t="s">
        <v>1609</v>
      </c>
      <c r="I1326" s="33">
        <v>6403919300</v>
      </c>
      <c r="K1326" s="1" t="s">
        <v>2008</v>
      </c>
      <c r="L1326" s="1" t="s">
        <v>2008</v>
      </c>
      <c r="N1326" s="13">
        <v>37</v>
      </c>
      <c r="O1326" s="13" t="s">
        <v>4854</v>
      </c>
      <c r="P1326" s="244" t="s">
        <v>1995</v>
      </c>
      <c r="Q1326" s="313">
        <v>829</v>
      </c>
      <c r="R1326" s="37">
        <f t="shared" si="65"/>
        <v>1519.2</v>
      </c>
      <c r="S1326" s="168">
        <v>1899</v>
      </c>
      <c r="T1326" s="290" t="s">
        <v>5015</v>
      </c>
      <c r="V1326" s="99">
        <v>2</v>
      </c>
      <c r="W1326" s="142">
        <v>0.3</v>
      </c>
      <c r="X1326" s="99">
        <f t="shared" si="66"/>
        <v>2.2999999999999998</v>
      </c>
      <c r="Y1326" s="8">
        <v>350</v>
      </c>
      <c r="Z1326" s="8">
        <v>630</v>
      </c>
      <c r="AA1326" s="8">
        <v>120</v>
      </c>
      <c r="AY1326" s="320" t="s">
        <v>4887</v>
      </c>
      <c r="BA1326" t="s">
        <v>5213</v>
      </c>
      <c r="BB1326" s="302" t="s">
        <v>5197</v>
      </c>
      <c r="BC1326" s="309" t="s">
        <v>5198</v>
      </c>
    </row>
    <row r="1327" spans="1:55" ht="15.75" x14ac:dyDescent="0.25">
      <c r="A1327" s="23" t="s">
        <v>289</v>
      </c>
      <c r="B1327" s="24" t="s">
        <v>382</v>
      </c>
      <c r="D1327" t="s">
        <v>5007</v>
      </c>
      <c r="E1327" t="s">
        <v>5016</v>
      </c>
      <c r="F1327" s="21" t="s">
        <v>4867</v>
      </c>
      <c r="H1327" t="s">
        <v>1609</v>
      </c>
      <c r="I1327" s="33">
        <v>6403919300</v>
      </c>
      <c r="K1327" s="1" t="s">
        <v>2008</v>
      </c>
      <c r="L1327" s="1" t="s">
        <v>2008</v>
      </c>
      <c r="N1327" s="13">
        <v>37</v>
      </c>
      <c r="O1327" s="13" t="s">
        <v>4853</v>
      </c>
      <c r="P1327" s="244" t="s">
        <v>1995</v>
      </c>
      <c r="Q1327" s="313">
        <v>829</v>
      </c>
      <c r="R1327" s="37">
        <f t="shared" si="65"/>
        <v>1519.2</v>
      </c>
      <c r="S1327" s="168">
        <v>1899</v>
      </c>
      <c r="T1327" s="290" t="s">
        <v>5017</v>
      </c>
      <c r="V1327" s="99">
        <v>2</v>
      </c>
      <c r="W1327" s="142">
        <v>0.3</v>
      </c>
      <c r="X1327" s="99">
        <f t="shared" si="66"/>
        <v>2.2999999999999998</v>
      </c>
      <c r="Y1327" s="8">
        <v>350</v>
      </c>
      <c r="Z1327" s="8">
        <v>630</v>
      </c>
      <c r="AA1327" s="8">
        <v>120</v>
      </c>
      <c r="AY1327" s="320" t="s">
        <v>4887</v>
      </c>
      <c r="BA1327" t="s">
        <v>5213</v>
      </c>
      <c r="BB1327" s="302" t="s">
        <v>5197</v>
      </c>
      <c r="BC1327" s="309" t="s">
        <v>5198</v>
      </c>
    </row>
    <row r="1328" spans="1:55" ht="15.75" x14ac:dyDescent="0.25">
      <c r="A1328" s="23" t="s">
        <v>289</v>
      </c>
      <c r="B1328" s="24" t="s">
        <v>382</v>
      </c>
      <c r="D1328" t="s">
        <v>5007</v>
      </c>
      <c r="E1328" t="s">
        <v>5018</v>
      </c>
      <c r="F1328" s="21" t="s">
        <v>4867</v>
      </c>
      <c r="H1328" t="s">
        <v>1609</v>
      </c>
      <c r="I1328" s="33">
        <v>6403919300</v>
      </c>
      <c r="K1328" s="1" t="s">
        <v>2008</v>
      </c>
      <c r="L1328" s="1" t="s">
        <v>2008</v>
      </c>
      <c r="N1328" s="13">
        <v>37</v>
      </c>
      <c r="O1328" s="13" t="s">
        <v>4855</v>
      </c>
      <c r="P1328" s="244" t="s">
        <v>1995</v>
      </c>
      <c r="Q1328" s="313">
        <v>829</v>
      </c>
      <c r="R1328" s="37">
        <f t="shared" si="65"/>
        <v>1519.2</v>
      </c>
      <c r="S1328" s="168">
        <v>1899</v>
      </c>
      <c r="T1328" s="290" t="s">
        <v>5019</v>
      </c>
      <c r="V1328" s="99">
        <v>2</v>
      </c>
      <c r="W1328" s="142">
        <v>0.3</v>
      </c>
      <c r="X1328" s="99">
        <f t="shared" si="66"/>
        <v>2.2999999999999998</v>
      </c>
      <c r="Y1328" s="8">
        <v>350</v>
      </c>
      <c r="Z1328" s="8">
        <v>630</v>
      </c>
      <c r="AA1328" s="8">
        <v>120</v>
      </c>
      <c r="AY1328" s="320" t="s">
        <v>4887</v>
      </c>
      <c r="BA1328" t="s">
        <v>5213</v>
      </c>
      <c r="BB1328" s="302" t="s">
        <v>5197</v>
      </c>
      <c r="BC1328" s="309" t="s">
        <v>5198</v>
      </c>
    </row>
    <row r="1329" spans="1:55" ht="15.75" x14ac:dyDescent="0.25">
      <c r="A1329" s="23" t="s">
        <v>289</v>
      </c>
      <c r="B1329" s="24" t="s">
        <v>382</v>
      </c>
      <c r="D1329" t="s">
        <v>5007</v>
      </c>
      <c r="E1329" t="s">
        <v>5020</v>
      </c>
      <c r="F1329" s="21" t="s">
        <v>4867</v>
      </c>
      <c r="H1329" t="s">
        <v>1609</v>
      </c>
      <c r="I1329" s="33">
        <v>6403919300</v>
      </c>
      <c r="K1329" s="1" t="s">
        <v>2008</v>
      </c>
      <c r="L1329" s="1" t="s">
        <v>2008</v>
      </c>
      <c r="N1329" s="13">
        <v>38</v>
      </c>
      <c r="O1329" s="13" t="s">
        <v>4852</v>
      </c>
      <c r="P1329" s="244" t="s">
        <v>1995</v>
      </c>
      <c r="Q1329" s="313">
        <v>829</v>
      </c>
      <c r="R1329" s="37">
        <f t="shared" si="65"/>
        <v>1519.2</v>
      </c>
      <c r="S1329" s="168">
        <v>1899</v>
      </c>
      <c r="T1329" s="290" t="s">
        <v>5021</v>
      </c>
      <c r="V1329" s="99">
        <v>2</v>
      </c>
      <c r="W1329" s="142">
        <v>0.3</v>
      </c>
      <c r="X1329" s="99">
        <f t="shared" si="66"/>
        <v>2.2999999999999998</v>
      </c>
      <c r="Y1329" s="8">
        <v>350</v>
      </c>
      <c r="Z1329" s="8">
        <v>630</v>
      </c>
      <c r="AA1329" s="8">
        <v>120</v>
      </c>
      <c r="AY1329" s="320" t="s">
        <v>4887</v>
      </c>
      <c r="BA1329" t="s">
        <v>5213</v>
      </c>
      <c r="BB1329" s="302" t="s">
        <v>5197</v>
      </c>
      <c r="BC1329" s="309" t="s">
        <v>5198</v>
      </c>
    </row>
    <row r="1330" spans="1:55" ht="15.75" x14ac:dyDescent="0.25">
      <c r="A1330" s="23" t="s">
        <v>289</v>
      </c>
      <c r="B1330" s="24" t="s">
        <v>382</v>
      </c>
      <c r="D1330" t="s">
        <v>5007</v>
      </c>
      <c r="E1330" t="s">
        <v>5022</v>
      </c>
      <c r="F1330" s="21" t="s">
        <v>4867</v>
      </c>
      <c r="H1330" t="s">
        <v>1609</v>
      </c>
      <c r="I1330" s="33">
        <v>6403919300</v>
      </c>
      <c r="K1330" s="1" t="s">
        <v>2008</v>
      </c>
      <c r="L1330" s="1" t="s">
        <v>2008</v>
      </c>
      <c r="N1330" s="13">
        <v>38</v>
      </c>
      <c r="O1330" s="13" t="s">
        <v>4854</v>
      </c>
      <c r="P1330" s="244" t="s">
        <v>1995</v>
      </c>
      <c r="Q1330" s="313">
        <v>829</v>
      </c>
      <c r="R1330" s="37">
        <f t="shared" si="65"/>
        <v>1519.2</v>
      </c>
      <c r="S1330" s="168">
        <v>1899</v>
      </c>
      <c r="T1330" s="287" t="s">
        <v>5023</v>
      </c>
      <c r="V1330" s="99">
        <v>2</v>
      </c>
      <c r="W1330" s="142">
        <v>0.3</v>
      </c>
      <c r="X1330" s="99">
        <f t="shared" si="66"/>
        <v>2.2999999999999998</v>
      </c>
      <c r="Y1330" s="8">
        <v>350</v>
      </c>
      <c r="Z1330" s="8">
        <v>630</v>
      </c>
      <c r="AA1330" s="8">
        <v>120</v>
      </c>
      <c r="AY1330" s="320" t="s">
        <v>4887</v>
      </c>
      <c r="BA1330" t="s">
        <v>5213</v>
      </c>
      <c r="BB1330" s="302" t="s">
        <v>5197</v>
      </c>
      <c r="BC1330" s="309" t="s">
        <v>5198</v>
      </c>
    </row>
    <row r="1331" spans="1:55" ht="15.75" x14ac:dyDescent="0.25">
      <c r="A1331" s="23" t="s">
        <v>289</v>
      </c>
      <c r="B1331" s="24" t="s">
        <v>382</v>
      </c>
      <c r="D1331" t="s">
        <v>5007</v>
      </c>
      <c r="E1331" t="s">
        <v>5024</v>
      </c>
      <c r="F1331" s="21" t="s">
        <v>4867</v>
      </c>
      <c r="H1331" t="s">
        <v>1609</v>
      </c>
      <c r="I1331" s="33">
        <v>6403919300</v>
      </c>
      <c r="K1331" s="1" t="s">
        <v>2008</v>
      </c>
      <c r="L1331" s="1" t="s">
        <v>2008</v>
      </c>
      <c r="N1331" s="13">
        <v>38</v>
      </c>
      <c r="O1331" s="13" t="s">
        <v>4853</v>
      </c>
      <c r="P1331" s="244" t="s">
        <v>1995</v>
      </c>
      <c r="Q1331" s="313">
        <v>829</v>
      </c>
      <c r="R1331" s="37">
        <f t="shared" si="65"/>
        <v>1519.2</v>
      </c>
      <c r="S1331" s="168">
        <v>1899</v>
      </c>
      <c r="T1331" s="287" t="s">
        <v>5025</v>
      </c>
      <c r="V1331" s="99">
        <v>2</v>
      </c>
      <c r="W1331" s="142">
        <v>0.3</v>
      </c>
      <c r="X1331" s="99">
        <f t="shared" si="66"/>
        <v>2.2999999999999998</v>
      </c>
      <c r="Y1331" s="8">
        <v>350</v>
      </c>
      <c r="Z1331" s="8">
        <v>630</v>
      </c>
      <c r="AA1331" s="8">
        <v>120</v>
      </c>
      <c r="AY1331" s="320" t="s">
        <v>4887</v>
      </c>
      <c r="BA1331" t="s">
        <v>5213</v>
      </c>
      <c r="BB1331" s="302" t="s">
        <v>5197</v>
      </c>
      <c r="BC1331" s="309" t="s">
        <v>5198</v>
      </c>
    </row>
    <row r="1332" spans="1:55" ht="15.75" x14ac:dyDescent="0.25">
      <c r="A1332" s="23" t="s">
        <v>289</v>
      </c>
      <c r="B1332" s="24" t="s">
        <v>382</v>
      </c>
      <c r="D1332" t="s">
        <v>5007</v>
      </c>
      <c r="E1332" t="s">
        <v>5026</v>
      </c>
      <c r="F1332" s="21" t="s">
        <v>4867</v>
      </c>
      <c r="H1332" t="s">
        <v>1609</v>
      </c>
      <c r="I1332" s="33">
        <v>6403919300</v>
      </c>
      <c r="K1332" s="1" t="s">
        <v>2008</v>
      </c>
      <c r="L1332" s="1" t="s">
        <v>2008</v>
      </c>
      <c r="N1332" s="13">
        <v>38</v>
      </c>
      <c r="O1332" s="13" t="s">
        <v>4855</v>
      </c>
      <c r="P1332" s="244" t="s">
        <v>1995</v>
      </c>
      <c r="Q1332" s="313">
        <v>829</v>
      </c>
      <c r="R1332" s="37">
        <f t="shared" si="65"/>
        <v>1519.2</v>
      </c>
      <c r="S1332" s="168">
        <v>1899</v>
      </c>
      <c r="T1332" s="287" t="s">
        <v>5027</v>
      </c>
      <c r="V1332" s="99">
        <v>2</v>
      </c>
      <c r="W1332" s="142">
        <v>0.3</v>
      </c>
      <c r="X1332" s="99">
        <f t="shared" si="66"/>
        <v>2.2999999999999998</v>
      </c>
      <c r="Y1332" s="8">
        <v>350</v>
      </c>
      <c r="Z1332" s="8">
        <v>630</v>
      </c>
      <c r="AA1332" s="8">
        <v>120</v>
      </c>
      <c r="AY1332" s="320" t="s">
        <v>4887</v>
      </c>
      <c r="BA1332" t="s">
        <v>5213</v>
      </c>
      <c r="BB1332" s="302" t="s">
        <v>5197</v>
      </c>
      <c r="BC1332" s="309" t="s">
        <v>5198</v>
      </c>
    </row>
    <row r="1333" spans="1:55" ht="15.75" x14ac:dyDescent="0.25">
      <c r="A1333" s="23" t="s">
        <v>289</v>
      </c>
      <c r="B1333" s="24" t="s">
        <v>382</v>
      </c>
      <c r="D1333" t="s">
        <v>5007</v>
      </c>
      <c r="E1333" t="s">
        <v>5028</v>
      </c>
      <c r="F1333" s="21" t="s">
        <v>4867</v>
      </c>
      <c r="H1333" t="s">
        <v>1609</v>
      </c>
      <c r="I1333" s="33">
        <v>6403919300</v>
      </c>
      <c r="K1333" s="1" t="s">
        <v>2008</v>
      </c>
      <c r="L1333" s="1" t="s">
        <v>2008</v>
      </c>
      <c r="N1333" s="13">
        <v>39</v>
      </c>
      <c r="O1333" s="13" t="s">
        <v>4852</v>
      </c>
      <c r="P1333" s="244" t="s">
        <v>1995</v>
      </c>
      <c r="Q1333" s="313">
        <v>829</v>
      </c>
      <c r="R1333" s="37">
        <f t="shared" si="65"/>
        <v>1519.2</v>
      </c>
      <c r="S1333" s="168">
        <v>1899</v>
      </c>
      <c r="T1333" s="287" t="s">
        <v>5029</v>
      </c>
      <c r="V1333" s="99">
        <v>2</v>
      </c>
      <c r="W1333" s="142">
        <v>0.3</v>
      </c>
      <c r="X1333" s="99">
        <f t="shared" si="66"/>
        <v>2.2999999999999998</v>
      </c>
      <c r="Y1333" s="8">
        <v>350</v>
      </c>
      <c r="Z1333" s="8">
        <v>630</v>
      </c>
      <c r="AA1333" s="8">
        <v>120</v>
      </c>
      <c r="AY1333" s="320" t="s">
        <v>4887</v>
      </c>
      <c r="BA1333" t="s">
        <v>5213</v>
      </c>
      <c r="BB1333" s="302" t="s">
        <v>5197</v>
      </c>
      <c r="BC1333" s="309" t="s">
        <v>5198</v>
      </c>
    </row>
    <row r="1334" spans="1:55" ht="15.75" x14ac:dyDescent="0.25">
      <c r="A1334" s="23" t="s">
        <v>289</v>
      </c>
      <c r="B1334" s="24" t="s">
        <v>382</v>
      </c>
      <c r="D1334" t="s">
        <v>5007</v>
      </c>
      <c r="E1334" t="s">
        <v>5030</v>
      </c>
      <c r="F1334" s="21" t="s">
        <v>4867</v>
      </c>
      <c r="H1334" t="s">
        <v>1609</v>
      </c>
      <c r="I1334" s="33">
        <v>6403919300</v>
      </c>
      <c r="K1334" s="1" t="s">
        <v>2008</v>
      </c>
      <c r="L1334" s="1" t="s">
        <v>2008</v>
      </c>
      <c r="N1334" s="13">
        <v>39</v>
      </c>
      <c r="O1334" s="13" t="s">
        <v>4854</v>
      </c>
      <c r="P1334" s="244" t="s">
        <v>1995</v>
      </c>
      <c r="Q1334" s="313">
        <v>829</v>
      </c>
      <c r="R1334" s="37">
        <f t="shared" si="65"/>
        <v>1519.2</v>
      </c>
      <c r="S1334" s="168">
        <v>1899</v>
      </c>
      <c r="T1334" s="290" t="s">
        <v>5031</v>
      </c>
      <c r="V1334" s="99">
        <v>2</v>
      </c>
      <c r="W1334" s="142">
        <v>0.3</v>
      </c>
      <c r="X1334" s="99">
        <f t="shared" si="66"/>
        <v>2.2999999999999998</v>
      </c>
      <c r="Y1334" s="8">
        <v>350</v>
      </c>
      <c r="Z1334" s="8">
        <v>630</v>
      </c>
      <c r="AA1334" s="8">
        <v>120</v>
      </c>
      <c r="AY1334" s="320" t="s">
        <v>4887</v>
      </c>
      <c r="BA1334" t="s">
        <v>5213</v>
      </c>
      <c r="BB1334" s="302" t="s">
        <v>5197</v>
      </c>
      <c r="BC1334" s="309" t="s">
        <v>5198</v>
      </c>
    </row>
    <row r="1335" spans="1:55" ht="15.75" x14ac:dyDescent="0.25">
      <c r="A1335" s="23" t="s">
        <v>289</v>
      </c>
      <c r="B1335" s="24" t="s">
        <v>382</v>
      </c>
      <c r="D1335" t="s">
        <v>5007</v>
      </c>
      <c r="E1335" t="s">
        <v>5032</v>
      </c>
      <c r="F1335" s="21" t="s">
        <v>4867</v>
      </c>
      <c r="H1335" t="s">
        <v>1609</v>
      </c>
      <c r="I1335" s="33">
        <v>6403919300</v>
      </c>
      <c r="K1335" s="1" t="s">
        <v>2008</v>
      </c>
      <c r="L1335" s="1" t="s">
        <v>2008</v>
      </c>
      <c r="N1335" s="13">
        <v>39</v>
      </c>
      <c r="O1335" s="13" t="s">
        <v>4853</v>
      </c>
      <c r="P1335" s="244" t="s">
        <v>1995</v>
      </c>
      <c r="Q1335" s="313">
        <v>829</v>
      </c>
      <c r="R1335" s="37">
        <f t="shared" si="65"/>
        <v>1519.2</v>
      </c>
      <c r="S1335" s="168">
        <v>1899</v>
      </c>
      <c r="T1335" s="290" t="s">
        <v>5033</v>
      </c>
      <c r="V1335" s="99">
        <v>2</v>
      </c>
      <c r="W1335" s="142">
        <v>0.3</v>
      </c>
      <c r="X1335" s="99">
        <f t="shared" si="66"/>
        <v>2.2999999999999998</v>
      </c>
      <c r="Y1335" s="8">
        <v>350</v>
      </c>
      <c r="Z1335" s="8">
        <v>630</v>
      </c>
      <c r="AA1335" s="8">
        <v>120</v>
      </c>
      <c r="AY1335" s="320" t="s">
        <v>4887</v>
      </c>
      <c r="BA1335" t="s">
        <v>5213</v>
      </c>
      <c r="BB1335" s="302" t="s">
        <v>5197</v>
      </c>
      <c r="BC1335" s="309" t="s">
        <v>5198</v>
      </c>
    </row>
    <row r="1336" spans="1:55" ht="15.75" x14ac:dyDescent="0.25">
      <c r="A1336" s="23" t="s">
        <v>289</v>
      </c>
      <c r="B1336" s="24" t="s">
        <v>382</v>
      </c>
      <c r="D1336" t="s">
        <v>5007</v>
      </c>
      <c r="E1336" t="s">
        <v>5034</v>
      </c>
      <c r="F1336" s="21" t="s">
        <v>4867</v>
      </c>
      <c r="H1336" t="s">
        <v>1609</v>
      </c>
      <c r="I1336" s="33">
        <v>6403919300</v>
      </c>
      <c r="K1336" s="1" t="s">
        <v>2008</v>
      </c>
      <c r="L1336" s="1" t="s">
        <v>2008</v>
      </c>
      <c r="N1336" s="13">
        <v>39</v>
      </c>
      <c r="O1336" s="13" t="s">
        <v>4855</v>
      </c>
      <c r="P1336" s="244" t="s">
        <v>1995</v>
      </c>
      <c r="Q1336" s="313">
        <v>829</v>
      </c>
      <c r="R1336" s="37">
        <f t="shared" si="65"/>
        <v>1519.2</v>
      </c>
      <c r="S1336" s="168">
        <v>1899</v>
      </c>
      <c r="T1336" s="290" t="s">
        <v>5035</v>
      </c>
      <c r="V1336" s="99">
        <v>2</v>
      </c>
      <c r="W1336" s="142">
        <v>0.3</v>
      </c>
      <c r="X1336" s="99">
        <f t="shared" si="66"/>
        <v>2.2999999999999998</v>
      </c>
      <c r="Y1336" s="8">
        <v>350</v>
      </c>
      <c r="Z1336" s="8">
        <v>630</v>
      </c>
      <c r="AA1336" s="8">
        <v>120</v>
      </c>
      <c r="AY1336" s="320" t="s">
        <v>4887</v>
      </c>
      <c r="BA1336" t="s">
        <v>5213</v>
      </c>
      <c r="BB1336" s="302" t="s">
        <v>5197</v>
      </c>
      <c r="BC1336" s="309" t="s">
        <v>5198</v>
      </c>
    </row>
    <row r="1337" spans="1:55" ht="15.75" x14ac:dyDescent="0.25">
      <c r="A1337" s="23" t="s">
        <v>289</v>
      </c>
      <c r="B1337" s="24" t="s">
        <v>382</v>
      </c>
      <c r="D1337" t="s">
        <v>5007</v>
      </c>
      <c r="E1337" t="s">
        <v>5036</v>
      </c>
      <c r="F1337" s="21" t="s">
        <v>4867</v>
      </c>
      <c r="H1337" t="s">
        <v>1609</v>
      </c>
      <c r="I1337" s="33">
        <v>6403919300</v>
      </c>
      <c r="K1337" s="1" t="s">
        <v>2008</v>
      </c>
      <c r="L1337" s="1" t="s">
        <v>2008</v>
      </c>
      <c r="N1337" s="13">
        <v>40</v>
      </c>
      <c r="O1337" s="13" t="s">
        <v>4852</v>
      </c>
      <c r="P1337" s="244" t="s">
        <v>1995</v>
      </c>
      <c r="Q1337" s="313">
        <v>829</v>
      </c>
      <c r="R1337" s="37">
        <f t="shared" si="65"/>
        <v>1519.2</v>
      </c>
      <c r="S1337" s="168">
        <v>1899</v>
      </c>
      <c r="T1337" s="290" t="s">
        <v>5037</v>
      </c>
      <c r="V1337" s="99">
        <v>2</v>
      </c>
      <c r="W1337" s="142">
        <v>0.3</v>
      </c>
      <c r="X1337" s="99">
        <f t="shared" si="66"/>
        <v>2.2999999999999998</v>
      </c>
      <c r="Y1337" s="8">
        <v>350</v>
      </c>
      <c r="Z1337" s="8">
        <v>630</v>
      </c>
      <c r="AA1337" s="8">
        <v>120</v>
      </c>
      <c r="AY1337" s="320" t="s">
        <v>4887</v>
      </c>
      <c r="BA1337" t="s">
        <v>5213</v>
      </c>
      <c r="BB1337" s="302" t="s">
        <v>5197</v>
      </c>
      <c r="BC1337" s="309" t="s">
        <v>5198</v>
      </c>
    </row>
    <row r="1338" spans="1:55" ht="15.75" x14ac:dyDescent="0.25">
      <c r="A1338" s="23" t="s">
        <v>289</v>
      </c>
      <c r="B1338" s="24" t="s">
        <v>382</v>
      </c>
      <c r="D1338" t="s">
        <v>5007</v>
      </c>
      <c r="E1338" t="s">
        <v>5038</v>
      </c>
      <c r="F1338" s="21" t="s">
        <v>4867</v>
      </c>
      <c r="H1338" t="s">
        <v>1609</v>
      </c>
      <c r="I1338" s="33">
        <v>6403919300</v>
      </c>
      <c r="K1338" s="1" t="s">
        <v>2008</v>
      </c>
      <c r="L1338" s="1" t="s">
        <v>2008</v>
      </c>
      <c r="N1338" s="13">
        <v>40</v>
      </c>
      <c r="O1338" s="13" t="s">
        <v>4854</v>
      </c>
      <c r="P1338" s="244" t="s">
        <v>1995</v>
      </c>
      <c r="Q1338" s="313">
        <v>829</v>
      </c>
      <c r="R1338" s="37">
        <f t="shared" si="65"/>
        <v>1519.2</v>
      </c>
      <c r="S1338" s="168">
        <v>1899</v>
      </c>
      <c r="T1338" s="287" t="s">
        <v>5039</v>
      </c>
      <c r="V1338" s="99">
        <v>2</v>
      </c>
      <c r="W1338" s="142">
        <v>0.3</v>
      </c>
      <c r="X1338" s="99">
        <f t="shared" si="66"/>
        <v>2.2999999999999998</v>
      </c>
      <c r="Y1338" s="8">
        <v>350</v>
      </c>
      <c r="Z1338" s="8">
        <v>630</v>
      </c>
      <c r="AA1338" s="8">
        <v>120</v>
      </c>
      <c r="AY1338" s="320" t="s">
        <v>4887</v>
      </c>
      <c r="BA1338" t="s">
        <v>5213</v>
      </c>
      <c r="BB1338" s="302" t="s">
        <v>5197</v>
      </c>
      <c r="BC1338" s="309" t="s">
        <v>5198</v>
      </c>
    </row>
    <row r="1339" spans="1:55" ht="15.75" x14ac:dyDescent="0.25">
      <c r="A1339" s="23" t="s">
        <v>289</v>
      </c>
      <c r="B1339" s="24" t="s">
        <v>382</v>
      </c>
      <c r="D1339" t="s">
        <v>5007</v>
      </c>
      <c r="E1339" t="s">
        <v>5040</v>
      </c>
      <c r="F1339" s="21" t="s">
        <v>4867</v>
      </c>
      <c r="H1339" t="s">
        <v>1609</v>
      </c>
      <c r="I1339" s="33">
        <v>6403919300</v>
      </c>
      <c r="K1339" s="1" t="s">
        <v>2008</v>
      </c>
      <c r="L1339" s="1" t="s">
        <v>2008</v>
      </c>
      <c r="N1339" s="13">
        <v>40</v>
      </c>
      <c r="O1339" s="13" t="s">
        <v>4853</v>
      </c>
      <c r="P1339" s="244" t="s">
        <v>1995</v>
      </c>
      <c r="Q1339" s="313">
        <v>829</v>
      </c>
      <c r="R1339" s="37">
        <f t="shared" si="65"/>
        <v>1519.2</v>
      </c>
      <c r="S1339" s="168">
        <v>1899</v>
      </c>
      <c r="T1339" s="287" t="s">
        <v>5041</v>
      </c>
      <c r="V1339" s="99">
        <v>2</v>
      </c>
      <c r="W1339" s="142">
        <v>0.3</v>
      </c>
      <c r="X1339" s="99">
        <f t="shared" si="66"/>
        <v>2.2999999999999998</v>
      </c>
      <c r="Y1339" s="8">
        <v>350</v>
      </c>
      <c r="Z1339" s="8">
        <v>630</v>
      </c>
      <c r="AA1339" s="8">
        <v>120</v>
      </c>
      <c r="AY1339" s="320" t="s">
        <v>4887</v>
      </c>
      <c r="BA1339" t="s">
        <v>5213</v>
      </c>
      <c r="BB1339" s="302" t="s">
        <v>5197</v>
      </c>
      <c r="BC1339" s="309" t="s">
        <v>5198</v>
      </c>
    </row>
    <row r="1340" spans="1:55" ht="15.75" x14ac:dyDescent="0.25">
      <c r="A1340" s="23" t="s">
        <v>289</v>
      </c>
      <c r="B1340" s="24" t="s">
        <v>382</v>
      </c>
      <c r="D1340" t="s">
        <v>5007</v>
      </c>
      <c r="E1340" t="s">
        <v>5042</v>
      </c>
      <c r="F1340" s="21" t="s">
        <v>4867</v>
      </c>
      <c r="H1340" t="s">
        <v>1609</v>
      </c>
      <c r="I1340" s="33">
        <v>6403919300</v>
      </c>
      <c r="K1340" s="1" t="s">
        <v>2008</v>
      </c>
      <c r="L1340" s="1" t="s">
        <v>2008</v>
      </c>
      <c r="N1340" s="13">
        <v>40</v>
      </c>
      <c r="O1340" s="13" t="s">
        <v>4855</v>
      </c>
      <c r="P1340" s="244" t="s">
        <v>1995</v>
      </c>
      <c r="Q1340" s="313">
        <v>829</v>
      </c>
      <c r="R1340" s="37">
        <f t="shared" si="65"/>
        <v>1519.2</v>
      </c>
      <c r="S1340" s="168">
        <v>1899</v>
      </c>
      <c r="T1340" s="287" t="s">
        <v>5043</v>
      </c>
      <c r="V1340" s="99">
        <v>2</v>
      </c>
      <c r="W1340" s="142">
        <v>0.3</v>
      </c>
      <c r="X1340" s="99">
        <f t="shared" si="66"/>
        <v>2.2999999999999998</v>
      </c>
      <c r="Y1340" s="8">
        <v>350</v>
      </c>
      <c r="Z1340" s="8">
        <v>630</v>
      </c>
      <c r="AA1340" s="8">
        <v>120</v>
      </c>
      <c r="AY1340" s="320" t="s">
        <v>4887</v>
      </c>
      <c r="BA1340" t="s">
        <v>5213</v>
      </c>
      <c r="BB1340" s="302" t="s">
        <v>5197</v>
      </c>
      <c r="BC1340" s="309" t="s">
        <v>5198</v>
      </c>
    </row>
    <row r="1341" spans="1:55" ht="15.75" x14ac:dyDescent="0.25">
      <c r="A1341" s="23" t="s">
        <v>289</v>
      </c>
      <c r="B1341" s="24" t="s">
        <v>382</v>
      </c>
      <c r="D1341" t="s">
        <v>5007</v>
      </c>
      <c r="E1341" t="s">
        <v>5044</v>
      </c>
      <c r="F1341" s="21" t="s">
        <v>4867</v>
      </c>
      <c r="H1341" t="s">
        <v>1609</v>
      </c>
      <c r="I1341" s="33">
        <v>6403919300</v>
      </c>
      <c r="K1341" s="1" t="s">
        <v>2008</v>
      </c>
      <c r="L1341" s="1" t="s">
        <v>2008</v>
      </c>
      <c r="N1341" s="13">
        <v>41</v>
      </c>
      <c r="O1341" s="13" t="s">
        <v>4852</v>
      </c>
      <c r="P1341" s="244" t="s">
        <v>1995</v>
      </c>
      <c r="Q1341" s="313">
        <v>829</v>
      </c>
      <c r="R1341" s="37">
        <f t="shared" si="65"/>
        <v>1519.2</v>
      </c>
      <c r="S1341" s="168">
        <v>1899</v>
      </c>
      <c r="T1341" s="287" t="s">
        <v>5045</v>
      </c>
      <c r="V1341" s="99">
        <v>2</v>
      </c>
      <c r="W1341" s="142">
        <v>0.3</v>
      </c>
      <c r="X1341" s="99">
        <f t="shared" si="66"/>
        <v>2.2999999999999998</v>
      </c>
      <c r="Y1341" s="8">
        <v>350</v>
      </c>
      <c r="Z1341" s="8">
        <v>630</v>
      </c>
      <c r="AA1341" s="8">
        <v>120</v>
      </c>
      <c r="AY1341" s="320" t="s">
        <v>4887</v>
      </c>
      <c r="BA1341" t="s">
        <v>5213</v>
      </c>
      <c r="BB1341" s="302" t="s">
        <v>5197</v>
      </c>
      <c r="BC1341" s="309" t="s">
        <v>5198</v>
      </c>
    </row>
    <row r="1342" spans="1:55" ht="15.75" x14ac:dyDescent="0.25">
      <c r="A1342" s="23" t="s">
        <v>289</v>
      </c>
      <c r="B1342" s="24" t="s">
        <v>382</v>
      </c>
      <c r="D1342" t="s">
        <v>5007</v>
      </c>
      <c r="E1342" t="s">
        <v>5046</v>
      </c>
      <c r="F1342" s="21" t="s">
        <v>4867</v>
      </c>
      <c r="H1342" t="s">
        <v>1609</v>
      </c>
      <c r="I1342" s="33">
        <v>6403919300</v>
      </c>
      <c r="K1342" s="1" t="s">
        <v>2008</v>
      </c>
      <c r="L1342" s="1" t="s">
        <v>2008</v>
      </c>
      <c r="N1342" s="13">
        <v>41</v>
      </c>
      <c r="O1342" s="13" t="s">
        <v>4854</v>
      </c>
      <c r="P1342" s="244" t="s">
        <v>1995</v>
      </c>
      <c r="Q1342" s="313">
        <v>829</v>
      </c>
      <c r="R1342" s="37">
        <f t="shared" si="65"/>
        <v>1519.2</v>
      </c>
      <c r="S1342" s="168">
        <v>1899</v>
      </c>
      <c r="T1342" s="290" t="s">
        <v>5047</v>
      </c>
      <c r="V1342" s="99">
        <v>2</v>
      </c>
      <c r="W1342" s="142">
        <v>0.3</v>
      </c>
      <c r="X1342" s="99">
        <f t="shared" si="66"/>
        <v>2.2999999999999998</v>
      </c>
      <c r="Y1342" s="8">
        <v>350</v>
      </c>
      <c r="Z1342" s="8">
        <v>630</v>
      </c>
      <c r="AA1342" s="8">
        <v>120</v>
      </c>
      <c r="AY1342" s="320" t="s">
        <v>4887</v>
      </c>
      <c r="BA1342" t="s">
        <v>5213</v>
      </c>
      <c r="BB1342" s="302" t="s">
        <v>5197</v>
      </c>
      <c r="BC1342" s="309" t="s">
        <v>5198</v>
      </c>
    </row>
    <row r="1343" spans="1:55" ht="15.75" x14ac:dyDescent="0.25">
      <c r="A1343" s="23" t="s">
        <v>289</v>
      </c>
      <c r="B1343" s="24" t="s">
        <v>382</v>
      </c>
      <c r="D1343" t="s">
        <v>5007</v>
      </c>
      <c r="E1343" t="s">
        <v>5048</v>
      </c>
      <c r="F1343" s="21" t="s">
        <v>4867</v>
      </c>
      <c r="H1343" t="s">
        <v>1609</v>
      </c>
      <c r="I1343" s="33">
        <v>6403919300</v>
      </c>
      <c r="K1343" s="1" t="s">
        <v>2008</v>
      </c>
      <c r="L1343" s="1" t="s">
        <v>2008</v>
      </c>
      <c r="N1343" s="13">
        <v>41</v>
      </c>
      <c r="O1343" s="13" t="s">
        <v>4853</v>
      </c>
      <c r="P1343" s="244" t="s">
        <v>1995</v>
      </c>
      <c r="Q1343" s="313">
        <v>829</v>
      </c>
      <c r="R1343" s="37">
        <f t="shared" si="65"/>
        <v>1519.2</v>
      </c>
      <c r="S1343" s="168">
        <v>1899</v>
      </c>
      <c r="T1343" s="290" t="s">
        <v>5049</v>
      </c>
      <c r="V1343" s="99">
        <v>2</v>
      </c>
      <c r="W1343" s="142">
        <v>0.3</v>
      </c>
      <c r="X1343" s="99">
        <f t="shared" si="66"/>
        <v>2.2999999999999998</v>
      </c>
      <c r="Y1343" s="8">
        <v>350</v>
      </c>
      <c r="Z1343" s="8">
        <v>630</v>
      </c>
      <c r="AA1343" s="8">
        <v>120</v>
      </c>
      <c r="AY1343" s="320" t="s">
        <v>4887</v>
      </c>
      <c r="BA1343" t="s">
        <v>5213</v>
      </c>
      <c r="BB1343" s="302" t="s">
        <v>5197</v>
      </c>
      <c r="BC1343" s="309" t="s">
        <v>5198</v>
      </c>
    </row>
    <row r="1344" spans="1:55" ht="15.75" x14ac:dyDescent="0.25">
      <c r="A1344" s="23" t="s">
        <v>289</v>
      </c>
      <c r="B1344" s="24" t="s">
        <v>382</v>
      </c>
      <c r="D1344" t="s">
        <v>4849</v>
      </c>
      <c r="E1344" s="20" t="s">
        <v>4921</v>
      </c>
      <c r="F1344" s="21" t="s">
        <v>4867</v>
      </c>
      <c r="H1344" t="s">
        <v>1609</v>
      </c>
      <c r="I1344" s="33">
        <v>6403919300</v>
      </c>
      <c r="K1344" s="1" t="s">
        <v>2008</v>
      </c>
      <c r="L1344" s="1" t="s">
        <v>2008</v>
      </c>
      <c r="N1344" s="13">
        <v>36</v>
      </c>
      <c r="O1344" s="185" t="s">
        <v>4856</v>
      </c>
      <c r="P1344" s="244" t="s">
        <v>1995</v>
      </c>
      <c r="Q1344" s="313">
        <v>829</v>
      </c>
      <c r="R1344" s="37">
        <f t="shared" si="65"/>
        <v>1519.2</v>
      </c>
      <c r="S1344" s="168">
        <v>1899</v>
      </c>
      <c r="T1344" s="143" t="s">
        <v>5050</v>
      </c>
      <c r="V1344" s="99">
        <v>2</v>
      </c>
      <c r="W1344" s="142">
        <v>0.3</v>
      </c>
      <c r="X1344" s="99">
        <f t="shared" si="66"/>
        <v>2.2999999999999998</v>
      </c>
      <c r="Y1344" s="8">
        <v>350</v>
      </c>
      <c r="Z1344" s="8">
        <v>630</v>
      </c>
      <c r="AA1344" s="8">
        <v>120</v>
      </c>
      <c r="AY1344" s="320" t="s">
        <v>4887</v>
      </c>
      <c r="BA1344" t="s">
        <v>5213</v>
      </c>
      <c r="BB1344" s="302" t="s">
        <v>5197</v>
      </c>
      <c r="BC1344" s="309" t="s">
        <v>5198</v>
      </c>
    </row>
    <row r="1345" spans="1:55" ht="15.75" x14ac:dyDescent="0.25">
      <c r="A1345" s="23" t="s">
        <v>289</v>
      </c>
      <c r="B1345" s="24" t="s">
        <v>382</v>
      </c>
      <c r="D1345" t="s">
        <v>4849</v>
      </c>
      <c r="E1345" s="20" t="s">
        <v>4922</v>
      </c>
      <c r="F1345" s="21" t="s">
        <v>4867</v>
      </c>
      <c r="H1345" t="s">
        <v>1609</v>
      </c>
      <c r="I1345" s="33">
        <v>6403919300</v>
      </c>
      <c r="K1345" s="1" t="s">
        <v>2008</v>
      </c>
      <c r="L1345" s="1" t="s">
        <v>2008</v>
      </c>
      <c r="N1345" s="13">
        <v>36</v>
      </c>
      <c r="O1345" s="185" t="s">
        <v>4858</v>
      </c>
      <c r="P1345" s="244" t="s">
        <v>1995</v>
      </c>
      <c r="Q1345" s="313">
        <v>829</v>
      </c>
      <c r="R1345" s="37">
        <f t="shared" si="65"/>
        <v>1519.2</v>
      </c>
      <c r="S1345" s="168">
        <v>1899</v>
      </c>
      <c r="T1345" s="143" t="s">
        <v>5051</v>
      </c>
      <c r="V1345" s="99">
        <v>2</v>
      </c>
      <c r="W1345" s="142">
        <v>0.3</v>
      </c>
      <c r="X1345" s="99">
        <f t="shared" si="66"/>
        <v>2.2999999999999998</v>
      </c>
      <c r="Y1345" s="8">
        <v>350</v>
      </c>
      <c r="Z1345" s="8">
        <v>630</v>
      </c>
      <c r="AA1345" s="8">
        <v>120</v>
      </c>
      <c r="AY1345" s="320" t="s">
        <v>4887</v>
      </c>
      <c r="BA1345" t="s">
        <v>5213</v>
      </c>
      <c r="BB1345" s="302" t="s">
        <v>5197</v>
      </c>
      <c r="BC1345" s="309" t="s">
        <v>5198</v>
      </c>
    </row>
    <row r="1346" spans="1:55" ht="15.75" x14ac:dyDescent="0.25">
      <c r="A1346" s="23" t="s">
        <v>289</v>
      </c>
      <c r="B1346" s="24" t="s">
        <v>382</v>
      </c>
      <c r="D1346" t="s">
        <v>4849</v>
      </c>
      <c r="E1346" t="s">
        <v>4923</v>
      </c>
      <c r="F1346" s="21" t="s">
        <v>4867</v>
      </c>
      <c r="H1346" t="s">
        <v>1609</v>
      </c>
      <c r="I1346" s="33">
        <v>6403919300</v>
      </c>
      <c r="K1346" s="1" t="s">
        <v>2008</v>
      </c>
      <c r="L1346" s="1" t="s">
        <v>2008</v>
      </c>
      <c r="N1346" s="13">
        <v>37</v>
      </c>
      <c r="O1346" s="13" t="s">
        <v>4856</v>
      </c>
      <c r="P1346" s="244" t="s">
        <v>1995</v>
      </c>
      <c r="Q1346" s="313">
        <v>829</v>
      </c>
      <c r="R1346" s="37">
        <f t="shared" si="65"/>
        <v>1519.2</v>
      </c>
      <c r="S1346" s="168">
        <v>1899</v>
      </c>
      <c r="T1346" s="289" t="s">
        <v>5052</v>
      </c>
      <c r="V1346" s="99">
        <v>2</v>
      </c>
      <c r="W1346" s="142">
        <v>0.3</v>
      </c>
      <c r="X1346" s="99">
        <f t="shared" si="66"/>
        <v>2.2999999999999998</v>
      </c>
      <c r="Y1346" s="8">
        <v>350</v>
      </c>
      <c r="Z1346" s="8">
        <v>630</v>
      </c>
      <c r="AA1346" s="8">
        <v>120</v>
      </c>
      <c r="AY1346" s="320" t="s">
        <v>4887</v>
      </c>
      <c r="BA1346" t="s">
        <v>5213</v>
      </c>
      <c r="BB1346" s="302" t="s">
        <v>5197</v>
      </c>
      <c r="BC1346" s="309" t="s">
        <v>5198</v>
      </c>
    </row>
    <row r="1347" spans="1:55" ht="15.75" x14ac:dyDescent="0.25">
      <c r="A1347" s="23" t="s">
        <v>289</v>
      </c>
      <c r="B1347" s="24" t="s">
        <v>382</v>
      </c>
      <c r="D1347" t="s">
        <v>4849</v>
      </c>
      <c r="E1347" t="s">
        <v>4924</v>
      </c>
      <c r="F1347" s="21" t="s">
        <v>4867</v>
      </c>
      <c r="H1347" t="s">
        <v>1609</v>
      </c>
      <c r="I1347" s="33">
        <v>6403919300</v>
      </c>
      <c r="K1347" s="1" t="s">
        <v>2008</v>
      </c>
      <c r="L1347" s="1" t="s">
        <v>2008</v>
      </c>
      <c r="N1347" s="13">
        <v>37</v>
      </c>
      <c r="O1347" s="13" t="s">
        <v>4857</v>
      </c>
      <c r="P1347" s="244" t="s">
        <v>1995</v>
      </c>
      <c r="Q1347" s="313">
        <v>829</v>
      </c>
      <c r="R1347" s="37">
        <f t="shared" si="65"/>
        <v>1519.2</v>
      </c>
      <c r="S1347" s="168">
        <v>1899</v>
      </c>
      <c r="T1347" s="289" t="s">
        <v>5053</v>
      </c>
      <c r="V1347" s="99">
        <v>2</v>
      </c>
      <c r="W1347" s="142">
        <v>0.3</v>
      </c>
      <c r="X1347" s="99">
        <f t="shared" si="66"/>
        <v>2.2999999999999998</v>
      </c>
      <c r="Y1347" s="8">
        <v>350</v>
      </c>
      <c r="Z1347" s="8">
        <v>630</v>
      </c>
      <c r="AA1347" s="8">
        <v>120</v>
      </c>
      <c r="AY1347" s="320" t="s">
        <v>4887</v>
      </c>
      <c r="BA1347" t="s">
        <v>5213</v>
      </c>
      <c r="BB1347" s="302" t="s">
        <v>5197</v>
      </c>
      <c r="BC1347" s="309" t="s">
        <v>5198</v>
      </c>
    </row>
    <row r="1348" spans="1:55" ht="15.75" x14ac:dyDescent="0.25">
      <c r="A1348" s="23" t="s">
        <v>289</v>
      </c>
      <c r="B1348" s="24" t="s">
        <v>382</v>
      </c>
      <c r="D1348" t="s">
        <v>4849</v>
      </c>
      <c r="E1348" t="s">
        <v>4925</v>
      </c>
      <c r="F1348" s="21" t="s">
        <v>4867</v>
      </c>
      <c r="H1348" t="s">
        <v>1609</v>
      </c>
      <c r="I1348" s="33">
        <v>6403919300</v>
      </c>
      <c r="K1348" s="1" t="s">
        <v>2008</v>
      </c>
      <c r="L1348" s="1" t="s">
        <v>2008</v>
      </c>
      <c r="N1348" s="13">
        <v>37</v>
      </c>
      <c r="O1348" s="13" t="s">
        <v>4858</v>
      </c>
      <c r="P1348" s="244" t="s">
        <v>1995</v>
      </c>
      <c r="Q1348" s="313">
        <v>829</v>
      </c>
      <c r="R1348" s="37">
        <f t="shared" si="65"/>
        <v>1519.2</v>
      </c>
      <c r="S1348" s="168">
        <v>1899</v>
      </c>
      <c r="T1348" s="289" t="s">
        <v>5054</v>
      </c>
      <c r="V1348" s="99">
        <v>2</v>
      </c>
      <c r="W1348" s="142">
        <v>0.3</v>
      </c>
      <c r="X1348" s="99">
        <f t="shared" si="66"/>
        <v>2.2999999999999998</v>
      </c>
      <c r="Y1348" s="8">
        <v>350</v>
      </c>
      <c r="Z1348" s="8">
        <v>630</v>
      </c>
      <c r="AA1348" s="8">
        <v>120</v>
      </c>
      <c r="AY1348" s="320" t="s">
        <v>4887</v>
      </c>
      <c r="BA1348" t="s">
        <v>5213</v>
      </c>
      <c r="BB1348" s="302" t="s">
        <v>5197</v>
      </c>
      <c r="BC1348" s="309" t="s">
        <v>5198</v>
      </c>
    </row>
    <row r="1349" spans="1:55" ht="15.75" x14ac:dyDescent="0.25">
      <c r="A1349" s="23" t="s">
        <v>289</v>
      </c>
      <c r="B1349" s="24" t="s">
        <v>382</v>
      </c>
      <c r="D1349" t="s">
        <v>4849</v>
      </c>
      <c r="E1349" t="s">
        <v>4926</v>
      </c>
      <c r="F1349" s="21" t="s">
        <v>4867</v>
      </c>
      <c r="H1349" t="s">
        <v>1609</v>
      </c>
      <c r="I1349" s="33">
        <v>6403919300</v>
      </c>
      <c r="K1349" s="1" t="s">
        <v>2008</v>
      </c>
      <c r="L1349" s="1" t="s">
        <v>2008</v>
      </c>
      <c r="N1349" s="13">
        <v>38</v>
      </c>
      <c r="O1349" s="13" t="s">
        <v>4856</v>
      </c>
      <c r="P1349" s="244" t="s">
        <v>1995</v>
      </c>
      <c r="Q1349" s="313">
        <v>829</v>
      </c>
      <c r="R1349" s="37">
        <f t="shared" si="65"/>
        <v>1519.2</v>
      </c>
      <c r="S1349" s="168">
        <v>1899</v>
      </c>
      <c r="T1349" s="289" t="s">
        <v>5055</v>
      </c>
      <c r="V1349" s="99">
        <v>2</v>
      </c>
      <c r="W1349" s="142">
        <v>0.3</v>
      </c>
      <c r="X1349" s="99">
        <f t="shared" si="66"/>
        <v>2.2999999999999998</v>
      </c>
      <c r="Y1349" s="8">
        <v>350</v>
      </c>
      <c r="Z1349" s="8">
        <v>630</v>
      </c>
      <c r="AA1349" s="8">
        <v>120</v>
      </c>
      <c r="AY1349" s="320" t="s">
        <v>4887</v>
      </c>
      <c r="BA1349" t="s">
        <v>5213</v>
      </c>
      <c r="BB1349" s="302" t="s">
        <v>5197</v>
      </c>
      <c r="BC1349" s="309" t="s">
        <v>5198</v>
      </c>
    </row>
    <row r="1350" spans="1:55" ht="15.75" x14ac:dyDescent="0.25">
      <c r="A1350" s="23" t="s">
        <v>289</v>
      </c>
      <c r="B1350" s="24" t="s">
        <v>382</v>
      </c>
      <c r="D1350" t="s">
        <v>4849</v>
      </c>
      <c r="E1350" t="s">
        <v>4927</v>
      </c>
      <c r="F1350" s="21" t="s">
        <v>4867</v>
      </c>
      <c r="H1350" t="s">
        <v>1609</v>
      </c>
      <c r="I1350" s="33">
        <v>6403919300</v>
      </c>
      <c r="K1350" s="1" t="s">
        <v>2008</v>
      </c>
      <c r="L1350" s="1" t="s">
        <v>2008</v>
      </c>
      <c r="N1350" s="13">
        <v>38</v>
      </c>
      <c r="O1350" s="13" t="s">
        <v>4857</v>
      </c>
      <c r="P1350" s="244" t="s">
        <v>1995</v>
      </c>
      <c r="Q1350" s="313">
        <v>829</v>
      </c>
      <c r="R1350" s="37">
        <f t="shared" si="65"/>
        <v>1519.2</v>
      </c>
      <c r="S1350" s="168">
        <v>1899</v>
      </c>
      <c r="T1350" s="143" t="s">
        <v>5056</v>
      </c>
      <c r="V1350" s="99">
        <v>2</v>
      </c>
      <c r="W1350" s="142">
        <v>0.3</v>
      </c>
      <c r="X1350" s="99">
        <f t="shared" si="66"/>
        <v>2.2999999999999998</v>
      </c>
      <c r="Y1350" s="8">
        <v>350</v>
      </c>
      <c r="Z1350" s="8">
        <v>630</v>
      </c>
      <c r="AA1350" s="8">
        <v>120</v>
      </c>
      <c r="AY1350" s="320" t="s">
        <v>4887</v>
      </c>
      <c r="BA1350" t="s">
        <v>5213</v>
      </c>
      <c r="BB1350" s="302" t="s">
        <v>5197</v>
      </c>
      <c r="BC1350" s="309" t="s">
        <v>5198</v>
      </c>
    </row>
    <row r="1351" spans="1:55" ht="15.75" x14ac:dyDescent="0.25">
      <c r="A1351" s="23" t="s">
        <v>289</v>
      </c>
      <c r="B1351" s="24" t="s">
        <v>382</v>
      </c>
      <c r="D1351" t="s">
        <v>4849</v>
      </c>
      <c r="E1351" t="s">
        <v>4928</v>
      </c>
      <c r="F1351" s="21" t="s">
        <v>4867</v>
      </c>
      <c r="H1351" t="s">
        <v>1609</v>
      </c>
      <c r="I1351" s="33">
        <v>6403919300</v>
      </c>
      <c r="K1351" s="1" t="s">
        <v>2008</v>
      </c>
      <c r="L1351" s="1" t="s">
        <v>2008</v>
      </c>
      <c r="N1351" s="13">
        <v>38</v>
      </c>
      <c r="O1351" s="13" t="s">
        <v>4858</v>
      </c>
      <c r="P1351" s="244" t="s">
        <v>1995</v>
      </c>
      <c r="Q1351" s="313">
        <v>829</v>
      </c>
      <c r="R1351" s="37">
        <f t="shared" si="65"/>
        <v>1519.2</v>
      </c>
      <c r="S1351" s="168">
        <v>1899</v>
      </c>
      <c r="T1351" s="143" t="s">
        <v>5057</v>
      </c>
      <c r="V1351" s="99">
        <v>2</v>
      </c>
      <c r="W1351" s="142">
        <v>0.3</v>
      </c>
      <c r="X1351" s="99">
        <f t="shared" si="66"/>
        <v>2.2999999999999998</v>
      </c>
      <c r="Y1351" s="8">
        <v>350</v>
      </c>
      <c r="Z1351" s="8">
        <v>630</v>
      </c>
      <c r="AA1351" s="8">
        <v>120</v>
      </c>
      <c r="AY1351" s="320" t="s">
        <v>4887</v>
      </c>
      <c r="BA1351" t="s">
        <v>5213</v>
      </c>
      <c r="BB1351" s="302" t="s">
        <v>5197</v>
      </c>
      <c r="BC1351" s="309" t="s">
        <v>5198</v>
      </c>
    </row>
    <row r="1352" spans="1:55" ht="15.75" x14ac:dyDescent="0.25">
      <c r="A1352" s="23" t="s">
        <v>289</v>
      </c>
      <c r="B1352" s="24" t="s">
        <v>382</v>
      </c>
      <c r="D1352" t="s">
        <v>4849</v>
      </c>
      <c r="E1352" t="s">
        <v>4929</v>
      </c>
      <c r="F1352" s="21" t="s">
        <v>4867</v>
      </c>
      <c r="H1352" t="s">
        <v>1609</v>
      </c>
      <c r="I1352" s="33">
        <v>6403919300</v>
      </c>
      <c r="K1352" s="1" t="s">
        <v>2008</v>
      </c>
      <c r="L1352" s="1" t="s">
        <v>2008</v>
      </c>
      <c r="N1352" s="13">
        <v>39</v>
      </c>
      <c r="O1352" s="13" t="s">
        <v>4856</v>
      </c>
      <c r="P1352" s="244" t="s">
        <v>1995</v>
      </c>
      <c r="Q1352" s="313">
        <v>829</v>
      </c>
      <c r="R1352" s="37">
        <f t="shared" si="65"/>
        <v>1519.2</v>
      </c>
      <c r="S1352" s="168">
        <v>1899</v>
      </c>
      <c r="T1352" s="143" t="s">
        <v>5058</v>
      </c>
      <c r="V1352" s="99">
        <v>2</v>
      </c>
      <c r="W1352" s="142">
        <v>0.3</v>
      </c>
      <c r="X1352" s="99">
        <f t="shared" si="66"/>
        <v>2.2999999999999998</v>
      </c>
      <c r="Y1352" s="8">
        <v>350</v>
      </c>
      <c r="Z1352" s="8">
        <v>630</v>
      </c>
      <c r="AA1352" s="8">
        <v>120</v>
      </c>
      <c r="AY1352" s="320" t="s">
        <v>4887</v>
      </c>
      <c r="BA1352" t="s">
        <v>5213</v>
      </c>
      <c r="BB1352" s="302" t="s">
        <v>5197</v>
      </c>
      <c r="BC1352" s="309" t="s">
        <v>5198</v>
      </c>
    </row>
    <row r="1353" spans="1:55" ht="15.75" x14ac:dyDescent="0.25">
      <c r="A1353" s="23" t="s">
        <v>289</v>
      </c>
      <c r="B1353" s="24" t="s">
        <v>382</v>
      </c>
      <c r="D1353" t="s">
        <v>4849</v>
      </c>
      <c r="E1353" t="s">
        <v>4930</v>
      </c>
      <c r="F1353" s="21" t="s">
        <v>4867</v>
      </c>
      <c r="H1353" t="s">
        <v>1609</v>
      </c>
      <c r="I1353" s="33">
        <v>6403919300</v>
      </c>
      <c r="K1353" s="1" t="s">
        <v>2008</v>
      </c>
      <c r="L1353" s="1" t="s">
        <v>2008</v>
      </c>
      <c r="N1353" s="13">
        <v>39</v>
      </c>
      <c r="O1353" s="13" t="s">
        <v>4857</v>
      </c>
      <c r="P1353" s="244" t="s">
        <v>1995</v>
      </c>
      <c r="Q1353" s="313">
        <v>829</v>
      </c>
      <c r="R1353" s="37">
        <f t="shared" si="65"/>
        <v>1519.2</v>
      </c>
      <c r="S1353" s="168">
        <v>1899</v>
      </c>
      <c r="T1353" s="143" t="s">
        <v>5059</v>
      </c>
      <c r="V1353" s="99">
        <v>2</v>
      </c>
      <c r="W1353" s="142">
        <v>0.3</v>
      </c>
      <c r="X1353" s="99">
        <f t="shared" si="66"/>
        <v>2.2999999999999998</v>
      </c>
      <c r="Y1353" s="8">
        <v>350</v>
      </c>
      <c r="Z1353" s="8">
        <v>630</v>
      </c>
      <c r="AA1353" s="8">
        <v>120</v>
      </c>
      <c r="AY1353" s="320" t="s">
        <v>4887</v>
      </c>
      <c r="BA1353" t="s">
        <v>5213</v>
      </c>
      <c r="BB1353" s="302" t="s">
        <v>5197</v>
      </c>
      <c r="BC1353" s="309" t="s">
        <v>5198</v>
      </c>
    </row>
    <row r="1354" spans="1:55" ht="15.75" x14ac:dyDescent="0.25">
      <c r="A1354" s="23" t="s">
        <v>289</v>
      </c>
      <c r="B1354" s="24" t="s">
        <v>382</v>
      </c>
      <c r="D1354" t="s">
        <v>4849</v>
      </c>
      <c r="E1354" t="s">
        <v>4931</v>
      </c>
      <c r="F1354" s="21" t="s">
        <v>4867</v>
      </c>
      <c r="H1354" t="s">
        <v>1609</v>
      </c>
      <c r="I1354" s="33">
        <v>6403919300</v>
      </c>
      <c r="K1354" s="1" t="s">
        <v>2008</v>
      </c>
      <c r="L1354" s="1" t="s">
        <v>2008</v>
      </c>
      <c r="N1354" s="13">
        <v>39</v>
      </c>
      <c r="O1354" s="13" t="s">
        <v>4858</v>
      </c>
      <c r="P1354" s="244" t="s">
        <v>1995</v>
      </c>
      <c r="Q1354" s="313">
        <v>829</v>
      </c>
      <c r="R1354" s="37">
        <f t="shared" ref="R1354:R1399" si="67">S1354*0.8</f>
        <v>1519.2</v>
      </c>
      <c r="S1354" s="168">
        <v>1899</v>
      </c>
      <c r="T1354" s="289" t="s">
        <v>5060</v>
      </c>
      <c r="V1354" s="99">
        <v>2</v>
      </c>
      <c r="W1354" s="142">
        <v>0.3</v>
      </c>
      <c r="X1354" s="99">
        <f t="shared" si="66"/>
        <v>2.2999999999999998</v>
      </c>
      <c r="Y1354" s="8">
        <v>350</v>
      </c>
      <c r="Z1354" s="8">
        <v>630</v>
      </c>
      <c r="AA1354" s="8">
        <v>120</v>
      </c>
      <c r="AY1354" s="320" t="s">
        <v>4887</v>
      </c>
      <c r="BA1354" t="s">
        <v>5213</v>
      </c>
      <c r="BB1354" s="302" t="s">
        <v>5197</v>
      </c>
      <c r="BC1354" s="309" t="s">
        <v>5198</v>
      </c>
    </row>
    <row r="1355" spans="1:55" s="12" customFormat="1" ht="15" customHeight="1" x14ac:dyDescent="0.25">
      <c r="A1355" s="23" t="s">
        <v>289</v>
      </c>
      <c r="B1355" s="24" t="s">
        <v>382</v>
      </c>
      <c r="C1355"/>
      <c r="D1355" t="s">
        <v>4849</v>
      </c>
      <c r="E1355" t="s">
        <v>4932</v>
      </c>
      <c r="F1355" s="21" t="s">
        <v>4867</v>
      </c>
      <c r="G1355"/>
      <c r="H1355" t="s">
        <v>1609</v>
      </c>
      <c r="I1355" s="33">
        <v>6403919300</v>
      </c>
      <c r="J1355" s="143"/>
      <c r="K1355" s="1" t="s">
        <v>2008</v>
      </c>
      <c r="L1355" s="1" t="s">
        <v>2008</v>
      </c>
      <c r="M1355"/>
      <c r="N1355" s="13">
        <v>40</v>
      </c>
      <c r="O1355" s="13" t="s">
        <v>4856</v>
      </c>
      <c r="P1355" s="244" t="s">
        <v>1995</v>
      </c>
      <c r="Q1355" s="313">
        <v>829</v>
      </c>
      <c r="R1355" s="37">
        <f t="shared" si="67"/>
        <v>1519.2</v>
      </c>
      <c r="S1355" s="168">
        <v>1899</v>
      </c>
      <c r="T1355" s="289" t="s">
        <v>5061</v>
      </c>
      <c r="U1355" s="40"/>
      <c r="V1355" s="99">
        <v>2</v>
      </c>
      <c r="W1355" s="142">
        <v>0.3</v>
      </c>
      <c r="X1355" s="99">
        <f t="shared" si="66"/>
        <v>2.2999999999999998</v>
      </c>
      <c r="Y1355" s="8">
        <v>350</v>
      </c>
      <c r="Z1355" s="8">
        <v>630</v>
      </c>
      <c r="AA1355" s="8">
        <v>120</v>
      </c>
      <c r="AB1355"/>
      <c r="AC1355"/>
      <c r="AD1355"/>
      <c r="AE1355"/>
      <c r="AF1355"/>
      <c r="AG1355"/>
      <c r="AH1355"/>
      <c r="AI1355"/>
      <c r="AJ1355"/>
      <c r="AK1355"/>
      <c r="AL1355"/>
      <c r="AM1355"/>
      <c r="AN1355"/>
      <c r="AO1355"/>
      <c r="AP1355"/>
      <c r="AQ1355"/>
      <c r="AR1355"/>
      <c r="AS1355"/>
      <c r="AT1355"/>
      <c r="AU1355"/>
      <c r="AV1355"/>
      <c r="AW1355"/>
      <c r="AX1355"/>
      <c r="AY1355" s="320" t="s">
        <v>4887</v>
      </c>
      <c r="BA1355" t="s">
        <v>5213</v>
      </c>
      <c r="BB1355" s="302" t="s">
        <v>5197</v>
      </c>
      <c r="BC1355" s="309" t="s">
        <v>5198</v>
      </c>
    </row>
    <row r="1356" spans="1:55" ht="15.75" x14ac:dyDescent="0.25">
      <c r="A1356" s="23" t="s">
        <v>289</v>
      </c>
      <c r="B1356" s="24" t="s">
        <v>382</v>
      </c>
      <c r="D1356" t="s">
        <v>4849</v>
      </c>
      <c r="E1356" t="s">
        <v>4933</v>
      </c>
      <c r="F1356" s="21" t="s">
        <v>4867</v>
      </c>
      <c r="H1356" t="s">
        <v>1609</v>
      </c>
      <c r="I1356" s="33">
        <v>6403919300</v>
      </c>
      <c r="K1356" s="1" t="s">
        <v>2008</v>
      </c>
      <c r="L1356" s="1" t="s">
        <v>2008</v>
      </c>
      <c r="N1356" s="13">
        <v>40</v>
      </c>
      <c r="O1356" s="13" t="s">
        <v>4857</v>
      </c>
      <c r="P1356" s="244" t="s">
        <v>1995</v>
      </c>
      <c r="Q1356" s="313">
        <v>829</v>
      </c>
      <c r="R1356" s="37">
        <f t="shared" si="67"/>
        <v>1519.2</v>
      </c>
      <c r="S1356" s="168">
        <v>1899</v>
      </c>
      <c r="T1356" s="289" t="s">
        <v>5062</v>
      </c>
      <c r="V1356" s="99">
        <v>2</v>
      </c>
      <c r="W1356" s="142">
        <v>0.3</v>
      </c>
      <c r="X1356" s="99">
        <f t="shared" si="66"/>
        <v>2.2999999999999998</v>
      </c>
      <c r="Y1356" s="8">
        <v>350</v>
      </c>
      <c r="Z1356" s="8">
        <v>630</v>
      </c>
      <c r="AA1356" s="8">
        <v>120</v>
      </c>
      <c r="AY1356" s="320" t="s">
        <v>4887</v>
      </c>
      <c r="BA1356" t="s">
        <v>5213</v>
      </c>
      <c r="BB1356" s="302" t="s">
        <v>5197</v>
      </c>
      <c r="BC1356" s="309" t="s">
        <v>5198</v>
      </c>
    </row>
    <row r="1357" spans="1:55" ht="15.75" x14ac:dyDescent="0.25">
      <c r="A1357" s="23" t="s">
        <v>289</v>
      </c>
      <c r="B1357" s="24" t="s">
        <v>382</v>
      </c>
      <c r="D1357" t="s">
        <v>4849</v>
      </c>
      <c r="E1357" t="s">
        <v>4934</v>
      </c>
      <c r="F1357" s="21" t="s">
        <v>4867</v>
      </c>
      <c r="H1357" t="s">
        <v>1609</v>
      </c>
      <c r="I1357" s="33">
        <v>6403919300</v>
      </c>
      <c r="K1357" s="1" t="s">
        <v>2008</v>
      </c>
      <c r="L1357" s="1" t="s">
        <v>2008</v>
      </c>
      <c r="N1357" s="13">
        <v>40</v>
      </c>
      <c r="O1357" s="13" t="s">
        <v>4858</v>
      </c>
      <c r="P1357" s="244" t="s">
        <v>1995</v>
      </c>
      <c r="Q1357" s="313">
        <v>829</v>
      </c>
      <c r="R1357" s="37">
        <f t="shared" si="67"/>
        <v>1519.2</v>
      </c>
      <c r="S1357" s="168">
        <v>1899</v>
      </c>
      <c r="T1357" s="289" t="s">
        <v>5063</v>
      </c>
      <c r="V1357" s="99">
        <v>2</v>
      </c>
      <c r="W1357" s="142">
        <v>0.3</v>
      </c>
      <c r="X1357" s="99">
        <f t="shared" si="66"/>
        <v>2.2999999999999998</v>
      </c>
      <c r="Y1357" s="8">
        <v>350</v>
      </c>
      <c r="Z1357" s="8">
        <v>630</v>
      </c>
      <c r="AA1357" s="8">
        <v>120</v>
      </c>
      <c r="AY1357" s="320" t="s">
        <v>4887</v>
      </c>
      <c r="BA1357" t="s">
        <v>5213</v>
      </c>
      <c r="BB1357" s="302" t="s">
        <v>5197</v>
      </c>
      <c r="BC1357" s="309" t="s">
        <v>5198</v>
      </c>
    </row>
    <row r="1358" spans="1:55" ht="15.75" x14ac:dyDescent="0.25">
      <c r="A1358" s="23" t="s">
        <v>289</v>
      </c>
      <c r="B1358" s="24" t="s">
        <v>382</v>
      </c>
      <c r="D1358" t="s">
        <v>4849</v>
      </c>
      <c r="E1358" t="s">
        <v>5064</v>
      </c>
      <c r="F1358" s="21" t="s">
        <v>4867</v>
      </c>
      <c r="H1358" t="s">
        <v>1609</v>
      </c>
      <c r="I1358" s="33">
        <v>6403919300</v>
      </c>
      <c r="K1358" s="1" t="s">
        <v>2008</v>
      </c>
      <c r="L1358" s="1" t="s">
        <v>2008</v>
      </c>
      <c r="N1358" s="13">
        <v>41</v>
      </c>
      <c r="O1358" s="13" t="s">
        <v>4855</v>
      </c>
      <c r="P1358" s="244" t="s">
        <v>1995</v>
      </c>
      <c r="Q1358" s="313">
        <v>829</v>
      </c>
      <c r="R1358" s="37">
        <f t="shared" si="67"/>
        <v>1519.2</v>
      </c>
      <c r="S1358" s="168">
        <v>1899</v>
      </c>
      <c r="T1358" s="290" t="s">
        <v>5065</v>
      </c>
      <c r="V1358" s="99">
        <v>2</v>
      </c>
      <c r="W1358" s="142">
        <v>0.3</v>
      </c>
      <c r="X1358" s="99">
        <f t="shared" si="66"/>
        <v>2.2999999999999998</v>
      </c>
      <c r="Y1358" s="8">
        <v>350</v>
      </c>
      <c r="Z1358" s="8">
        <v>630</v>
      </c>
      <c r="AA1358" s="8">
        <v>120</v>
      </c>
      <c r="AY1358" s="320" t="s">
        <v>4887</v>
      </c>
      <c r="BA1358" t="s">
        <v>5213</v>
      </c>
      <c r="BB1358" s="302" t="s">
        <v>5197</v>
      </c>
      <c r="BC1358" s="309" t="s">
        <v>5198</v>
      </c>
    </row>
    <row r="1359" spans="1:55" ht="15.75" x14ac:dyDescent="0.25">
      <c r="A1359" s="23" t="s">
        <v>289</v>
      </c>
      <c r="B1359" s="24" t="s">
        <v>382</v>
      </c>
      <c r="D1359" t="s">
        <v>4849</v>
      </c>
      <c r="E1359" t="s">
        <v>4935</v>
      </c>
      <c r="F1359" s="21" t="s">
        <v>4867</v>
      </c>
      <c r="H1359" t="s">
        <v>1609</v>
      </c>
      <c r="I1359" s="33">
        <v>6403919300</v>
      </c>
      <c r="K1359" s="1" t="s">
        <v>2008</v>
      </c>
      <c r="L1359" s="1" t="s">
        <v>2008</v>
      </c>
      <c r="N1359" s="13">
        <v>41</v>
      </c>
      <c r="O1359" s="13" t="s">
        <v>4856</v>
      </c>
      <c r="P1359" s="244" t="s">
        <v>1995</v>
      </c>
      <c r="Q1359" s="313">
        <v>829</v>
      </c>
      <c r="R1359" s="37">
        <f t="shared" si="67"/>
        <v>1519.2</v>
      </c>
      <c r="S1359" s="168">
        <v>1899</v>
      </c>
      <c r="T1359" s="143" t="s">
        <v>5066</v>
      </c>
      <c r="V1359" s="99">
        <v>2</v>
      </c>
      <c r="W1359" s="142">
        <v>0.3</v>
      </c>
      <c r="X1359" s="99">
        <f t="shared" si="66"/>
        <v>2.2999999999999998</v>
      </c>
      <c r="Y1359" s="8">
        <v>350</v>
      </c>
      <c r="Z1359" s="8">
        <v>630</v>
      </c>
      <c r="AA1359" s="8">
        <v>120</v>
      </c>
      <c r="AY1359" s="320" t="s">
        <v>4887</v>
      </c>
      <c r="BA1359" t="s">
        <v>5213</v>
      </c>
      <c r="BB1359" s="302" t="s">
        <v>5197</v>
      </c>
      <c r="BC1359" s="309" t="s">
        <v>5198</v>
      </c>
    </row>
    <row r="1360" spans="1:55" ht="15.75" x14ac:dyDescent="0.25">
      <c r="A1360" s="23" t="s">
        <v>289</v>
      </c>
      <c r="B1360" s="24" t="s">
        <v>382</v>
      </c>
      <c r="D1360" t="s">
        <v>4849</v>
      </c>
      <c r="E1360" t="s">
        <v>4936</v>
      </c>
      <c r="F1360" s="21" t="s">
        <v>4867</v>
      </c>
      <c r="H1360" t="s">
        <v>1609</v>
      </c>
      <c r="I1360" s="33">
        <v>6403919300</v>
      </c>
      <c r="K1360" s="1" t="s">
        <v>2008</v>
      </c>
      <c r="L1360" s="1" t="s">
        <v>2008</v>
      </c>
      <c r="N1360" s="13">
        <v>41</v>
      </c>
      <c r="O1360" s="13" t="s">
        <v>4857</v>
      </c>
      <c r="P1360" s="244" t="s">
        <v>1995</v>
      </c>
      <c r="Q1360" s="313">
        <v>829</v>
      </c>
      <c r="R1360" s="37">
        <f t="shared" si="67"/>
        <v>1519.2</v>
      </c>
      <c r="S1360" s="168">
        <v>1899</v>
      </c>
      <c r="T1360" s="143" t="s">
        <v>5067</v>
      </c>
      <c r="V1360" s="99">
        <v>2</v>
      </c>
      <c r="W1360" s="142">
        <v>0.3</v>
      </c>
      <c r="X1360" s="99">
        <f t="shared" si="66"/>
        <v>2.2999999999999998</v>
      </c>
      <c r="Y1360" s="8">
        <v>350</v>
      </c>
      <c r="Z1360" s="8">
        <v>630</v>
      </c>
      <c r="AA1360" s="8">
        <v>120</v>
      </c>
      <c r="AY1360" s="320" t="s">
        <v>4887</v>
      </c>
      <c r="BA1360" t="s">
        <v>5213</v>
      </c>
      <c r="BB1360" s="302" t="s">
        <v>5197</v>
      </c>
      <c r="BC1360" s="309" t="s">
        <v>5198</v>
      </c>
    </row>
    <row r="1361" spans="1:55" ht="15.75" x14ac:dyDescent="0.25">
      <c r="A1361" s="23" t="s">
        <v>289</v>
      </c>
      <c r="B1361" s="24" t="s">
        <v>382</v>
      </c>
      <c r="D1361" t="s">
        <v>4849</v>
      </c>
      <c r="E1361" t="s">
        <v>4937</v>
      </c>
      <c r="F1361" s="21" t="s">
        <v>4867</v>
      </c>
      <c r="H1361" t="s">
        <v>1609</v>
      </c>
      <c r="I1361" s="33">
        <v>6403919300</v>
      </c>
      <c r="K1361" s="1" t="s">
        <v>2008</v>
      </c>
      <c r="L1361" s="1" t="s">
        <v>2008</v>
      </c>
      <c r="N1361" s="13">
        <v>41</v>
      </c>
      <c r="O1361" s="13" t="s">
        <v>4858</v>
      </c>
      <c r="P1361" s="244" t="s">
        <v>1995</v>
      </c>
      <c r="Q1361" s="313">
        <v>829</v>
      </c>
      <c r="R1361" s="37">
        <f t="shared" si="67"/>
        <v>1519.2</v>
      </c>
      <c r="S1361" s="168">
        <v>1899</v>
      </c>
      <c r="T1361" s="143" t="s">
        <v>5068</v>
      </c>
      <c r="V1361" s="99">
        <v>2</v>
      </c>
      <c r="W1361" s="142">
        <v>0.3</v>
      </c>
      <c r="X1361" s="99">
        <f t="shared" si="66"/>
        <v>2.2999999999999998</v>
      </c>
      <c r="Y1361" s="8">
        <v>350</v>
      </c>
      <c r="Z1361" s="8">
        <v>630</v>
      </c>
      <c r="AA1361" s="8">
        <v>120</v>
      </c>
      <c r="AY1361" s="320" t="s">
        <v>4887</v>
      </c>
      <c r="BA1361" t="s">
        <v>5213</v>
      </c>
      <c r="BB1361" s="302" t="s">
        <v>5197</v>
      </c>
      <c r="BC1361" s="309" t="s">
        <v>5198</v>
      </c>
    </row>
    <row r="1362" spans="1:55" ht="15.75" x14ac:dyDescent="0.25">
      <c r="A1362" s="23" t="s">
        <v>289</v>
      </c>
      <c r="B1362" s="24" t="s">
        <v>382</v>
      </c>
      <c r="D1362" t="s">
        <v>4865</v>
      </c>
      <c r="E1362" t="s">
        <v>4938</v>
      </c>
      <c r="F1362" s="21" t="s">
        <v>4868</v>
      </c>
      <c r="H1362" t="s">
        <v>4982</v>
      </c>
      <c r="I1362" s="33">
        <v>6403919300</v>
      </c>
      <c r="K1362" s="1" t="s">
        <v>2008</v>
      </c>
      <c r="L1362" s="1" t="s">
        <v>2008</v>
      </c>
      <c r="N1362" s="13">
        <v>36</v>
      </c>
      <c r="O1362" s="13" t="s">
        <v>4852</v>
      </c>
      <c r="P1362" s="244" t="s">
        <v>1995</v>
      </c>
      <c r="Q1362" s="315">
        <v>1043</v>
      </c>
      <c r="R1362" s="37">
        <f t="shared" si="67"/>
        <v>1919.2</v>
      </c>
      <c r="S1362" s="168">
        <v>2399</v>
      </c>
      <c r="T1362" s="143" t="s">
        <v>4983</v>
      </c>
      <c r="V1362" s="99">
        <v>2.6</v>
      </c>
      <c r="W1362" s="99">
        <v>0.3</v>
      </c>
      <c r="X1362" s="99">
        <f t="shared" ref="X1362:X1373" si="68">V1362+W1362</f>
        <v>2.9</v>
      </c>
      <c r="Y1362" s="8">
        <v>630</v>
      </c>
      <c r="Z1362" s="8">
        <v>350</v>
      </c>
      <c r="AA1362" s="8">
        <v>120</v>
      </c>
      <c r="AY1362" s="320" t="s">
        <v>4888</v>
      </c>
      <c r="BA1362" t="s">
        <v>5213</v>
      </c>
      <c r="BB1362" s="302" t="s">
        <v>5197</v>
      </c>
      <c r="BC1362" s="309" t="s">
        <v>5198</v>
      </c>
    </row>
    <row r="1363" spans="1:55" ht="15.75" x14ac:dyDescent="0.25">
      <c r="A1363" s="23" t="s">
        <v>289</v>
      </c>
      <c r="B1363" s="24" t="s">
        <v>382</v>
      </c>
      <c r="D1363" t="s">
        <v>4865</v>
      </c>
      <c r="E1363" t="s">
        <v>4939</v>
      </c>
      <c r="F1363" s="21" t="s">
        <v>4868</v>
      </c>
      <c r="H1363" t="s">
        <v>4982</v>
      </c>
      <c r="I1363" s="33">
        <v>6403919300</v>
      </c>
      <c r="K1363" s="1" t="s">
        <v>2008</v>
      </c>
      <c r="L1363" s="1" t="s">
        <v>2008</v>
      </c>
      <c r="N1363" s="13">
        <v>36</v>
      </c>
      <c r="O1363" s="13" t="s">
        <v>4855</v>
      </c>
      <c r="P1363" s="244" t="s">
        <v>1995</v>
      </c>
      <c r="Q1363" s="315">
        <v>1043</v>
      </c>
      <c r="R1363" s="37">
        <f t="shared" si="67"/>
        <v>1919.2</v>
      </c>
      <c r="S1363" s="168">
        <v>2399</v>
      </c>
      <c r="T1363" s="143" t="s">
        <v>4984</v>
      </c>
      <c r="V1363" s="99">
        <v>2.6</v>
      </c>
      <c r="W1363" s="99">
        <v>0.3</v>
      </c>
      <c r="X1363" s="99">
        <f t="shared" si="68"/>
        <v>2.9</v>
      </c>
      <c r="Y1363" s="8">
        <v>630</v>
      </c>
      <c r="Z1363" s="8">
        <v>350</v>
      </c>
      <c r="AA1363" s="8">
        <v>120</v>
      </c>
      <c r="AY1363" s="320" t="s">
        <v>4888</v>
      </c>
      <c r="BA1363" t="s">
        <v>5213</v>
      </c>
      <c r="BB1363" s="302" t="s">
        <v>5197</v>
      </c>
      <c r="BC1363" s="309" t="s">
        <v>5198</v>
      </c>
    </row>
    <row r="1364" spans="1:55" ht="15.75" x14ac:dyDescent="0.25">
      <c r="A1364" s="23" t="s">
        <v>289</v>
      </c>
      <c r="B1364" s="24" t="s">
        <v>382</v>
      </c>
      <c r="D1364" t="s">
        <v>4865</v>
      </c>
      <c r="E1364" t="s">
        <v>4940</v>
      </c>
      <c r="F1364" s="21" t="s">
        <v>4868</v>
      </c>
      <c r="H1364" t="s">
        <v>4982</v>
      </c>
      <c r="I1364" s="33">
        <v>6403919300</v>
      </c>
      <c r="K1364" s="1" t="s">
        <v>2008</v>
      </c>
      <c r="L1364" s="1" t="s">
        <v>2008</v>
      </c>
      <c r="N1364" s="13">
        <v>37</v>
      </c>
      <c r="O1364" s="13" t="s">
        <v>4852</v>
      </c>
      <c r="P1364" s="244" t="s">
        <v>1995</v>
      </c>
      <c r="Q1364" s="315">
        <v>1043</v>
      </c>
      <c r="R1364" s="37">
        <f t="shared" si="67"/>
        <v>1919.2</v>
      </c>
      <c r="S1364" s="168">
        <v>2399</v>
      </c>
      <c r="T1364" s="143" t="s">
        <v>4985</v>
      </c>
      <c r="V1364" s="99">
        <v>2.6</v>
      </c>
      <c r="W1364" s="99">
        <v>0.3</v>
      </c>
      <c r="X1364" s="99">
        <f t="shared" si="68"/>
        <v>2.9</v>
      </c>
      <c r="Y1364" s="8">
        <v>630</v>
      </c>
      <c r="Z1364" s="8">
        <v>350</v>
      </c>
      <c r="AA1364" s="8">
        <v>120</v>
      </c>
      <c r="AY1364" s="320" t="s">
        <v>4888</v>
      </c>
      <c r="BA1364" t="s">
        <v>5213</v>
      </c>
      <c r="BB1364" s="302" t="s">
        <v>5197</v>
      </c>
      <c r="BC1364" s="309" t="s">
        <v>5198</v>
      </c>
    </row>
    <row r="1365" spans="1:55" ht="15.75" x14ac:dyDescent="0.25">
      <c r="A1365" s="23" t="s">
        <v>289</v>
      </c>
      <c r="B1365" s="24" t="s">
        <v>382</v>
      </c>
      <c r="D1365" t="s">
        <v>4865</v>
      </c>
      <c r="E1365" t="s">
        <v>4941</v>
      </c>
      <c r="F1365" s="21" t="s">
        <v>4868</v>
      </c>
      <c r="H1365" t="s">
        <v>4982</v>
      </c>
      <c r="I1365" s="33">
        <v>6403919300</v>
      </c>
      <c r="K1365" s="1" t="s">
        <v>2008</v>
      </c>
      <c r="L1365" s="1" t="s">
        <v>2008</v>
      </c>
      <c r="N1365" s="13">
        <v>37</v>
      </c>
      <c r="O1365" s="13" t="s">
        <v>4855</v>
      </c>
      <c r="P1365" s="244" t="s">
        <v>1995</v>
      </c>
      <c r="Q1365" s="315">
        <v>1043</v>
      </c>
      <c r="R1365" s="37">
        <f t="shared" si="67"/>
        <v>1919.2</v>
      </c>
      <c r="S1365" s="168">
        <v>2399</v>
      </c>
      <c r="T1365" s="143" t="s">
        <v>4986</v>
      </c>
      <c r="V1365" s="99">
        <v>2.6</v>
      </c>
      <c r="W1365" s="99">
        <v>0.3</v>
      </c>
      <c r="X1365" s="99">
        <f t="shared" si="68"/>
        <v>2.9</v>
      </c>
      <c r="Y1365" s="8">
        <v>630</v>
      </c>
      <c r="Z1365" s="8">
        <v>350</v>
      </c>
      <c r="AA1365" s="8">
        <v>120</v>
      </c>
      <c r="AY1365" s="320" t="s">
        <v>4888</v>
      </c>
      <c r="BA1365" t="s">
        <v>5213</v>
      </c>
      <c r="BB1365" s="302" t="s">
        <v>5197</v>
      </c>
      <c r="BC1365" s="309" t="s">
        <v>5198</v>
      </c>
    </row>
    <row r="1366" spans="1:55" ht="15.75" x14ac:dyDescent="0.25">
      <c r="A1366" s="23" t="s">
        <v>289</v>
      </c>
      <c r="B1366" s="24" t="s">
        <v>382</v>
      </c>
      <c r="D1366" t="s">
        <v>4865</v>
      </c>
      <c r="E1366" t="s">
        <v>4942</v>
      </c>
      <c r="F1366" s="21" t="s">
        <v>4868</v>
      </c>
      <c r="H1366" t="s">
        <v>4982</v>
      </c>
      <c r="I1366" s="33">
        <v>6403919300</v>
      </c>
      <c r="K1366" s="1" t="s">
        <v>2008</v>
      </c>
      <c r="L1366" s="1" t="s">
        <v>2008</v>
      </c>
      <c r="N1366" s="13">
        <v>38</v>
      </c>
      <c r="O1366" s="13" t="s">
        <v>4852</v>
      </c>
      <c r="P1366" s="244" t="s">
        <v>1995</v>
      </c>
      <c r="Q1366" s="315">
        <v>1043</v>
      </c>
      <c r="R1366" s="37">
        <f t="shared" si="67"/>
        <v>1919.2</v>
      </c>
      <c r="S1366" s="168">
        <v>2399</v>
      </c>
      <c r="T1366" s="143" t="s">
        <v>4986</v>
      </c>
      <c r="V1366" s="99">
        <v>2.7</v>
      </c>
      <c r="W1366" s="99">
        <v>0.3</v>
      </c>
      <c r="X1366" s="99">
        <f t="shared" si="68"/>
        <v>3</v>
      </c>
      <c r="Y1366" s="8">
        <v>630</v>
      </c>
      <c r="Z1366" s="8">
        <v>350</v>
      </c>
      <c r="AA1366" s="8">
        <v>120</v>
      </c>
      <c r="AY1366" s="320" t="s">
        <v>4888</v>
      </c>
      <c r="BA1366" t="s">
        <v>5213</v>
      </c>
      <c r="BB1366" s="302" t="s">
        <v>5197</v>
      </c>
      <c r="BC1366" s="309" t="s">
        <v>5198</v>
      </c>
    </row>
    <row r="1367" spans="1:55" ht="15.75" x14ac:dyDescent="0.25">
      <c r="A1367" s="23" t="s">
        <v>289</v>
      </c>
      <c r="B1367" s="24" t="s">
        <v>382</v>
      </c>
      <c r="D1367" t="s">
        <v>4865</v>
      </c>
      <c r="E1367" t="s">
        <v>4943</v>
      </c>
      <c r="F1367" s="21" t="s">
        <v>4868</v>
      </c>
      <c r="H1367" t="s">
        <v>4982</v>
      </c>
      <c r="I1367" s="33">
        <v>6403919300</v>
      </c>
      <c r="K1367" s="1" t="s">
        <v>2008</v>
      </c>
      <c r="L1367" s="1" t="s">
        <v>2008</v>
      </c>
      <c r="N1367" s="13">
        <v>38</v>
      </c>
      <c r="O1367" s="13" t="s">
        <v>4855</v>
      </c>
      <c r="P1367" s="244" t="s">
        <v>1995</v>
      </c>
      <c r="Q1367" s="315">
        <v>1043</v>
      </c>
      <c r="R1367" s="37">
        <f t="shared" si="67"/>
        <v>1919.2</v>
      </c>
      <c r="S1367" s="168">
        <v>2399</v>
      </c>
      <c r="T1367" s="143" t="s">
        <v>4987</v>
      </c>
      <c r="V1367" s="99">
        <v>2.7</v>
      </c>
      <c r="W1367" s="99">
        <v>0.3</v>
      </c>
      <c r="X1367" s="99">
        <f t="shared" si="68"/>
        <v>3</v>
      </c>
      <c r="Y1367" s="8">
        <v>630</v>
      </c>
      <c r="Z1367" s="8">
        <v>350</v>
      </c>
      <c r="AA1367" s="8">
        <v>120</v>
      </c>
      <c r="AY1367" s="320" t="s">
        <v>4888</v>
      </c>
      <c r="BA1367" t="s">
        <v>5213</v>
      </c>
      <c r="BB1367" s="302" t="s">
        <v>5197</v>
      </c>
      <c r="BC1367" s="309" t="s">
        <v>5198</v>
      </c>
    </row>
    <row r="1368" spans="1:55" ht="15.75" x14ac:dyDescent="0.25">
      <c r="A1368" s="23" t="s">
        <v>289</v>
      </c>
      <c r="B1368" s="24" t="s">
        <v>382</v>
      </c>
      <c r="D1368" t="s">
        <v>4865</v>
      </c>
      <c r="E1368" t="s">
        <v>4944</v>
      </c>
      <c r="F1368" s="21" t="s">
        <v>4868</v>
      </c>
      <c r="H1368" t="s">
        <v>4982</v>
      </c>
      <c r="I1368" s="33">
        <v>6403919300</v>
      </c>
      <c r="K1368" s="1" t="s">
        <v>2008</v>
      </c>
      <c r="L1368" s="1" t="s">
        <v>2008</v>
      </c>
      <c r="N1368" s="13">
        <v>39</v>
      </c>
      <c r="O1368" s="13" t="s">
        <v>4852</v>
      </c>
      <c r="P1368" s="244" t="s">
        <v>1995</v>
      </c>
      <c r="Q1368" s="315">
        <v>1043</v>
      </c>
      <c r="R1368" s="37">
        <f t="shared" si="67"/>
        <v>1919.2</v>
      </c>
      <c r="S1368" s="168">
        <v>2399</v>
      </c>
      <c r="T1368" s="143" t="s">
        <v>4988</v>
      </c>
      <c r="V1368" s="99">
        <v>2.7</v>
      </c>
      <c r="W1368" s="99">
        <v>0.3</v>
      </c>
      <c r="X1368" s="99">
        <f t="shared" si="68"/>
        <v>3</v>
      </c>
      <c r="Y1368" s="8">
        <v>630</v>
      </c>
      <c r="Z1368" s="8">
        <v>350</v>
      </c>
      <c r="AA1368" s="8">
        <v>120</v>
      </c>
      <c r="AY1368" s="320" t="s">
        <v>4888</v>
      </c>
      <c r="BA1368" t="s">
        <v>5213</v>
      </c>
      <c r="BB1368" s="302" t="s">
        <v>5197</v>
      </c>
      <c r="BC1368" s="309" t="s">
        <v>5198</v>
      </c>
    </row>
    <row r="1369" spans="1:55" ht="15.75" x14ac:dyDescent="0.25">
      <c r="A1369" s="23" t="s">
        <v>289</v>
      </c>
      <c r="B1369" s="24" t="s">
        <v>382</v>
      </c>
      <c r="D1369" t="s">
        <v>4865</v>
      </c>
      <c r="E1369" t="s">
        <v>4945</v>
      </c>
      <c r="F1369" s="21" t="s">
        <v>4868</v>
      </c>
      <c r="H1369" t="s">
        <v>4982</v>
      </c>
      <c r="I1369" s="33">
        <v>6403919300</v>
      </c>
      <c r="K1369" s="1" t="s">
        <v>2008</v>
      </c>
      <c r="L1369" s="1" t="s">
        <v>2008</v>
      </c>
      <c r="N1369" s="13">
        <v>39</v>
      </c>
      <c r="O1369" s="13" t="s">
        <v>4855</v>
      </c>
      <c r="P1369" s="244" t="s">
        <v>1995</v>
      </c>
      <c r="Q1369" s="315">
        <v>1043</v>
      </c>
      <c r="R1369" s="37">
        <f t="shared" si="67"/>
        <v>1919.2</v>
      </c>
      <c r="S1369" s="168">
        <v>2399</v>
      </c>
      <c r="T1369" s="143" t="s">
        <v>4989</v>
      </c>
      <c r="V1369" s="99">
        <v>2.7</v>
      </c>
      <c r="W1369" s="99">
        <v>0.3</v>
      </c>
      <c r="X1369" s="99">
        <f t="shared" si="68"/>
        <v>3</v>
      </c>
      <c r="Y1369" s="8">
        <v>630</v>
      </c>
      <c r="Z1369" s="8">
        <v>350</v>
      </c>
      <c r="AA1369" s="8">
        <v>120</v>
      </c>
      <c r="AY1369" s="320" t="s">
        <v>4888</v>
      </c>
      <c r="BA1369" t="s">
        <v>5213</v>
      </c>
      <c r="BB1369" s="302" t="s">
        <v>5197</v>
      </c>
      <c r="BC1369" s="309" t="s">
        <v>5198</v>
      </c>
    </row>
    <row r="1370" spans="1:55" ht="15.75" x14ac:dyDescent="0.25">
      <c r="A1370" s="23" t="s">
        <v>289</v>
      </c>
      <c r="B1370" s="24" t="s">
        <v>382</v>
      </c>
      <c r="D1370" t="s">
        <v>4865</v>
      </c>
      <c r="E1370" t="s">
        <v>4946</v>
      </c>
      <c r="F1370" s="21" t="s">
        <v>4868</v>
      </c>
      <c r="H1370" t="s">
        <v>4982</v>
      </c>
      <c r="I1370" s="33">
        <v>6403919300</v>
      </c>
      <c r="K1370" s="1" t="s">
        <v>2008</v>
      </c>
      <c r="L1370" s="1" t="s">
        <v>2008</v>
      </c>
      <c r="N1370" s="13">
        <v>40</v>
      </c>
      <c r="O1370" s="13" t="s">
        <v>4852</v>
      </c>
      <c r="P1370" s="244" t="s">
        <v>1995</v>
      </c>
      <c r="Q1370" s="315">
        <v>1043</v>
      </c>
      <c r="R1370" s="37">
        <f t="shared" si="67"/>
        <v>1919.2</v>
      </c>
      <c r="S1370" s="168">
        <v>2399</v>
      </c>
      <c r="T1370" s="143" t="s">
        <v>4990</v>
      </c>
      <c r="V1370" s="99">
        <v>2.7</v>
      </c>
      <c r="W1370" s="99">
        <v>0.3</v>
      </c>
      <c r="X1370" s="99">
        <f t="shared" si="68"/>
        <v>3</v>
      </c>
      <c r="Y1370" s="8">
        <v>630</v>
      </c>
      <c r="Z1370" s="8">
        <v>350</v>
      </c>
      <c r="AA1370" s="8">
        <v>120</v>
      </c>
      <c r="AY1370" s="320" t="s">
        <v>4888</v>
      </c>
      <c r="BA1370" t="s">
        <v>5213</v>
      </c>
      <c r="BB1370" s="302" t="s">
        <v>5197</v>
      </c>
      <c r="BC1370" s="309" t="s">
        <v>5198</v>
      </c>
    </row>
    <row r="1371" spans="1:55" ht="15.75" x14ac:dyDescent="0.25">
      <c r="A1371" s="23" t="s">
        <v>289</v>
      </c>
      <c r="B1371" s="24" t="s">
        <v>382</v>
      </c>
      <c r="D1371" t="s">
        <v>4865</v>
      </c>
      <c r="E1371" t="s">
        <v>4947</v>
      </c>
      <c r="F1371" s="21" t="s">
        <v>4868</v>
      </c>
      <c r="H1371" t="s">
        <v>4982</v>
      </c>
      <c r="I1371" s="33">
        <v>6403919300</v>
      </c>
      <c r="K1371" s="1" t="s">
        <v>2008</v>
      </c>
      <c r="L1371" s="1" t="s">
        <v>2008</v>
      </c>
      <c r="N1371" s="13">
        <v>40</v>
      </c>
      <c r="O1371" s="13" t="s">
        <v>4855</v>
      </c>
      <c r="P1371" s="244" t="s">
        <v>1995</v>
      </c>
      <c r="Q1371" s="315">
        <v>1043</v>
      </c>
      <c r="R1371" s="37">
        <f t="shared" si="67"/>
        <v>1919.2</v>
      </c>
      <c r="S1371" s="168">
        <v>2399</v>
      </c>
      <c r="T1371" s="143" t="s">
        <v>4991</v>
      </c>
      <c r="V1371" s="99">
        <v>2.7</v>
      </c>
      <c r="W1371" s="99">
        <v>0.3</v>
      </c>
      <c r="X1371" s="99">
        <f t="shared" si="68"/>
        <v>3</v>
      </c>
      <c r="Y1371" s="8">
        <v>630</v>
      </c>
      <c r="Z1371" s="8">
        <v>350</v>
      </c>
      <c r="AA1371" s="8">
        <v>120</v>
      </c>
      <c r="AY1371" s="320" t="s">
        <v>4888</v>
      </c>
      <c r="BA1371" t="s">
        <v>5213</v>
      </c>
      <c r="BB1371" s="302" t="s">
        <v>5197</v>
      </c>
      <c r="BC1371" s="309" t="s">
        <v>5198</v>
      </c>
    </row>
    <row r="1372" spans="1:55" ht="15.75" x14ac:dyDescent="0.25">
      <c r="A1372" s="23" t="s">
        <v>289</v>
      </c>
      <c r="B1372" s="24" t="s">
        <v>382</v>
      </c>
      <c r="D1372" t="s">
        <v>4865</v>
      </c>
      <c r="E1372" t="s">
        <v>4948</v>
      </c>
      <c r="F1372" s="21" t="s">
        <v>4868</v>
      </c>
      <c r="H1372" t="s">
        <v>4982</v>
      </c>
      <c r="I1372" s="33">
        <v>6403919300</v>
      </c>
      <c r="K1372" s="1" t="s">
        <v>2008</v>
      </c>
      <c r="L1372" s="1" t="s">
        <v>2008</v>
      </c>
      <c r="N1372" s="13">
        <v>41</v>
      </c>
      <c r="O1372" s="13" t="s">
        <v>4852</v>
      </c>
      <c r="P1372" s="244" t="s">
        <v>1995</v>
      </c>
      <c r="Q1372" s="315">
        <v>1043</v>
      </c>
      <c r="R1372" s="37">
        <f t="shared" si="67"/>
        <v>1919.2</v>
      </c>
      <c r="S1372" s="168">
        <v>2399</v>
      </c>
      <c r="T1372" s="143" t="s">
        <v>4992</v>
      </c>
      <c r="V1372" s="99">
        <v>2.7</v>
      </c>
      <c r="W1372" s="99">
        <v>0.3</v>
      </c>
      <c r="X1372" s="99">
        <f t="shared" si="68"/>
        <v>3</v>
      </c>
      <c r="Y1372" s="8">
        <v>630</v>
      </c>
      <c r="Z1372" s="8">
        <v>350</v>
      </c>
      <c r="AA1372" s="8">
        <v>120</v>
      </c>
      <c r="AY1372" s="320" t="s">
        <v>4888</v>
      </c>
      <c r="BA1372" t="s">
        <v>5213</v>
      </c>
      <c r="BB1372" s="302" t="s">
        <v>5197</v>
      </c>
      <c r="BC1372" s="309" t="s">
        <v>5198</v>
      </c>
    </row>
    <row r="1373" spans="1:55" s="12" customFormat="1" ht="15.75" x14ac:dyDescent="0.25">
      <c r="A1373" s="23" t="s">
        <v>289</v>
      </c>
      <c r="B1373" s="24" t="s">
        <v>382</v>
      </c>
      <c r="D1373" t="s">
        <v>4865</v>
      </c>
      <c r="E1373" t="s">
        <v>4949</v>
      </c>
      <c r="F1373" s="21" t="s">
        <v>4868</v>
      </c>
      <c r="G1373"/>
      <c r="H1373" t="s">
        <v>4982</v>
      </c>
      <c r="I1373" s="33">
        <v>6403919300</v>
      </c>
      <c r="J1373" s="179"/>
      <c r="K1373" s="1" t="s">
        <v>2008</v>
      </c>
      <c r="L1373" s="1" t="s">
        <v>2008</v>
      </c>
      <c r="N1373" s="280">
        <v>41</v>
      </c>
      <c r="O1373" s="13" t="s">
        <v>4855</v>
      </c>
      <c r="P1373" s="244" t="s">
        <v>1995</v>
      </c>
      <c r="Q1373" s="315">
        <v>1043</v>
      </c>
      <c r="R1373" s="37">
        <f t="shared" si="67"/>
        <v>1919.2</v>
      </c>
      <c r="S1373" s="168">
        <v>2399</v>
      </c>
      <c r="T1373" s="33" t="s">
        <v>4993</v>
      </c>
      <c r="U1373" s="179"/>
      <c r="V1373" s="99">
        <v>2.7</v>
      </c>
      <c r="W1373" s="99">
        <v>0.3</v>
      </c>
      <c r="X1373" s="99">
        <f t="shared" si="68"/>
        <v>3</v>
      </c>
      <c r="Y1373" s="8">
        <v>630</v>
      </c>
      <c r="Z1373" s="8">
        <v>350</v>
      </c>
      <c r="AA1373" s="8">
        <v>120</v>
      </c>
      <c r="AB1373" s="171"/>
      <c r="AC1373" s="171"/>
      <c r="AD1373" s="171"/>
      <c r="AE1373" s="171"/>
      <c r="AF1373" s="171"/>
      <c r="AG1373" s="171"/>
      <c r="AH1373" s="169"/>
      <c r="AI1373" s="171"/>
      <c r="AJ1373" s="171"/>
      <c r="AK1373" s="171"/>
      <c r="AL1373" s="171"/>
      <c r="AM1373" s="171"/>
      <c r="AN1373" s="171"/>
      <c r="AO1373" s="169"/>
      <c r="AP1373" s="169"/>
      <c r="AQ1373" s="169"/>
      <c r="AR1373" s="169"/>
      <c r="AS1373" s="169"/>
      <c r="AT1373" s="169"/>
      <c r="AU1373" s="169"/>
      <c r="AV1373" s="169"/>
      <c r="AW1373" s="169"/>
      <c r="AY1373" s="320" t="s">
        <v>4888</v>
      </c>
      <c r="BA1373" t="s">
        <v>5213</v>
      </c>
      <c r="BB1373" s="302" t="s">
        <v>5197</v>
      </c>
      <c r="BC1373" s="309" t="s">
        <v>5198</v>
      </c>
    </row>
    <row r="1374" spans="1:55" s="12" customFormat="1" ht="15.75" x14ac:dyDescent="0.25">
      <c r="A1374" s="23" t="s">
        <v>5155</v>
      </c>
      <c r="B1374" s="24" t="s">
        <v>1655</v>
      </c>
      <c r="D1374" t="s">
        <v>5156</v>
      </c>
      <c r="E1374" t="s">
        <v>5157</v>
      </c>
      <c r="F1374" s="21" t="s">
        <v>5158</v>
      </c>
      <c r="G1374"/>
      <c r="H1374" t="s">
        <v>5159</v>
      </c>
      <c r="I1374" s="33">
        <v>9603909100</v>
      </c>
      <c r="J1374" s="179"/>
      <c r="K1374" s="1" t="s">
        <v>2008</v>
      </c>
      <c r="L1374" s="1" t="s">
        <v>2008</v>
      </c>
      <c r="N1374" s="280" t="s">
        <v>334</v>
      </c>
      <c r="O1374" s="13" t="s">
        <v>5161</v>
      </c>
      <c r="P1374" s="244" t="s">
        <v>1995</v>
      </c>
      <c r="Q1374" s="313">
        <v>85</v>
      </c>
      <c r="R1374" s="37">
        <f t="shared" si="67"/>
        <v>156</v>
      </c>
      <c r="S1374" s="168">
        <v>195</v>
      </c>
      <c r="T1374" s="33">
        <v>5051771859750</v>
      </c>
      <c r="U1374" s="179"/>
      <c r="V1374" s="99"/>
      <c r="W1374" s="99"/>
      <c r="X1374" s="99"/>
      <c r="Y1374" s="8">
        <v>400</v>
      </c>
      <c r="Z1374" s="8">
        <v>125</v>
      </c>
      <c r="AA1374" s="8">
        <v>22</v>
      </c>
      <c r="AB1374" s="171"/>
      <c r="AC1374" s="171"/>
      <c r="AD1374" s="171"/>
      <c r="AE1374" s="171"/>
      <c r="AF1374" s="171"/>
      <c r="AG1374" s="171"/>
      <c r="AH1374" s="169"/>
      <c r="AI1374" s="171"/>
      <c r="AJ1374" s="171"/>
      <c r="AK1374" s="171"/>
      <c r="AL1374" s="171"/>
      <c r="AM1374" s="171"/>
      <c r="AN1374" s="171"/>
      <c r="AO1374" s="169"/>
      <c r="AP1374" s="169"/>
      <c r="AQ1374" s="169"/>
      <c r="AR1374" s="169"/>
      <c r="AS1374" s="169"/>
      <c r="AT1374" s="169"/>
      <c r="AU1374" s="169"/>
      <c r="AV1374" s="169"/>
      <c r="AW1374" s="169"/>
      <c r="AY1374" s="326" t="s">
        <v>5160</v>
      </c>
      <c r="BA1374" t="s">
        <v>5211</v>
      </c>
      <c r="BB1374" s="302" t="s">
        <v>5197</v>
      </c>
      <c r="BC1374" s="309" t="s">
        <v>5198</v>
      </c>
    </row>
    <row r="1375" spans="1:55" s="12" customFormat="1" ht="15.75" x14ac:dyDescent="0.25">
      <c r="A1375" s="23" t="s">
        <v>5155</v>
      </c>
      <c r="B1375" s="24" t="s">
        <v>1655</v>
      </c>
      <c r="D1375" t="s">
        <v>5162</v>
      </c>
      <c r="E1375" t="s">
        <v>5163</v>
      </c>
      <c r="F1375" s="21" t="s">
        <v>5184</v>
      </c>
      <c r="G1375"/>
      <c r="H1375" t="s">
        <v>1618</v>
      </c>
      <c r="I1375" s="33">
        <v>3405100000</v>
      </c>
      <c r="J1375" s="179"/>
      <c r="K1375" s="1" t="s">
        <v>2008</v>
      </c>
      <c r="L1375" s="1" t="s">
        <v>2008</v>
      </c>
      <c r="N1375" s="280" t="s">
        <v>5164</v>
      </c>
      <c r="O1375" s="13"/>
      <c r="P1375" s="244" t="s">
        <v>1995</v>
      </c>
      <c r="Q1375" s="313">
        <v>26</v>
      </c>
      <c r="R1375" s="37">
        <f t="shared" si="67"/>
        <v>47.2</v>
      </c>
      <c r="S1375" s="168">
        <v>59</v>
      </c>
      <c r="T1375" s="33">
        <v>5051771852423</v>
      </c>
      <c r="U1375" s="179"/>
      <c r="V1375" s="99"/>
      <c r="W1375" s="99"/>
      <c r="X1375" s="99"/>
      <c r="Y1375" s="8"/>
      <c r="Z1375" s="8"/>
      <c r="AA1375" s="8"/>
      <c r="AB1375" s="171"/>
      <c r="AC1375" s="171"/>
      <c r="AD1375" s="171"/>
      <c r="AE1375" s="171"/>
      <c r="AF1375" s="171"/>
      <c r="AG1375" s="171"/>
      <c r="AH1375" s="169"/>
      <c r="AI1375" s="171"/>
      <c r="AJ1375" s="171"/>
      <c r="AK1375" s="171"/>
      <c r="AL1375" s="171"/>
      <c r="AM1375" s="171"/>
      <c r="AN1375" s="171"/>
      <c r="AO1375" s="169"/>
      <c r="AP1375" s="169"/>
      <c r="AQ1375" s="169"/>
      <c r="AR1375" s="169"/>
      <c r="AS1375" s="169"/>
      <c r="AT1375" s="169"/>
      <c r="AU1375" s="169"/>
      <c r="AV1375" s="169"/>
      <c r="AW1375" s="169"/>
      <c r="AY1375" s="327" t="s">
        <v>5165</v>
      </c>
      <c r="BA1375" t="s">
        <v>5211</v>
      </c>
      <c r="BB1375" s="302" t="s">
        <v>5197</v>
      </c>
      <c r="BC1375" s="309" t="s">
        <v>5198</v>
      </c>
    </row>
    <row r="1376" spans="1:55" s="12" customFormat="1" ht="15.75" x14ac:dyDescent="0.25">
      <c r="A1376" s="23" t="s">
        <v>5155</v>
      </c>
      <c r="B1376" s="24" t="s">
        <v>1655</v>
      </c>
      <c r="D1376" t="s">
        <v>5162</v>
      </c>
      <c r="E1376" t="s">
        <v>5166</v>
      </c>
      <c r="F1376" s="21" t="s">
        <v>5184</v>
      </c>
      <c r="G1376"/>
      <c r="H1376" t="s">
        <v>5167</v>
      </c>
      <c r="I1376" s="33">
        <v>3405100000</v>
      </c>
      <c r="J1376" s="179"/>
      <c r="K1376" s="1" t="s">
        <v>2008</v>
      </c>
      <c r="L1376" s="1" t="s">
        <v>2008</v>
      </c>
      <c r="N1376" s="280" t="s">
        <v>5164</v>
      </c>
      <c r="O1376" s="13"/>
      <c r="P1376" s="244" t="s">
        <v>1995</v>
      </c>
      <c r="Q1376" s="313">
        <v>26</v>
      </c>
      <c r="R1376" s="37">
        <f t="shared" si="67"/>
        <v>47.2</v>
      </c>
      <c r="S1376" s="168">
        <v>59</v>
      </c>
      <c r="T1376" s="33">
        <v>5051771852430</v>
      </c>
      <c r="U1376" s="179"/>
      <c r="V1376" s="99"/>
      <c r="W1376" s="99"/>
      <c r="X1376" s="99"/>
      <c r="Y1376" s="8"/>
      <c r="Z1376" s="8"/>
      <c r="AA1376" s="8"/>
      <c r="AB1376" s="171"/>
      <c r="AC1376" s="171"/>
      <c r="AD1376" s="171"/>
      <c r="AE1376" s="171"/>
      <c r="AF1376" s="171"/>
      <c r="AG1376" s="171"/>
      <c r="AH1376" s="169"/>
      <c r="AI1376" s="171"/>
      <c r="AJ1376" s="171"/>
      <c r="AK1376" s="171"/>
      <c r="AL1376" s="171"/>
      <c r="AM1376" s="171"/>
      <c r="AN1376" s="171"/>
      <c r="AO1376" s="169"/>
      <c r="AP1376" s="169"/>
      <c r="AQ1376" s="169"/>
      <c r="AR1376" s="169"/>
      <c r="AS1376" s="169"/>
      <c r="AT1376" s="169"/>
      <c r="AU1376" s="169"/>
      <c r="AV1376" s="169"/>
      <c r="AW1376" s="169"/>
      <c r="AY1376" s="327" t="s">
        <v>5165</v>
      </c>
      <c r="BA1376" t="s">
        <v>5211</v>
      </c>
      <c r="BB1376" s="302" t="s">
        <v>5197</v>
      </c>
      <c r="BC1376" s="309" t="s">
        <v>5198</v>
      </c>
    </row>
    <row r="1377" spans="1:55" s="12" customFormat="1" ht="15.75" x14ac:dyDescent="0.25">
      <c r="A1377" s="23" t="s">
        <v>5155</v>
      </c>
      <c r="B1377" s="24" t="s">
        <v>1655</v>
      </c>
      <c r="D1377" t="s">
        <v>5162</v>
      </c>
      <c r="E1377" t="s">
        <v>5168</v>
      </c>
      <c r="F1377" s="21" t="s">
        <v>5184</v>
      </c>
      <c r="G1377"/>
      <c r="H1377" t="s">
        <v>5169</v>
      </c>
      <c r="I1377" s="33">
        <v>3405100000</v>
      </c>
      <c r="J1377" s="179"/>
      <c r="K1377" s="1" t="s">
        <v>2008</v>
      </c>
      <c r="L1377" s="1" t="s">
        <v>2008</v>
      </c>
      <c r="N1377" s="280" t="s">
        <v>5164</v>
      </c>
      <c r="O1377" s="13"/>
      <c r="P1377" s="244" t="s">
        <v>1995</v>
      </c>
      <c r="Q1377" s="313">
        <v>26</v>
      </c>
      <c r="R1377" s="37">
        <f t="shared" si="67"/>
        <v>47.2</v>
      </c>
      <c r="S1377" s="168">
        <v>59</v>
      </c>
      <c r="T1377" s="33">
        <v>5051771863566</v>
      </c>
      <c r="U1377" s="179"/>
      <c r="V1377" s="99"/>
      <c r="W1377" s="99"/>
      <c r="X1377" s="99"/>
      <c r="Y1377" s="8"/>
      <c r="Z1377" s="8"/>
      <c r="AA1377" s="8"/>
      <c r="AB1377" s="171"/>
      <c r="AC1377" s="171"/>
      <c r="AD1377" s="171"/>
      <c r="AE1377" s="171"/>
      <c r="AF1377" s="171"/>
      <c r="AG1377" s="171"/>
      <c r="AH1377" s="169"/>
      <c r="AI1377" s="171"/>
      <c r="AJ1377" s="171"/>
      <c r="AK1377" s="171"/>
      <c r="AL1377" s="171"/>
      <c r="AM1377" s="171"/>
      <c r="AN1377" s="171"/>
      <c r="AO1377" s="169"/>
      <c r="AP1377" s="169"/>
      <c r="AQ1377" s="169"/>
      <c r="AR1377" s="169"/>
      <c r="AS1377" s="169"/>
      <c r="AT1377" s="169"/>
      <c r="AU1377" s="169"/>
      <c r="AV1377" s="169"/>
      <c r="AW1377" s="169"/>
      <c r="AY1377" s="327" t="s">
        <v>5165</v>
      </c>
      <c r="BA1377" t="s">
        <v>5211</v>
      </c>
      <c r="BB1377" s="302" t="s">
        <v>5197</v>
      </c>
      <c r="BC1377" s="309" t="s">
        <v>5198</v>
      </c>
    </row>
    <row r="1378" spans="1:55" s="12" customFormat="1" ht="15.75" x14ac:dyDescent="0.25">
      <c r="A1378" s="23" t="s">
        <v>5155</v>
      </c>
      <c r="B1378" s="24" t="s">
        <v>1655</v>
      </c>
      <c r="D1378" t="s">
        <v>5170</v>
      </c>
      <c r="E1378" t="s">
        <v>5171</v>
      </c>
      <c r="F1378" s="21" t="s">
        <v>5185</v>
      </c>
      <c r="G1378"/>
      <c r="H1378" t="s">
        <v>5172</v>
      </c>
      <c r="I1378" s="33">
        <v>3809930000</v>
      </c>
      <c r="J1378" s="179"/>
      <c r="K1378" s="1" t="s">
        <v>2008</v>
      </c>
      <c r="L1378" s="1" t="s">
        <v>2008</v>
      </c>
      <c r="N1378" s="280" t="s">
        <v>5173</v>
      </c>
      <c r="O1378" s="13"/>
      <c r="P1378" s="244" t="s">
        <v>1995</v>
      </c>
      <c r="Q1378" s="313">
        <v>26</v>
      </c>
      <c r="R1378" s="37">
        <f t="shared" si="67"/>
        <v>47.2</v>
      </c>
      <c r="S1378" s="168">
        <v>59</v>
      </c>
      <c r="T1378" s="33">
        <v>5051771852454</v>
      </c>
      <c r="U1378" s="179"/>
      <c r="V1378" s="99"/>
      <c r="W1378" s="99"/>
      <c r="X1378" s="99"/>
      <c r="Y1378" s="8"/>
      <c r="Z1378" s="8"/>
      <c r="AA1378" s="8"/>
      <c r="AB1378" s="171"/>
      <c r="AC1378" s="171"/>
      <c r="AD1378" s="171"/>
      <c r="AE1378" s="171"/>
      <c r="AF1378" s="171"/>
      <c r="AG1378" s="171"/>
      <c r="AH1378" s="169"/>
      <c r="AI1378" s="171"/>
      <c r="AJ1378" s="171"/>
      <c r="AK1378" s="171"/>
      <c r="AL1378" s="171"/>
      <c r="AM1378" s="171"/>
      <c r="AN1378" s="171"/>
      <c r="AO1378" s="169"/>
      <c r="AP1378" s="169"/>
      <c r="AQ1378" s="169"/>
      <c r="AR1378" s="169"/>
      <c r="AS1378" s="169"/>
      <c r="AT1378" s="169"/>
      <c r="AU1378" s="169"/>
      <c r="AV1378" s="169"/>
      <c r="AW1378" s="169"/>
      <c r="AY1378" s="327" t="s">
        <v>5174</v>
      </c>
      <c r="BA1378" t="s">
        <v>5211</v>
      </c>
      <c r="BB1378" s="302" t="s">
        <v>5197</v>
      </c>
      <c r="BC1378" s="309" t="s">
        <v>5198</v>
      </c>
    </row>
    <row r="1379" spans="1:55" s="12" customFormat="1" ht="15.75" x14ac:dyDescent="0.25">
      <c r="A1379" s="23" t="s">
        <v>5155</v>
      </c>
      <c r="B1379" s="24" t="s">
        <v>1655</v>
      </c>
      <c r="D1379" t="s">
        <v>5175</v>
      </c>
      <c r="E1379" t="s">
        <v>5176</v>
      </c>
      <c r="F1379" s="21" t="s">
        <v>5177</v>
      </c>
      <c r="G1379"/>
      <c r="H1379" t="s">
        <v>5172</v>
      </c>
      <c r="I1379" s="33">
        <v>3404900000</v>
      </c>
      <c r="J1379" s="179"/>
      <c r="K1379" s="1" t="s">
        <v>2008</v>
      </c>
      <c r="L1379" s="1" t="s">
        <v>2008</v>
      </c>
      <c r="N1379" s="280" t="s">
        <v>5178</v>
      </c>
      <c r="O1379" s="13"/>
      <c r="P1379" s="244" t="s">
        <v>1995</v>
      </c>
      <c r="Q1379" s="313">
        <v>28</v>
      </c>
      <c r="R1379" s="37">
        <f t="shared" si="67"/>
        <v>52</v>
      </c>
      <c r="S1379" s="168">
        <v>65</v>
      </c>
      <c r="T1379" s="33">
        <v>5051771852461</v>
      </c>
      <c r="U1379" s="179"/>
      <c r="V1379" s="99"/>
      <c r="W1379" s="99"/>
      <c r="X1379" s="99"/>
      <c r="Y1379" s="8"/>
      <c r="Z1379" s="8"/>
      <c r="AA1379" s="8"/>
      <c r="AB1379" s="171"/>
      <c r="AC1379" s="171"/>
      <c r="AD1379" s="171"/>
      <c r="AE1379" s="171"/>
      <c r="AF1379" s="171"/>
      <c r="AG1379" s="171"/>
      <c r="AH1379" s="169"/>
      <c r="AI1379" s="171"/>
      <c r="AJ1379" s="171"/>
      <c r="AK1379" s="171"/>
      <c r="AL1379" s="171"/>
      <c r="AM1379" s="171"/>
      <c r="AN1379" s="171"/>
      <c r="AO1379" s="169"/>
      <c r="AP1379" s="169"/>
      <c r="AQ1379" s="169"/>
      <c r="AR1379" s="169"/>
      <c r="AS1379" s="169"/>
      <c r="AT1379" s="169"/>
      <c r="AU1379" s="169"/>
      <c r="AV1379" s="169"/>
      <c r="AW1379" s="169"/>
      <c r="AY1379" s="327" t="s">
        <v>5179</v>
      </c>
      <c r="BA1379" t="s">
        <v>5211</v>
      </c>
      <c r="BB1379" s="302" t="s">
        <v>5197</v>
      </c>
      <c r="BC1379" s="309" t="s">
        <v>5198</v>
      </c>
    </row>
    <row r="1380" spans="1:55" s="12" customFormat="1" ht="15.75" x14ac:dyDescent="0.25">
      <c r="A1380" s="23" t="s">
        <v>5155</v>
      </c>
      <c r="B1380" s="24" t="s">
        <v>1655</v>
      </c>
      <c r="D1380" t="s">
        <v>5181</v>
      </c>
      <c r="E1380" t="s">
        <v>5180</v>
      </c>
      <c r="F1380" s="21" t="s">
        <v>5182</v>
      </c>
      <c r="G1380"/>
      <c r="H1380" t="s">
        <v>5172</v>
      </c>
      <c r="I1380" s="33">
        <v>3405100000</v>
      </c>
      <c r="J1380" s="179"/>
      <c r="K1380" s="1" t="s">
        <v>2008</v>
      </c>
      <c r="L1380" s="1" t="s">
        <v>2008</v>
      </c>
      <c r="N1380" s="280" t="s">
        <v>5164</v>
      </c>
      <c r="O1380" s="13"/>
      <c r="P1380" s="244" t="s">
        <v>1995</v>
      </c>
      <c r="Q1380" s="313">
        <v>28</v>
      </c>
      <c r="R1380" s="37">
        <f t="shared" si="67"/>
        <v>52</v>
      </c>
      <c r="S1380" s="168">
        <v>65</v>
      </c>
      <c r="T1380" s="33">
        <v>5051771852478</v>
      </c>
      <c r="U1380" s="179"/>
      <c r="V1380" s="99"/>
      <c r="W1380" s="99"/>
      <c r="X1380" s="99"/>
      <c r="Y1380" s="8"/>
      <c r="Z1380" s="8"/>
      <c r="AA1380" s="8"/>
      <c r="AB1380" s="171"/>
      <c r="AC1380" s="171"/>
      <c r="AD1380" s="171"/>
      <c r="AE1380" s="171"/>
      <c r="AF1380" s="171"/>
      <c r="AG1380" s="171"/>
      <c r="AH1380" s="169"/>
      <c r="AI1380" s="171"/>
      <c r="AJ1380" s="171"/>
      <c r="AK1380" s="171"/>
      <c r="AL1380" s="171"/>
      <c r="AM1380" s="171"/>
      <c r="AN1380" s="171"/>
      <c r="AO1380" s="169"/>
      <c r="AP1380" s="169"/>
      <c r="AQ1380" s="169"/>
      <c r="AR1380" s="169"/>
      <c r="AS1380" s="169"/>
      <c r="AT1380" s="169"/>
      <c r="AU1380" s="169"/>
      <c r="AV1380" s="169"/>
      <c r="AW1380" s="169"/>
      <c r="AY1380" s="327" t="s">
        <v>5183</v>
      </c>
      <c r="BA1380" t="s">
        <v>5211</v>
      </c>
      <c r="BB1380" s="302" t="s">
        <v>5197</v>
      </c>
      <c r="BC1380" s="309" t="s">
        <v>5198</v>
      </c>
    </row>
    <row r="1381" spans="1:55" ht="15.75" customHeight="1" x14ac:dyDescent="0.25">
      <c r="A1381" s="23" t="s">
        <v>289</v>
      </c>
      <c r="B1381" s="24" t="s">
        <v>397</v>
      </c>
      <c r="C1381" s="24"/>
      <c r="D1381" s="3" t="s">
        <v>2126</v>
      </c>
      <c r="E1381" s="21" t="s">
        <v>398</v>
      </c>
      <c r="F1381" s="21" t="s">
        <v>2270</v>
      </c>
      <c r="G1381" s="24"/>
      <c r="H1381" s="21" t="s">
        <v>400</v>
      </c>
      <c r="I1381" s="33">
        <v>66020000</v>
      </c>
      <c r="K1381" s="1" t="s">
        <v>2008</v>
      </c>
      <c r="L1381" s="1" t="s">
        <v>2008</v>
      </c>
      <c r="N1381" s="20" t="s">
        <v>401</v>
      </c>
      <c r="O1381" s="20"/>
      <c r="P1381" s="22" t="s">
        <v>1995</v>
      </c>
      <c r="Q1381" s="22">
        <v>43</v>
      </c>
      <c r="R1381" s="37">
        <f t="shared" si="67"/>
        <v>79.2</v>
      </c>
      <c r="S1381" s="168">
        <v>99</v>
      </c>
      <c r="T1381" s="33" t="s">
        <v>402</v>
      </c>
      <c r="U1381" s="33"/>
      <c r="V1381" s="99">
        <v>8.5000000000000006E-2</v>
      </c>
      <c r="W1381" s="142">
        <v>5.0000000000000001E-3</v>
      </c>
      <c r="X1381" s="99">
        <f t="shared" ref="X1381:X1392" si="69">V1381+W1381</f>
        <v>9.0000000000000011E-2</v>
      </c>
      <c r="Y1381" s="139">
        <v>20</v>
      </c>
      <c r="Z1381" s="139">
        <v>790</v>
      </c>
      <c r="AA1381" s="139">
        <v>90</v>
      </c>
      <c r="AY1381" s="322" t="s">
        <v>399</v>
      </c>
      <c r="AZ1381" s="157"/>
      <c r="BA1381" t="s">
        <v>5211</v>
      </c>
      <c r="BB1381" s="302" t="s">
        <v>5197</v>
      </c>
      <c r="BC1381" s="309" t="s">
        <v>5198</v>
      </c>
    </row>
    <row r="1382" spans="1:55" ht="15.75" customHeight="1" x14ac:dyDescent="0.25">
      <c r="A1382" s="23" t="s">
        <v>289</v>
      </c>
      <c r="B1382" s="24" t="s">
        <v>397</v>
      </c>
      <c r="C1382" s="24"/>
      <c r="D1382" s="3" t="s">
        <v>2126</v>
      </c>
      <c r="E1382" s="21" t="s">
        <v>403</v>
      </c>
      <c r="F1382" s="21" t="s">
        <v>2270</v>
      </c>
      <c r="G1382" s="24"/>
      <c r="H1382" s="21" t="s">
        <v>290</v>
      </c>
      <c r="I1382" s="33">
        <v>66020000</v>
      </c>
      <c r="K1382" s="1" t="s">
        <v>2008</v>
      </c>
      <c r="L1382" s="1" t="s">
        <v>2008</v>
      </c>
      <c r="N1382" s="20" t="s">
        <v>401</v>
      </c>
      <c r="O1382" s="20"/>
      <c r="P1382" s="22" t="s">
        <v>1995</v>
      </c>
      <c r="Q1382" s="22">
        <v>43</v>
      </c>
      <c r="R1382" s="37">
        <f t="shared" si="67"/>
        <v>79.2</v>
      </c>
      <c r="S1382" s="168">
        <v>99</v>
      </c>
      <c r="T1382" s="33" t="s">
        <v>404</v>
      </c>
      <c r="U1382" s="33"/>
      <c r="V1382" s="99">
        <v>8.5000000000000006E-2</v>
      </c>
      <c r="W1382" s="142">
        <v>5.0000000000000001E-3</v>
      </c>
      <c r="X1382" s="99">
        <f t="shared" si="69"/>
        <v>9.0000000000000011E-2</v>
      </c>
      <c r="Y1382" s="139">
        <v>20</v>
      </c>
      <c r="Z1382" s="139">
        <v>790</v>
      </c>
      <c r="AA1382" s="139">
        <v>90</v>
      </c>
      <c r="AY1382" s="322" t="s">
        <v>399</v>
      </c>
      <c r="AZ1382" s="157"/>
      <c r="BA1382" t="s">
        <v>5211</v>
      </c>
      <c r="BB1382" s="302" t="s">
        <v>5197</v>
      </c>
      <c r="BC1382" s="309" t="s">
        <v>5198</v>
      </c>
    </row>
    <row r="1383" spans="1:55" ht="15.75" customHeight="1" x14ac:dyDescent="0.25">
      <c r="A1383" s="23" t="s">
        <v>289</v>
      </c>
      <c r="B1383" s="24" t="s">
        <v>397</v>
      </c>
      <c r="C1383" s="24"/>
      <c r="D1383" s="3" t="s">
        <v>2126</v>
      </c>
      <c r="E1383" s="21" t="s">
        <v>405</v>
      </c>
      <c r="F1383" s="21" t="s">
        <v>2270</v>
      </c>
      <c r="G1383" s="24"/>
      <c r="H1383" s="21" t="s">
        <v>406</v>
      </c>
      <c r="I1383" s="33">
        <v>66020000</v>
      </c>
      <c r="K1383" s="1" t="s">
        <v>2008</v>
      </c>
      <c r="L1383" s="1" t="s">
        <v>2008</v>
      </c>
      <c r="N1383" s="20" t="s">
        <v>401</v>
      </c>
      <c r="O1383" s="20"/>
      <c r="P1383" s="22" t="s">
        <v>1995</v>
      </c>
      <c r="Q1383" s="22">
        <v>43</v>
      </c>
      <c r="R1383" s="37">
        <f t="shared" si="67"/>
        <v>79.2</v>
      </c>
      <c r="S1383" s="168">
        <v>99</v>
      </c>
      <c r="T1383" s="33">
        <v>5051771344201</v>
      </c>
      <c r="U1383" s="33"/>
      <c r="V1383" s="99">
        <v>8.5000000000000006E-2</v>
      </c>
      <c r="W1383" s="142">
        <v>5.0000000000000001E-3</v>
      </c>
      <c r="X1383" s="99">
        <f t="shared" si="69"/>
        <v>9.0000000000000011E-2</v>
      </c>
      <c r="Y1383" s="139">
        <v>20</v>
      </c>
      <c r="Z1383" s="139">
        <v>790</v>
      </c>
      <c r="AA1383" s="139">
        <v>90</v>
      </c>
      <c r="AY1383" s="322" t="s">
        <v>399</v>
      </c>
      <c r="AZ1383" s="157"/>
      <c r="BA1383" t="s">
        <v>5211</v>
      </c>
      <c r="BB1383" s="302" t="s">
        <v>5197</v>
      </c>
      <c r="BC1383" s="309" t="s">
        <v>5198</v>
      </c>
    </row>
    <row r="1384" spans="1:55" ht="15.75" customHeight="1" x14ac:dyDescent="0.25">
      <c r="A1384" s="23" t="s">
        <v>289</v>
      </c>
      <c r="B1384" s="24" t="s">
        <v>397</v>
      </c>
      <c r="C1384" s="24"/>
      <c r="D1384" s="3" t="s">
        <v>2126</v>
      </c>
      <c r="E1384" s="21" t="s">
        <v>407</v>
      </c>
      <c r="F1384" s="21" t="s">
        <v>2270</v>
      </c>
      <c r="G1384" s="24"/>
      <c r="H1384" s="21" t="s">
        <v>408</v>
      </c>
      <c r="I1384" s="33">
        <v>66020000</v>
      </c>
      <c r="K1384" s="1" t="s">
        <v>2008</v>
      </c>
      <c r="L1384" s="1" t="s">
        <v>2008</v>
      </c>
      <c r="N1384" s="20" t="s">
        <v>401</v>
      </c>
      <c r="O1384" s="20"/>
      <c r="P1384" s="22" t="s">
        <v>1995</v>
      </c>
      <c r="Q1384" s="22">
        <v>43</v>
      </c>
      <c r="R1384" s="37">
        <f t="shared" si="67"/>
        <v>79.2</v>
      </c>
      <c r="S1384" s="168">
        <v>99</v>
      </c>
      <c r="T1384" s="33" t="s">
        <v>409</v>
      </c>
      <c r="U1384" s="33"/>
      <c r="V1384" s="99">
        <v>8.5000000000000006E-2</v>
      </c>
      <c r="W1384" s="142">
        <v>5.0000000000000001E-3</v>
      </c>
      <c r="X1384" s="99">
        <f t="shared" si="69"/>
        <v>9.0000000000000011E-2</v>
      </c>
      <c r="Y1384" s="139">
        <v>20</v>
      </c>
      <c r="Z1384" s="139">
        <v>790</v>
      </c>
      <c r="AA1384" s="139">
        <v>90</v>
      </c>
      <c r="AY1384" s="322" t="s">
        <v>399</v>
      </c>
      <c r="AZ1384" s="157"/>
      <c r="BA1384" t="s">
        <v>5211</v>
      </c>
      <c r="BB1384" s="302" t="s">
        <v>5197</v>
      </c>
      <c r="BC1384" s="309" t="s">
        <v>5198</v>
      </c>
    </row>
    <row r="1385" spans="1:55" ht="15.75" x14ac:dyDescent="0.25">
      <c r="A1385" s="23" t="s">
        <v>289</v>
      </c>
      <c r="B1385" s="24" t="s">
        <v>397</v>
      </c>
      <c r="C1385" s="24"/>
      <c r="D1385" s="3" t="s">
        <v>2127</v>
      </c>
      <c r="E1385" s="21" t="s">
        <v>410</v>
      </c>
      <c r="F1385" s="21" t="s">
        <v>2270</v>
      </c>
      <c r="G1385" s="3"/>
      <c r="H1385" s="21" t="s">
        <v>290</v>
      </c>
      <c r="I1385" s="33">
        <v>66020000</v>
      </c>
      <c r="K1385" s="1" t="s">
        <v>2008</v>
      </c>
      <c r="L1385" s="1" t="s">
        <v>2008</v>
      </c>
      <c r="N1385" s="20" t="s">
        <v>412</v>
      </c>
      <c r="O1385" s="20"/>
      <c r="P1385" s="22" t="s">
        <v>1995</v>
      </c>
      <c r="Q1385" s="22">
        <v>50</v>
      </c>
      <c r="R1385" s="37">
        <f t="shared" si="67"/>
        <v>92</v>
      </c>
      <c r="S1385" s="168">
        <v>115</v>
      </c>
      <c r="T1385" s="33" t="s">
        <v>413</v>
      </c>
      <c r="U1385" s="33"/>
      <c r="V1385" s="99">
        <v>0.1</v>
      </c>
      <c r="W1385" s="142">
        <v>5.0000000000000001E-3</v>
      </c>
      <c r="X1385" s="99">
        <f t="shared" si="69"/>
        <v>0.10500000000000001</v>
      </c>
      <c r="Y1385" s="139">
        <v>20</v>
      </c>
      <c r="Z1385" s="139">
        <v>710</v>
      </c>
      <c r="AA1385" s="139">
        <v>70</v>
      </c>
      <c r="AY1385" s="323" t="s">
        <v>411</v>
      </c>
      <c r="AZ1385" s="157"/>
      <c r="BA1385" t="s">
        <v>5211</v>
      </c>
      <c r="BB1385" s="302" t="s">
        <v>5197</v>
      </c>
      <c r="BC1385" s="309" t="s">
        <v>5198</v>
      </c>
    </row>
    <row r="1386" spans="1:55" ht="15.75" x14ac:dyDescent="0.25">
      <c r="A1386" s="23" t="s">
        <v>289</v>
      </c>
      <c r="B1386" s="24" t="s">
        <v>397</v>
      </c>
      <c r="C1386" s="24"/>
      <c r="D1386" s="3" t="s">
        <v>2127</v>
      </c>
      <c r="E1386" s="21" t="s">
        <v>414</v>
      </c>
      <c r="F1386" s="21" t="s">
        <v>2270</v>
      </c>
      <c r="G1386" s="3"/>
      <c r="H1386" s="21" t="s">
        <v>406</v>
      </c>
      <c r="I1386" s="33">
        <v>66020000</v>
      </c>
      <c r="K1386" s="1" t="s">
        <v>2008</v>
      </c>
      <c r="L1386" s="1" t="s">
        <v>2008</v>
      </c>
      <c r="N1386" s="20" t="s">
        <v>412</v>
      </c>
      <c r="O1386" s="20"/>
      <c r="P1386" s="22" t="s">
        <v>1995</v>
      </c>
      <c r="Q1386" s="22">
        <v>50</v>
      </c>
      <c r="R1386" s="37">
        <f t="shared" si="67"/>
        <v>92</v>
      </c>
      <c r="S1386" s="168">
        <v>115</v>
      </c>
      <c r="T1386" s="33" t="s">
        <v>415</v>
      </c>
      <c r="U1386" s="33"/>
      <c r="V1386" s="99">
        <v>0.1</v>
      </c>
      <c r="W1386" s="142">
        <v>5.0000000000000001E-3</v>
      </c>
      <c r="X1386" s="99">
        <f t="shared" si="69"/>
        <v>0.10500000000000001</v>
      </c>
      <c r="Y1386" s="139">
        <v>20</v>
      </c>
      <c r="Z1386" s="139">
        <v>710</v>
      </c>
      <c r="AA1386" s="139">
        <v>70</v>
      </c>
      <c r="AY1386" s="323" t="s">
        <v>411</v>
      </c>
      <c r="AZ1386" s="157"/>
      <c r="BA1386" t="s">
        <v>5211</v>
      </c>
      <c r="BB1386" s="302" t="s">
        <v>5197</v>
      </c>
      <c r="BC1386" s="309" t="s">
        <v>5198</v>
      </c>
    </row>
    <row r="1387" spans="1:55" ht="15.75" x14ac:dyDescent="0.25">
      <c r="A1387" s="23" t="s">
        <v>289</v>
      </c>
      <c r="B1387" s="24" t="s">
        <v>397</v>
      </c>
      <c r="C1387" s="24"/>
      <c r="D1387" s="3" t="s">
        <v>2127</v>
      </c>
      <c r="E1387" s="21" t="s">
        <v>416</v>
      </c>
      <c r="F1387" s="21" t="s">
        <v>2270</v>
      </c>
      <c r="G1387" s="3"/>
      <c r="H1387" s="21" t="s">
        <v>417</v>
      </c>
      <c r="I1387" s="33">
        <v>66020000</v>
      </c>
      <c r="K1387" s="1" t="s">
        <v>2008</v>
      </c>
      <c r="L1387" s="1" t="s">
        <v>2008</v>
      </c>
      <c r="N1387" s="20" t="s">
        <v>412</v>
      </c>
      <c r="O1387" s="20"/>
      <c r="P1387" s="22" t="s">
        <v>1995</v>
      </c>
      <c r="Q1387" s="22">
        <v>50</v>
      </c>
      <c r="R1387" s="37">
        <f t="shared" si="67"/>
        <v>92</v>
      </c>
      <c r="S1387" s="168">
        <v>115</v>
      </c>
      <c r="T1387" s="33" t="s">
        <v>418</v>
      </c>
      <c r="U1387" s="33"/>
      <c r="V1387" s="99">
        <v>0.1</v>
      </c>
      <c r="W1387" s="142">
        <v>5.0000000000000001E-3</v>
      </c>
      <c r="X1387" s="99">
        <f t="shared" si="69"/>
        <v>0.10500000000000001</v>
      </c>
      <c r="Y1387" s="139">
        <v>20</v>
      </c>
      <c r="Z1387" s="139">
        <v>710</v>
      </c>
      <c r="AA1387" s="139">
        <v>70</v>
      </c>
      <c r="AY1387" s="323" t="s">
        <v>411</v>
      </c>
      <c r="AZ1387" s="157"/>
      <c r="BA1387" t="s">
        <v>5211</v>
      </c>
      <c r="BB1387" s="302" t="s">
        <v>5197</v>
      </c>
      <c r="BC1387" s="309" t="s">
        <v>5198</v>
      </c>
    </row>
    <row r="1388" spans="1:55" ht="15.75" x14ac:dyDescent="0.25">
      <c r="A1388" s="23" t="s">
        <v>289</v>
      </c>
      <c r="B1388" s="24" t="s">
        <v>397</v>
      </c>
      <c r="C1388" s="24"/>
      <c r="D1388" s="3" t="s">
        <v>2127</v>
      </c>
      <c r="E1388" s="21" t="s">
        <v>419</v>
      </c>
      <c r="F1388" s="21" t="s">
        <v>2270</v>
      </c>
      <c r="G1388" s="3"/>
      <c r="H1388" s="21" t="s">
        <v>308</v>
      </c>
      <c r="I1388" s="33">
        <v>66020000</v>
      </c>
      <c r="K1388" s="1" t="s">
        <v>2008</v>
      </c>
      <c r="L1388" s="1" t="s">
        <v>2008</v>
      </c>
      <c r="N1388" s="20" t="s">
        <v>412</v>
      </c>
      <c r="O1388" s="20"/>
      <c r="P1388" s="22" t="s">
        <v>1995</v>
      </c>
      <c r="Q1388" s="22">
        <v>50</v>
      </c>
      <c r="R1388" s="37">
        <f t="shared" si="67"/>
        <v>92</v>
      </c>
      <c r="S1388" s="168">
        <v>115</v>
      </c>
      <c r="T1388" s="33" t="s">
        <v>420</v>
      </c>
      <c r="U1388" s="33"/>
      <c r="V1388" s="99">
        <v>0.1</v>
      </c>
      <c r="W1388" s="142">
        <v>5.0000000000000001E-3</v>
      </c>
      <c r="X1388" s="99">
        <f t="shared" si="69"/>
        <v>0.10500000000000001</v>
      </c>
      <c r="Y1388" s="139">
        <v>20</v>
      </c>
      <c r="Z1388" s="139">
        <v>710</v>
      </c>
      <c r="AA1388" s="139">
        <v>70</v>
      </c>
      <c r="AY1388" s="323" t="s">
        <v>411</v>
      </c>
      <c r="AZ1388" s="157"/>
      <c r="BA1388" t="s">
        <v>5211</v>
      </c>
      <c r="BB1388" s="302" t="s">
        <v>5197</v>
      </c>
      <c r="BC1388" s="309" t="s">
        <v>5198</v>
      </c>
    </row>
    <row r="1389" spans="1:55" ht="15.75" x14ac:dyDescent="0.25">
      <c r="A1389" s="23" t="s">
        <v>289</v>
      </c>
      <c r="B1389" s="24" t="s">
        <v>397</v>
      </c>
      <c r="C1389" s="24"/>
      <c r="D1389" s="3" t="s">
        <v>2127</v>
      </c>
      <c r="E1389" s="21" t="s">
        <v>2935</v>
      </c>
      <c r="F1389" s="21" t="s">
        <v>2270</v>
      </c>
      <c r="G1389" s="3"/>
      <c r="H1389" s="21" t="s">
        <v>2936</v>
      </c>
      <c r="I1389" s="33">
        <v>66020000</v>
      </c>
      <c r="K1389" s="1" t="s">
        <v>2008</v>
      </c>
      <c r="L1389" s="1" t="s">
        <v>2008</v>
      </c>
      <c r="N1389" s="20" t="s">
        <v>412</v>
      </c>
      <c r="O1389" s="20"/>
      <c r="P1389" s="22" t="s">
        <v>1995</v>
      </c>
      <c r="Q1389" s="22">
        <v>50</v>
      </c>
      <c r="R1389" s="37">
        <f t="shared" si="67"/>
        <v>92</v>
      </c>
      <c r="S1389" s="168">
        <v>115</v>
      </c>
      <c r="T1389" s="33">
        <v>5051771360102</v>
      </c>
      <c r="U1389" s="33"/>
      <c r="V1389" s="99">
        <v>0.1</v>
      </c>
      <c r="W1389" s="142">
        <v>5.0000000000000001E-3</v>
      </c>
      <c r="X1389" s="99">
        <f t="shared" si="69"/>
        <v>0.10500000000000001</v>
      </c>
      <c r="Y1389" s="139">
        <v>20</v>
      </c>
      <c r="Z1389" s="139">
        <v>710</v>
      </c>
      <c r="AA1389" s="139">
        <v>70</v>
      </c>
      <c r="AY1389" s="323" t="s">
        <v>411</v>
      </c>
      <c r="AZ1389" s="157"/>
      <c r="BA1389" t="s">
        <v>5211</v>
      </c>
      <c r="BB1389" s="302" t="s">
        <v>5197</v>
      </c>
      <c r="BC1389" s="309" t="s">
        <v>5198</v>
      </c>
    </row>
    <row r="1390" spans="1:55" ht="15.75" x14ac:dyDescent="0.25">
      <c r="A1390" s="23" t="s">
        <v>289</v>
      </c>
      <c r="B1390" s="24" t="s">
        <v>397</v>
      </c>
      <c r="C1390" s="24"/>
      <c r="D1390" s="3" t="s">
        <v>2127</v>
      </c>
      <c r="E1390" s="21" t="s">
        <v>421</v>
      </c>
      <c r="F1390" s="21" t="s">
        <v>2270</v>
      </c>
      <c r="G1390" s="3"/>
      <c r="H1390" s="21" t="s">
        <v>422</v>
      </c>
      <c r="I1390" s="33">
        <v>66020000</v>
      </c>
      <c r="K1390" s="1" t="s">
        <v>2008</v>
      </c>
      <c r="L1390" s="1" t="s">
        <v>2008</v>
      </c>
      <c r="N1390" s="20" t="s">
        <v>412</v>
      </c>
      <c r="O1390" s="20"/>
      <c r="P1390" s="22" t="s">
        <v>1995</v>
      </c>
      <c r="Q1390" s="22">
        <v>50</v>
      </c>
      <c r="R1390" s="37">
        <f t="shared" si="67"/>
        <v>92</v>
      </c>
      <c r="S1390" s="168">
        <v>115</v>
      </c>
      <c r="T1390" s="33" t="s">
        <v>423</v>
      </c>
      <c r="U1390" s="33"/>
      <c r="V1390" s="99">
        <v>0.1</v>
      </c>
      <c r="W1390" s="142">
        <v>5.0000000000000001E-3</v>
      </c>
      <c r="X1390" s="99">
        <f t="shared" si="69"/>
        <v>0.10500000000000001</v>
      </c>
      <c r="Y1390" s="139">
        <v>20</v>
      </c>
      <c r="Z1390" s="139">
        <v>710</v>
      </c>
      <c r="AA1390" s="139">
        <v>70</v>
      </c>
      <c r="AY1390" s="323" t="s">
        <v>411</v>
      </c>
      <c r="AZ1390" s="157"/>
      <c r="BA1390" t="s">
        <v>5211</v>
      </c>
      <c r="BB1390" s="302" t="s">
        <v>5197</v>
      </c>
      <c r="BC1390" s="309" t="s">
        <v>5198</v>
      </c>
    </row>
    <row r="1391" spans="1:55" ht="15.75" x14ac:dyDescent="0.25">
      <c r="A1391" s="23" t="s">
        <v>289</v>
      </c>
      <c r="B1391" s="24" t="s">
        <v>397</v>
      </c>
      <c r="C1391" s="24"/>
      <c r="D1391" s="3" t="s">
        <v>2128</v>
      </c>
      <c r="E1391" s="21" t="s">
        <v>424</v>
      </c>
      <c r="F1391" s="21" t="s">
        <v>2271</v>
      </c>
      <c r="G1391" s="24"/>
      <c r="H1391" s="21" t="s">
        <v>400</v>
      </c>
      <c r="I1391" s="33">
        <v>66020000</v>
      </c>
      <c r="K1391" s="1" t="s">
        <v>2008</v>
      </c>
      <c r="L1391" s="1" t="s">
        <v>2008</v>
      </c>
      <c r="N1391" s="20" t="s">
        <v>426</v>
      </c>
      <c r="O1391" s="20"/>
      <c r="P1391" s="22" t="s">
        <v>1995</v>
      </c>
      <c r="Q1391" s="22">
        <v>69</v>
      </c>
      <c r="R1391" s="37">
        <f t="shared" si="67"/>
        <v>127.2</v>
      </c>
      <c r="S1391" s="168">
        <v>159</v>
      </c>
      <c r="T1391" s="33" t="s">
        <v>427</v>
      </c>
      <c r="U1391" s="33"/>
      <c r="V1391" s="99">
        <v>9.5000000000000001E-2</v>
      </c>
      <c r="W1391" s="142">
        <v>5.0000000000000001E-3</v>
      </c>
      <c r="X1391" s="99">
        <f t="shared" si="69"/>
        <v>0.1</v>
      </c>
      <c r="Y1391" s="139">
        <v>20</v>
      </c>
      <c r="Z1391" s="139">
        <v>570</v>
      </c>
      <c r="AA1391" s="139">
        <v>70</v>
      </c>
      <c r="AY1391" s="323" t="s">
        <v>425</v>
      </c>
      <c r="AZ1391" s="157"/>
      <c r="BA1391" t="s">
        <v>5211</v>
      </c>
      <c r="BB1391" s="302" t="s">
        <v>5197</v>
      </c>
      <c r="BC1391" s="309" t="s">
        <v>5198</v>
      </c>
    </row>
    <row r="1392" spans="1:55" ht="15.75" x14ac:dyDescent="0.25">
      <c r="A1392" s="23" t="s">
        <v>289</v>
      </c>
      <c r="B1392" s="24" t="s">
        <v>397</v>
      </c>
      <c r="C1392" s="24"/>
      <c r="D1392" s="3" t="s">
        <v>2128</v>
      </c>
      <c r="E1392" s="21" t="s">
        <v>428</v>
      </c>
      <c r="F1392" s="21" t="s">
        <v>2271</v>
      </c>
      <c r="G1392" s="24"/>
      <c r="H1392" s="21" t="s">
        <v>429</v>
      </c>
      <c r="I1392" s="33">
        <v>66020000</v>
      </c>
      <c r="K1392" s="1" t="s">
        <v>2008</v>
      </c>
      <c r="L1392" s="1" t="s">
        <v>2008</v>
      </c>
      <c r="N1392" s="20" t="s">
        <v>426</v>
      </c>
      <c r="O1392" s="20"/>
      <c r="P1392" s="22" t="s">
        <v>1995</v>
      </c>
      <c r="Q1392" s="22">
        <v>69</v>
      </c>
      <c r="R1392" s="37">
        <f t="shared" si="67"/>
        <v>127.2</v>
      </c>
      <c r="S1392" s="168">
        <v>159</v>
      </c>
      <c r="T1392" s="33" t="s">
        <v>430</v>
      </c>
      <c r="U1392" s="33"/>
      <c r="V1392" s="99">
        <v>9.5000000000000001E-2</v>
      </c>
      <c r="W1392" s="142">
        <v>5.0000000000000001E-3</v>
      </c>
      <c r="X1392" s="99">
        <f t="shared" si="69"/>
        <v>0.1</v>
      </c>
      <c r="Y1392" s="139">
        <v>20</v>
      </c>
      <c r="Z1392" s="139">
        <v>570</v>
      </c>
      <c r="AA1392" s="139">
        <v>70</v>
      </c>
      <c r="AY1392" s="323" t="s">
        <v>425</v>
      </c>
      <c r="AZ1392" s="157"/>
      <c r="BA1392" t="s">
        <v>5211</v>
      </c>
      <c r="BB1392" s="302" t="s">
        <v>5197</v>
      </c>
      <c r="BC1392" s="309" t="s">
        <v>5198</v>
      </c>
    </row>
    <row r="1393" spans="1:55" ht="15.75" x14ac:dyDescent="0.25">
      <c r="A1393" s="23" t="s">
        <v>289</v>
      </c>
      <c r="B1393" s="24" t="s">
        <v>397</v>
      </c>
      <c r="C1393" s="24"/>
      <c r="D1393" s="3" t="s">
        <v>2128</v>
      </c>
      <c r="E1393" s="21" t="s">
        <v>431</v>
      </c>
      <c r="F1393" s="21" t="s">
        <v>2271</v>
      </c>
      <c r="G1393" s="24"/>
      <c r="H1393" s="21" t="s">
        <v>408</v>
      </c>
      <c r="I1393" s="33">
        <v>66020000</v>
      </c>
      <c r="K1393" s="1" t="s">
        <v>2008</v>
      </c>
      <c r="L1393" s="1" t="s">
        <v>2008</v>
      </c>
      <c r="N1393" s="20" t="s">
        <v>426</v>
      </c>
      <c r="O1393" s="20"/>
      <c r="P1393" s="22" t="s">
        <v>1995</v>
      </c>
      <c r="Q1393" s="22">
        <v>69</v>
      </c>
      <c r="R1393" s="37">
        <f t="shared" si="67"/>
        <v>127.2</v>
      </c>
      <c r="S1393" s="168">
        <v>159</v>
      </c>
      <c r="T1393" s="33" t="s">
        <v>432</v>
      </c>
      <c r="U1393" s="33"/>
      <c r="V1393" s="99">
        <v>9.5000000000000001E-2</v>
      </c>
      <c r="W1393" s="142">
        <v>5.0000000000000001E-3</v>
      </c>
      <c r="X1393" s="99">
        <f t="shared" ref="X1393:X1399" si="70">V1393+W1393</f>
        <v>0.1</v>
      </c>
      <c r="Y1393" s="139">
        <v>20</v>
      </c>
      <c r="Z1393" s="139">
        <v>570</v>
      </c>
      <c r="AA1393" s="139">
        <v>70</v>
      </c>
      <c r="AY1393" s="323" t="s">
        <v>425</v>
      </c>
      <c r="AZ1393" s="157"/>
      <c r="BA1393" t="s">
        <v>5211</v>
      </c>
      <c r="BB1393" s="302" t="s">
        <v>5197</v>
      </c>
      <c r="BC1393" s="309" t="s">
        <v>5198</v>
      </c>
    </row>
    <row r="1394" spans="1:55" ht="15.75" x14ac:dyDescent="0.25">
      <c r="A1394" s="23" t="s">
        <v>289</v>
      </c>
      <c r="B1394" s="24" t="s">
        <v>397</v>
      </c>
      <c r="C1394" s="24"/>
      <c r="D1394" s="3" t="s">
        <v>2128</v>
      </c>
      <c r="E1394" s="21" t="s">
        <v>433</v>
      </c>
      <c r="F1394" s="21" t="s">
        <v>2271</v>
      </c>
      <c r="G1394" s="24"/>
      <c r="H1394" s="21" t="s">
        <v>434</v>
      </c>
      <c r="I1394" s="33">
        <v>66020000</v>
      </c>
      <c r="K1394" s="1" t="s">
        <v>2008</v>
      </c>
      <c r="L1394" s="1" t="s">
        <v>2008</v>
      </c>
      <c r="N1394" s="20" t="s">
        <v>426</v>
      </c>
      <c r="O1394" s="20"/>
      <c r="P1394" s="22" t="s">
        <v>1995</v>
      </c>
      <c r="Q1394" s="22">
        <v>69</v>
      </c>
      <c r="R1394" s="37">
        <f t="shared" si="67"/>
        <v>127.2</v>
      </c>
      <c r="S1394" s="168">
        <v>159</v>
      </c>
      <c r="T1394" s="33" t="s">
        <v>435</v>
      </c>
      <c r="U1394" s="33"/>
      <c r="V1394" s="99">
        <v>9.5000000000000001E-2</v>
      </c>
      <c r="W1394" s="142">
        <v>5.0000000000000001E-3</v>
      </c>
      <c r="X1394" s="99">
        <f t="shared" si="70"/>
        <v>0.1</v>
      </c>
      <c r="Y1394" s="139">
        <v>20</v>
      </c>
      <c r="Z1394" s="139">
        <v>570</v>
      </c>
      <c r="AA1394" s="139">
        <v>70</v>
      </c>
      <c r="AY1394" s="323" t="s">
        <v>425</v>
      </c>
      <c r="AZ1394" s="157"/>
      <c r="BA1394" t="s">
        <v>5211</v>
      </c>
      <c r="BB1394" s="302" t="s">
        <v>5197</v>
      </c>
      <c r="BC1394" s="309" t="s">
        <v>5198</v>
      </c>
    </row>
    <row r="1395" spans="1:55" ht="15.75" x14ac:dyDescent="0.25">
      <c r="A1395" s="23" t="s">
        <v>289</v>
      </c>
      <c r="B1395" s="24" t="s">
        <v>397</v>
      </c>
      <c r="C1395" s="24"/>
      <c r="D1395" s="3" t="s">
        <v>2129</v>
      </c>
      <c r="E1395" s="24" t="s">
        <v>436</v>
      </c>
      <c r="F1395" s="21" t="s">
        <v>2272</v>
      </c>
      <c r="G1395" s="24"/>
      <c r="H1395" s="24" t="s">
        <v>400</v>
      </c>
      <c r="I1395" s="33">
        <v>66020000</v>
      </c>
      <c r="K1395" s="1" t="s">
        <v>2008</v>
      </c>
      <c r="L1395" s="1" t="s">
        <v>2008</v>
      </c>
      <c r="N1395" s="23" t="s">
        <v>438</v>
      </c>
      <c r="O1395" s="23"/>
      <c r="P1395" s="22" t="s">
        <v>1995</v>
      </c>
      <c r="Q1395" s="22">
        <v>43</v>
      </c>
      <c r="R1395" s="37">
        <f t="shared" si="67"/>
        <v>79.2</v>
      </c>
      <c r="S1395" s="168">
        <v>99</v>
      </c>
      <c r="T1395" s="33" t="s">
        <v>439</v>
      </c>
      <c r="U1395" s="33"/>
      <c r="V1395" s="99">
        <v>0.105</v>
      </c>
      <c r="W1395" s="142">
        <v>5.0000000000000001E-3</v>
      </c>
      <c r="X1395" s="99">
        <f t="shared" si="70"/>
        <v>0.11</v>
      </c>
      <c r="Y1395" s="139">
        <v>20</v>
      </c>
      <c r="Z1395" s="139">
        <v>110</v>
      </c>
      <c r="AA1395" s="139">
        <v>90</v>
      </c>
      <c r="AY1395" s="322" t="s">
        <v>437</v>
      </c>
      <c r="AZ1395" s="157"/>
      <c r="BA1395" t="s">
        <v>5211</v>
      </c>
      <c r="BB1395" s="302" t="s">
        <v>5197</v>
      </c>
      <c r="BC1395" s="309" t="s">
        <v>5198</v>
      </c>
    </row>
    <row r="1396" spans="1:55" ht="15.75" x14ac:dyDescent="0.25">
      <c r="A1396" s="23" t="s">
        <v>289</v>
      </c>
      <c r="B1396" s="24" t="s">
        <v>397</v>
      </c>
      <c r="C1396" s="24"/>
      <c r="D1396" s="3" t="s">
        <v>2129</v>
      </c>
      <c r="E1396" s="24" t="s">
        <v>440</v>
      </c>
      <c r="F1396" s="21" t="s">
        <v>2272</v>
      </c>
      <c r="G1396" s="24"/>
      <c r="H1396" s="24" t="s">
        <v>290</v>
      </c>
      <c r="I1396" s="33">
        <v>66020000</v>
      </c>
      <c r="K1396" s="1" t="s">
        <v>2008</v>
      </c>
      <c r="L1396" s="1" t="s">
        <v>2008</v>
      </c>
      <c r="N1396" s="23" t="s">
        <v>438</v>
      </c>
      <c r="O1396" s="23"/>
      <c r="P1396" s="22" t="s">
        <v>1995</v>
      </c>
      <c r="Q1396" s="22">
        <v>43</v>
      </c>
      <c r="R1396" s="37">
        <f t="shared" si="67"/>
        <v>79.2</v>
      </c>
      <c r="S1396" s="168">
        <v>99</v>
      </c>
      <c r="T1396" s="33" t="s">
        <v>441</v>
      </c>
      <c r="U1396" s="33"/>
      <c r="V1396" s="99">
        <v>0.105</v>
      </c>
      <c r="W1396" s="142">
        <v>5.0000000000000001E-3</v>
      </c>
      <c r="X1396" s="99">
        <f t="shared" si="70"/>
        <v>0.11</v>
      </c>
      <c r="Y1396" s="139">
        <v>20</v>
      </c>
      <c r="Z1396" s="139">
        <v>110</v>
      </c>
      <c r="AA1396" s="139">
        <v>90</v>
      </c>
      <c r="AY1396" s="322" t="s">
        <v>437</v>
      </c>
      <c r="AZ1396" s="157"/>
      <c r="BA1396" t="s">
        <v>5211</v>
      </c>
      <c r="BB1396" s="302" t="s">
        <v>5197</v>
      </c>
      <c r="BC1396" s="309" t="s">
        <v>5198</v>
      </c>
    </row>
    <row r="1397" spans="1:55" ht="15.75" x14ac:dyDescent="0.25">
      <c r="A1397" s="23" t="s">
        <v>289</v>
      </c>
      <c r="B1397" s="24" t="s">
        <v>397</v>
      </c>
      <c r="C1397" s="24"/>
      <c r="D1397" s="3" t="s">
        <v>2129</v>
      </c>
      <c r="E1397" s="24" t="s">
        <v>442</v>
      </c>
      <c r="F1397" s="21" t="s">
        <v>2272</v>
      </c>
      <c r="G1397" s="24"/>
      <c r="H1397" s="24" t="s">
        <v>417</v>
      </c>
      <c r="I1397" s="33">
        <v>66020000</v>
      </c>
      <c r="K1397" s="1" t="s">
        <v>2008</v>
      </c>
      <c r="L1397" s="1" t="s">
        <v>2008</v>
      </c>
      <c r="N1397" s="23" t="s">
        <v>438</v>
      </c>
      <c r="O1397" s="23"/>
      <c r="P1397" s="22" t="s">
        <v>1995</v>
      </c>
      <c r="Q1397" s="22">
        <v>43</v>
      </c>
      <c r="R1397" s="37">
        <f t="shared" si="67"/>
        <v>79.2</v>
      </c>
      <c r="S1397" s="168">
        <v>99</v>
      </c>
      <c r="T1397" s="33" t="s">
        <v>443</v>
      </c>
      <c r="U1397" s="33"/>
      <c r="V1397" s="99">
        <v>0.105</v>
      </c>
      <c r="W1397" s="142">
        <v>5.0000000000000001E-3</v>
      </c>
      <c r="X1397" s="99">
        <f t="shared" si="70"/>
        <v>0.11</v>
      </c>
      <c r="Y1397" s="139">
        <v>20</v>
      </c>
      <c r="Z1397" s="139">
        <v>110</v>
      </c>
      <c r="AA1397" s="139">
        <v>90</v>
      </c>
      <c r="AY1397" s="322" t="s">
        <v>437</v>
      </c>
      <c r="AZ1397" s="157"/>
      <c r="BA1397" t="s">
        <v>5211</v>
      </c>
      <c r="BB1397" s="302" t="s">
        <v>5197</v>
      </c>
      <c r="BC1397" s="309" t="s">
        <v>5198</v>
      </c>
    </row>
    <row r="1398" spans="1:55" ht="15.75" x14ac:dyDescent="0.25">
      <c r="A1398" s="23" t="s">
        <v>289</v>
      </c>
      <c r="B1398" s="24" t="s">
        <v>397</v>
      </c>
      <c r="C1398" s="24"/>
      <c r="D1398" s="3" t="s">
        <v>2129</v>
      </c>
      <c r="E1398" s="24" t="s">
        <v>444</v>
      </c>
      <c r="F1398" s="21" t="s">
        <v>2272</v>
      </c>
      <c r="G1398" s="24"/>
      <c r="H1398" s="24" t="s">
        <v>406</v>
      </c>
      <c r="I1398" s="33">
        <v>66020000</v>
      </c>
      <c r="K1398" s="1" t="s">
        <v>2008</v>
      </c>
      <c r="L1398" s="1" t="s">
        <v>2008</v>
      </c>
      <c r="N1398" s="23" t="s">
        <v>438</v>
      </c>
      <c r="O1398" s="23"/>
      <c r="P1398" s="22" t="s">
        <v>1995</v>
      </c>
      <c r="Q1398" s="22">
        <v>43</v>
      </c>
      <c r="R1398" s="37">
        <f t="shared" si="67"/>
        <v>79.2</v>
      </c>
      <c r="S1398" s="168">
        <v>99</v>
      </c>
      <c r="T1398" s="33" t="s">
        <v>445</v>
      </c>
      <c r="U1398" s="33"/>
      <c r="V1398" s="99">
        <v>0.105</v>
      </c>
      <c r="W1398" s="142">
        <v>5.0000000000000001E-3</v>
      </c>
      <c r="X1398" s="99">
        <f t="shared" si="70"/>
        <v>0.11</v>
      </c>
      <c r="Y1398" s="139">
        <v>20</v>
      </c>
      <c r="Z1398" s="139">
        <v>110</v>
      </c>
      <c r="AA1398" s="139">
        <v>90</v>
      </c>
      <c r="AY1398" s="322" t="s">
        <v>437</v>
      </c>
      <c r="AZ1398" s="157"/>
      <c r="BA1398" t="s">
        <v>5211</v>
      </c>
      <c r="BB1398" s="302" t="s">
        <v>5197</v>
      </c>
      <c r="BC1398" s="309" t="s">
        <v>5198</v>
      </c>
    </row>
    <row r="1399" spans="1:55" ht="15.75" x14ac:dyDescent="0.25">
      <c r="A1399" s="23" t="s">
        <v>289</v>
      </c>
      <c r="B1399" s="24" t="s">
        <v>397</v>
      </c>
      <c r="C1399" s="24"/>
      <c r="D1399" s="3" t="s">
        <v>2129</v>
      </c>
      <c r="E1399" s="24" t="s">
        <v>446</v>
      </c>
      <c r="F1399" s="21" t="s">
        <v>2272</v>
      </c>
      <c r="G1399" s="24"/>
      <c r="H1399" s="24" t="s">
        <v>408</v>
      </c>
      <c r="I1399" s="33">
        <v>66020000</v>
      </c>
      <c r="K1399" s="1" t="s">
        <v>2008</v>
      </c>
      <c r="L1399" s="1" t="s">
        <v>2008</v>
      </c>
      <c r="N1399" s="23" t="s">
        <v>438</v>
      </c>
      <c r="O1399" s="23"/>
      <c r="P1399" s="22" t="s">
        <v>1995</v>
      </c>
      <c r="Q1399" s="22">
        <v>43</v>
      </c>
      <c r="R1399" s="37">
        <f t="shared" si="67"/>
        <v>79.2</v>
      </c>
      <c r="S1399" s="168">
        <v>99</v>
      </c>
      <c r="T1399" s="33" t="s">
        <v>447</v>
      </c>
      <c r="U1399" s="33"/>
      <c r="V1399" s="99">
        <v>0.105</v>
      </c>
      <c r="W1399" s="142">
        <v>5.0000000000000001E-3</v>
      </c>
      <c r="X1399" s="99">
        <f t="shared" si="70"/>
        <v>0.11</v>
      </c>
      <c r="Y1399" s="139">
        <v>20</v>
      </c>
      <c r="Z1399" s="139">
        <v>110</v>
      </c>
      <c r="AA1399" s="139">
        <v>90</v>
      </c>
      <c r="AY1399" s="322" t="s">
        <v>437</v>
      </c>
      <c r="AZ1399" s="157"/>
      <c r="BA1399" t="s">
        <v>5211</v>
      </c>
      <c r="BB1399" s="302" t="s">
        <v>5197</v>
      </c>
      <c r="BC1399" s="309" t="s">
        <v>5198</v>
      </c>
    </row>
    <row r="1433" spans="2:53" s="12" customFormat="1" ht="15.75" x14ac:dyDescent="0.25">
      <c r="B1433" s="176"/>
      <c r="C1433" s="176"/>
      <c r="D1433" s="176"/>
      <c r="E1433" s="176"/>
      <c r="F1433" s="176"/>
      <c r="H1433" s="176"/>
      <c r="I1433" s="33"/>
      <c r="J1433" s="179"/>
      <c r="K1433" s="169"/>
      <c r="L1433" s="169"/>
      <c r="M1433" s="169"/>
      <c r="N1433" s="178"/>
      <c r="O1433" s="178"/>
      <c r="P1433" s="170"/>
      <c r="Q1433" s="170"/>
      <c r="R1433" s="182"/>
      <c r="S1433" s="182"/>
      <c r="T1433" s="179"/>
      <c r="U1433" s="179"/>
      <c r="V1433" s="173"/>
      <c r="W1433" s="174"/>
      <c r="X1433" s="173"/>
      <c r="Y1433" s="175"/>
      <c r="Z1433" s="175"/>
      <c r="AA1433" s="175"/>
      <c r="AB1433" s="171"/>
      <c r="AC1433" s="171"/>
      <c r="AD1433" s="171"/>
      <c r="AE1433" s="171"/>
      <c r="AF1433" s="171"/>
      <c r="AG1433" s="171"/>
      <c r="AH1433" s="171"/>
      <c r="AI1433" s="169"/>
      <c r="AJ1433" s="171"/>
      <c r="AK1433" s="171"/>
      <c r="AL1433" s="171"/>
      <c r="AM1433" s="171"/>
      <c r="AN1433" s="171"/>
      <c r="AO1433" s="171"/>
      <c r="AP1433" s="169"/>
      <c r="AQ1433" s="169"/>
      <c r="AR1433" s="169"/>
      <c r="AS1433" s="169"/>
      <c r="AT1433" s="169"/>
      <c r="AU1433" s="169"/>
      <c r="AV1433" s="169"/>
      <c r="AW1433" s="169"/>
      <c r="AX1433" s="169"/>
      <c r="AY1433" s="176"/>
      <c r="BA1433" s="172"/>
    </row>
    <row r="1434" spans="2:53" s="12" customFormat="1" ht="15.75" x14ac:dyDescent="0.25">
      <c r="B1434" s="176"/>
      <c r="C1434" s="176"/>
      <c r="D1434" s="176"/>
      <c r="E1434" s="176"/>
      <c r="F1434" s="176"/>
      <c r="H1434" s="176"/>
      <c r="I1434" s="33"/>
      <c r="J1434" s="179"/>
      <c r="K1434" s="169"/>
      <c r="L1434" s="169"/>
      <c r="M1434" s="169"/>
      <c r="N1434" s="178"/>
      <c r="O1434" s="178"/>
      <c r="P1434" s="170"/>
      <c r="Q1434" s="170"/>
      <c r="R1434" s="182"/>
      <c r="S1434" s="182"/>
      <c r="T1434" s="179"/>
      <c r="U1434" s="179"/>
      <c r="V1434" s="173"/>
      <c r="W1434" s="174"/>
      <c r="X1434" s="173"/>
      <c r="Y1434" s="175"/>
      <c r="Z1434" s="175"/>
      <c r="AA1434" s="175"/>
      <c r="AB1434" s="171"/>
      <c r="AC1434" s="171"/>
      <c r="AD1434" s="171"/>
      <c r="AE1434" s="171"/>
      <c r="AF1434" s="171"/>
      <c r="AG1434" s="171"/>
      <c r="AH1434" s="171"/>
      <c r="AI1434" s="169"/>
      <c r="AJ1434" s="171"/>
      <c r="AK1434" s="171"/>
      <c r="AL1434" s="171"/>
      <c r="AM1434" s="171"/>
      <c r="AN1434" s="171"/>
      <c r="AO1434" s="171"/>
      <c r="AP1434" s="169"/>
      <c r="AQ1434" s="169"/>
      <c r="AR1434" s="169"/>
      <c r="AS1434" s="169"/>
      <c r="AT1434" s="169"/>
      <c r="AU1434" s="169"/>
      <c r="AV1434" s="169"/>
      <c r="AW1434" s="169"/>
      <c r="AX1434" s="169"/>
      <c r="AY1434" s="176"/>
      <c r="BA1434" s="172"/>
    </row>
    <row r="1435" spans="2:53" s="12" customFormat="1" ht="15.75" x14ac:dyDescent="0.25">
      <c r="I1435" s="33"/>
      <c r="J1435" s="179"/>
      <c r="K1435" s="169"/>
      <c r="L1435" s="169"/>
      <c r="M1435" s="169"/>
      <c r="N1435" s="177"/>
      <c r="O1435" s="177"/>
      <c r="P1435" s="170"/>
      <c r="Q1435" s="170"/>
      <c r="R1435" s="182"/>
      <c r="S1435" s="182"/>
      <c r="T1435" s="179"/>
      <c r="U1435" s="179"/>
      <c r="V1435" s="173"/>
      <c r="W1435" s="174"/>
      <c r="X1435" s="173"/>
      <c r="Y1435" s="175"/>
      <c r="Z1435" s="175"/>
      <c r="AA1435" s="175"/>
      <c r="AB1435" s="171"/>
      <c r="AC1435" s="171"/>
      <c r="AD1435" s="171"/>
      <c r="AE1435" s="171"/>
      <c r="AF1435" s="171"/>
      <c r="AG1435" s="171"/>
      <c r="AH1435" s="171"/>
      <c r="AI1435" s="169"/>
      <c r="AJ1435" s="171"/>
      <c r="AK1435" s="171"/>
      <c r="AL1435" s="171"/>
      <c r="AM1435" s="171"/>
      <c r="AN1435" s="171"/>
      <c r="AO1435" s="171"/>
      <c r="AP1435" s="169"/>
      <c r="AQ1435" s="169"/>
      <c r="AR1435" s="169"/>
      <c r="AS1435" s="169"/>
      <c r="AT1435" s="169"/>
      <c r="AU1435" s="169"/>
      <c r="AV1435" s="169"/>
      <c r="AW1435" s="169"/>
      <c r="AX1435" s="169"/>
      <c r="BA1435" s="172"/>
    </row>
    <row r="1436" spans="2:53" s="12" customFormat="1" ht="15.75" x14ac:dyDescent="0.25">
      <c r="I1436" s="33"/>
      <c r="J1436" s="179"/>
      <c r="K1436" s="169"/>
      <c r="L1436" s="169"/>
      <c r="M1436" s="169"/>
      <c r="N1436" s="177"/>
      <c r="O1436" s="177"/>
      <c r="P1436" s="170"/>
      <c r="Q1436" s="170"/>
      <c r="R1436" s="182"/>
      <c r="S1436" s="182"/>
      <c r="T1436" s="179"/>
      <c r="U1436" s="179"/>
      <c r="V1436" s="173"/>
      <c r="W1436" s="174"/>
      <c r="X1436" s="173"/>
      <c r="Y1436" s="175"/>
      <c r="Z1436" s="175"/>
      <c r="AA1436" s="175"/>
      <c r="AB1436" s="171"/>
      <c r="AC1436" s="171"/>
      <c r="AD1436" s="171"/>
      <c r="AE1436" s="171"/>
      <c r="AF1436" s="171"/>
      <c r="AG1436" s="171"/>
      <c r="AH1436" s="171"/>
      <c r="AI1436" s="169"/>
      <c r="AJ1436" s="171"/>
      <c r="AK1436" s="171"/>
      <c r="AL1436" s="171"/>
      <c r="AM1436" s="171"/>
      <c r="AN1436" s="171"/>
      <c r="AO1436" s="171"/>
      <c r="AP1436" s="169"/>
      <c r="AQ1436" s="169"/>
      <c r="AR1436" s="169"/>
      <c r="AS1436" s="169"/>
      <c r="AT1436" s="169"/>
      <c r="AU1436" s="169"/>
      <c r="AV1436" s="169"/>
      <c r="AW1436" s="169"/>
      <c r="AX1436" s="169"/>
      <c r="BA1436" s="172"/>
    </row>
    <row r="1437" spans="2:53" s="12" customFormat="1" ht="15.75" x14ac:dyDescent="0.25">
      <c r="I1437" s="33"/>
      <c r="J1437" s="179"/>
      <c r="K1437" s="169"/>
      <c r="L1437" s="169"/>
      <c r="M1437" s="169"/>
      <c r="N1437" s="177"/>
      <c r="O1437" s="177"/>
      <c r="P1437" s="170"/>
      <c r="Q1437" s="170"/>
      <c r="R1437" s="182"/>
      <c r="S1437" s="182"/>
      <c r="T1437" s="179"/>
      <c r="U1437" s="179"/>
      <c r="V1437" s="173"/>
      <c r="W1437" s="174"/>
      <c r="X1437" s="173"/>
      <c r="Y1437" s="175"/>
      <c r="Z1437" s="175"/>
      <c r="AA1437" s="175"/>
      <c r="AB1437" s="171"/>
      <c r="AC1437" s="171"/>
      <c r="AD1437" s="171"/>
      <c r="AE1437" s="171"/>
      <c r="AF1437" s="171"/>
      <c r="AG1437" s="171"/>
      <c r="AH1437" s="171"/>
      <c r="AI1437" s="169"/>
      <c r="AJ1437" s="171"/>
      <c r="AK1437" s="171"/>
      <c r="AL1437" s="171"/>
      <c r="AM1437" s="171"/>
      <c r="AN1437" s="171"/>
      <c r="AO1437" s="171"/>
      <c r="AP1437" s="169"/>
      <c r="AQ1437" s="169"/>
      <c r="AR1437" s="169"/>
      <c r="AS1437" s="169"/>
      <c r="AT1437" s="169"/>
      <c r="AU1437" s="169"/>
      <c r="AV1437" s="169"/>
      <c r="AW1437" s="169"/>
      <c r="AX1437" s="169"/>
      <c r="BA1437" s="172"/>
    </row>
    <row r="1438" spans="2:53" s="12" customFormat="1" ht="15.75" x14ac:dyDescent="0.25">
      <c r="I1438" s="33"/>
      <c r="J1438" s="179"/>
      <c r="K1438" s="169"/>
      <c r="L1438" s="169"/>
      <c r="M1438" s="169"/>
      <c r="N1438" s="177"/>
      <c r="O1438" s="177"/>
      <c r="P1438" s="170"/>
      <c r="Q1438" s="170"/>
      <c r="R1438" s="182"/>
      <c r="S1438" s="182"/>
      <c r="T1438" s="179"/>
      <c r="U1438" s="179"/>
      <c r="V1438" s="173"/>
      <c r="W1438" s="174"/>
      <c r="X1438" s="173"/>
      <c r="Y1438" s="175"/>
      <c r="Z1438" s="175"/>
      <c r="AA1438" s="175"/>
      <c r="AB1438" s="171"/>
      <c r="AC1438" s="171"/>
      <c r="AD1438" s="171"/>
      <c r="AE1438" s="171"/>
      <c r="AF1438" s="171"/>
      <c r="AG1438" s="171"/>
      <c r="AH1438" s="171"/>
      <c r="AI1438" s="169"/>
      <c r="AJ1438" s="171"/>
      <c r="AK1438" s="171"/>
      <c r="AL1438" s="171"/>
      <c r="AM1438" s="171"/>
      <c r="AN1438" s="171"/>
      <c r="AO1438" s="171"/>
      <c r="AP1438" s="169"/>
      <c r="AQ1438" s="169"/>
      <c r="AR1438" s="169"/>
      <c r="AS1438" s="169"/>
      <c r="AT1438" s="169"/>
      <c r="AU1438" s="169"/>
      <c r="AV1438" s="169"/>
      <c r="AW1438" s="169"/>
      <c r="AX1438" s="169"/>
      <c r="BA1438" s="172"/>
    </row>
    <row r="1439" spans="2:53" s="12" customFormat="1" ht="15.75" x14ac:dyDescent="0.25">
      <c r="I1439" s="33"/>
      <c r="J1439" s="179"/>
      <c r="K1439" s="169"/>
      <c r="L1439" s="169"/>
      <c r="M1439" s="169"/>
      <c r="N1439" s="177"/>
      <c r="O1439" s="177"/>
      <c r="P1439" s="170"/>
      <c r="Q1439" s="170"/>
      <c r="R1439" s="182"/>
      <c r="S1439" s="182"/>
      <c r="T1439" s="179"/>
      <c r="U1439" s="179"/>
      <c r="V1439" s="173"/>
      <c r="W1439" s="174"/>
      <c r="X1439" s="173"/>
      <c r="Y1439" s="175"/>
      <c r="Z1439" s="175"/>
      <c r="AA1439" s="175"/>
      <c r="AB1439" s="171"/>
      <c r="AC1439" s="171"/>
      <c r="AD1439" s="171"/>
      <c r="AE1439" s="171"/>
      <c r="AF1439" s="171"/>
      <c r="AG1439" s="171"/>
      <c r="AH1439" s="171"/>
      <c r="AI1439" s="169"/>
      <c r="AJ1439" s="171"/>
      <c r="AK1439" s="171"/>
      <c r="AL1439" s="171"/>
      <c r="AM1439" s="171"/>
      <c r="AN1439" s="171"/>
      <c r="AO1439" s="171"/>
      <c r="AP1439" s="169"/>
      <c r="AQ1439" s="169"/>
      <c r="AR1439" s="169"/>
      <c r="AS1439" s="169"/>
      <c r="AT1439" s="169"/>
      <c r="AU1439" s="169"/>
      <c r="AV1439" s="169"/>
      <c r="AW1439" s="169"/>
      <c r="AX1439" s="169"/>
      <c r="BA1439" s="172"/>
    </row>
    <row r="1440" spans="2:53" s="12" customFormat="1" ht="15.75" x14ac:dyDescent="0.25">
      <c r="I1440" s="33"/>
      <c r="J1440" s="179"/>
      <c r="K1440" s="169"/>
      <c r="L1440" s="169"/>
      <c r="M1440" s="169"/>
      <c r="N1440" s="177"/>
      <c r="O1440" s="177"/>
      <c r="P1440" s="170"/>
      <c r="Q1440" s="170"/>
      <c r="R1440" s="182"/>
      <c r="S1440" s="182"/>
      <c r="T1440" s="179"/>
      <c r="U1440" s="179"/>
      <c r="V1440" s="173"/>
      <c r="W1440" s="174"/>
      <c r="X1440" s="173"/>
      <c r="Y1440" s="175"/>
      <c r="Z1440" s="175"/>
      <c r="AA1440" s="175"/>
      <c r="AB1440" s="171"/>
      <c r="AC1440" s="171"/>
      <c r="AD1440" s="171"/>
      <c r="AE1440" s="171"/>
      <c r="AF1440" s="171"/>
      <c r="AG1440" s="171"/>
      <c r="AH1440" s="171"/>
      <c r="AI1440" s="169"/>
      <c r="AJ1440" s="171"/>
      <c r="AK1440" s="171"/>
      <c r="AL1440" s="171"/>
      <c r="AM1440" s="171"/>
      <c r="AN1440" s="171"/>
      <c r="AO1440" s="171"/>
      <c r="AP1440" s="169"/>
      <c r="AQ1440" s="169"/>
      <c r="AR1440" s="169"/>
      <c r="AS1440" s="169"/>
      <c r="AT1440" s="169"/>
      <c r="AU1440" s="169"/>
      <c r="AV1440" s="169"/>
      <c r="AW1440" s="169"/>
      <c r="AX1440" s="169"/>
      <c r="BA1440" s="172"/>
    </row>
    <row r="1441" spans="9:53" s="12" customFormat="1" ht="15.75" x14ac:dyDescent="0.25">
      <c r="I1441" s="33"/>
      <c r="J1441" s="179"/>
      <c r="K1441" s="169"/>
      <c r="L1441" s="169"/>
      <c r="M1441" s="169"/>
      <c r="N1441" s="177"/>
      <c r="O1441" s="177"/>
      <c r="P1441" s="170"/>
      <c r="Q1441" s="170"/>
      <c r="R1441" s="182"/>
      <c r="S1441" s="182"/>
      <c r="T1441" s="179"/>
      <c r="U1441" s="179"/>
      <c r="V1441" s="173"/>
      <c r="W1441" s="174"/>
      <c r="X1441" s="173"/>
      <c r="Y1441" s="175"/>
      <c r="Z1441" s="175"/>
      <c r="AA1441" s="175"/>
      <c r="AB1441" s="171"/>
      <c r="AC1441" s="171"/>
      <c r="AD1441" s="171"/>
      <c r="AE1441" s="171"/>
      <c r="AF1441" s="171"/>
      <c r="AG1441" s="171"/>
      <c r="AH1441" s="171"/>
      <c r="AI1441" s="169"/>
      <c r="AJ1441" s="171"/>
      <c r="AK1441" s="171"/>
      <c r="AL1441" s="171"/>
      <c r="AM1441" s="171"/>
      <c r="AN1441" s="171"/>
      <c r="AO1441" s="171"/>
      <c r="AP1441" s="169"/>
      <c r="AQ1441" s="169"/>
      <c r="AR1441" s="169"/>
      <c r="AS1441" s="169"/>
      <c r="AT1441" s="169"/>
      <c r="AU1441" s="169"/>
      <c r="AV1441" s="169"/>
      <c r="AW1441" s="169"/>
      <c r="AX1441" s="169"/>
      <c r="BA1441" s="172"/>
    </row>
    <row r="1442" spans="9:53" s="12" customFormat="1" ht="15.75" x14ac:dyDescent="0.25">
      <c r="I1442" s="33"/>
      <c r="J1442" s="179"/>
      <c r="K1442" s="169"/>
      <c r="L1442" s="169"/>
      <c r="M1442" s="169"/>
      <c r="N1442" s="177"/>
      <c r="O1442" s="177"/>
      <c r="P1442" s="170"/>
      <c r="Q1442" s="170"/>
      <c r="R1442" s="182"/>
      <c r="S1442" s="182"/>
      <c r="T1442" s="179"/>
      <c r="U1442" s="179"/>
      <c r="V1442" s="173"/>
      <c r="W1442" s="174"/>
      <c r="X1442" s="173"/>
      <c r="Y1442" s="175"/>
      <c r="Z1442" s="175"/>
      <c r="AA1442" s="175"/>
      <c r="AB1442" s="171"/>
      <c r="AC1442" s="171"/>
      <c r="AD1442" s="171"/>
      <c r="AE1442" s="171"/>
      <c r="AF1442" s="171"/>
      <c r="AG1442" s="171"/>
      <c r="AH1442" s="171"/>
      <c r="AI1442" s="169"/>
      <c r="AJ1442" s="171"/>
      <c r="AK1442" s="171"/>
      <c r="AL1442" s="171"/>
      <c r="AM1442" s="171"/>
      <c r="AN1442" s="171"/>
      <c r="AO1442" s="171"/>
      <c r="AP1442" s="169"/>
      <c r="AQ1442" s="169"/>
      <c r="AR1442" s="169"/>
      <c r="AS1442" s="169"/>
      <c r="AT1442" s="169"/>
      <c r="AU1442" s="169"/>
      <c r="AV1442" s="169"/>
      <c r="AW1442" s="169"/>
      <c r="AX1442" s="169"/>
      <c r="BA1442" s="172"/>
    </row>
    <row r="1443" spans="9:53" s="12" customFormat="1" ht="15.75" x14ac:dyDescent="0.25">
      <c r="I1443" s="33"/>
      <c r="J1443" s="179"/>
      <c r="K1443" s="169"/>
      <c r="L1443" s="169"/>
      <c r="M1443" s="169"/>
      <c r="N1443" s="177"/>
      <c r="O1443" s="177"/>
      <c r="P1443" s="170"/>
      <c r="Q1443" s="170"/>
      <c r="R1443" s="182"/>
      <c r="S1443" s="182"/>
      <c r="T1443" s="179"/>
      <c r="U1443" s="179"/>
      <c r="V1443" s="173"/>
      <c r="W1443" s="174"/>
      <c r="X1443" s="173"/>
      <c r="Y1443" s="175"/>
      <c r="Z1443" s="175"/>
      <c r="AA1443" s="175"/>
      <c r="AB1443" s="171"/>
      <c r="AC1443" s="171"/>
      <c r="AD1443" s="171"/>
      <c r="AE1443" s="171"/>
      <c r="AF1443" s="171"/>
      <c r="AG1443" s="171"/>
      <c r="AH1443" s="171"/>
      <c r="AI1443" s="169"/>
      <c r="AJ1443" s="171"/>
      <c r="AK1443" s="171"/>
      <c r="AL1443" s="171"/>
      <c r="AM1443" s="171"/>
      <c r="AN1443" s="171"/>
      <c r="AO1443" s="171"/>
      <c r="AP1443" s="169"/>
      <c r="AQ1443" s="169"/>
      <c r="AR1443" s="169"/>
      <c r="AS1443" s="169"/>
      <c r="AT1443" s="169"/>
      <c r="AU1443" s="169"/>
      <c r="AV1443" s="169"/>
      <c r="AW1443" s="169"/>
      <c r="AX1443" s="169"/>
      <c r="BA1443" s="172"/>
    </row>
    <row r="1444" spans="9:53" s="12" customFormat="1" ht="15.75" x14ac:dyDescent="0.25">
      <c r="I1444" s="33"/>
      <c r="J1444" s="179"/>
      <c r="K1444" s="169"/>
      <c r="L1444" s="169"/>
      <c r="M1444" s="169"/>
      <c r="N1444" s="177"/>
      <c r="O1444" s="177"/>
      <c r="P1444" s="170"/>
      <c r="Q1444" s="170"/>
      <c r="R1444" s="182"/>
      <c r="S1444" s="182"/>
      <c r="T1444" s="179"/>
      <c r="U1444" s="179"/>
      <c r="V1444" s="173"/>
      <c r="W1444" s="174"/>
      <c r="X1444" s="173"/>
      <c r="Y1444" s="175"/>
      <c r="Z1444" s="175"/>
      <c r="AA1444" s="175"/>
      <c r="AB1444" s="171"/>
      <c r="AC1444" s="171"/>
      <c r="AD1444" s="171"/>
      <c r="AE1444" s="171"/>
      <c r="AF1444" s="171"/>
      <c r="AG1444" s="171"/>
      <c r="AH1444" s="171"/>
      <c r="AI1444" s="169"/>
      <c r="AJ1444" s="171"/>
      <c r="AK1444" s="171"/>
      <c r="AL1444" s="171"/>
      <c r="AM1444" s="171"/>
      <c r="AN1444" s="171"/>
      <c r="AO1444" s="171"/>
      <c r="AP1444" s="169"/>
      <c r="AQ1444" s="169"/>
      <c r="AR1444" s="169"/>
      <c r="AS1444" s="169"/>
      <c r="AT1444" s="169"/>
      <c r="AU1444" s="169"/>
      <c r="AV1444" s="169"/>
      <c r="AW1444" s="169"/>
      <c r="AX1444" s="169"/>
      <c r="BA1444" s="172"/>
    </row>
    <row r="1445" spans="9:53" s="12" customFormat="1" ht="15.75" x14ac:dyDescent="0.25">
      <c r="I1445" s="33"/>
      <c r="J1445" s="179"/>
      <c r="K1445" s="169"/>
      <c r="L1445" s="169"/>
      <c r="M1445" s="169"/>
      <c r="N1445" s="177"/>
      <c r="O1445" s="177"/>
      <c r="P1445" s="170"/>
      <c r="Q1445" s="170"/>
      <c r="R1445" s="182"/>
      <c r="S1445" s="182"/>
      <c r="T1445" s="179"/>
      <c r="U1445" s="179"/>
      <c r="V1445" s="173"/>
      <c r="W1445" s="174"/>
      <c r="X1445" s="173"/>
      <c r="Y1445" s="175"/>
      <c r="Z1445" s="175"/>
      <c r="AA1445" s="175"/>
      <c r="AB1445" s="171"/>
      <c r="AC1445" s="171"/>
      <c r="AD1445" s="171"/>
      <c r="AE1445" s="171"/>
      <c r="AF1445" s="171"/>
      <c r="AG1445" s="171"/>
      <c r="AH1445" s="171"/>
      <c r="AI1445" s="169"/>
      <c r="AJ1445" s="171"/>
      <c r="AK1445" s="171"/>
      <c r="AL1445" s="171"/>
      <c r="AM1445" s="171"/>
      <c r="AN1445" s="171"/>
      <c r="AO1445" s="171"/>
      <c r="AP1445" s="169"/>
      <c r="AQ1445" s="169"/>
      <c r="AR1445" s="169"/>
      <c r="AS1445" s="169"/>
      <c r="AT1445" s="169"/>
      <c r="AU1445" s="169"/>
      <c r="AV1445" s="169"/>
      <c r="AW1445" s="169"/>
      <c r="AX1445" s="169"/>
      <c r="BA1445" s="172"/>
    </row>
    <row r="1446" spans="9:53" s="12" customFormat="1" ht="15.75" x14ac:dyDescent="0.25">
      <c r="I1446" s="33"/>
      <c r="J1446" s="179"/>
      <c r="K1446" s="169"/>
      <c r="L1446" s="169"/>
      <c r="M1446" s="169"/>
      <c r="N1446" s="177"/>
      <c r="O1446" s="177"/>
      <c r="P1446" s="170"/>
      <c r="Q1446" s="170"/>
      <c r="R1446" s="182"/>
      <c r="S1446" s="182"/>
      <c r="T1446" s="179"/>
      <c r="U1446" s="179"/>
      <c r="V1446" s="173"/>
      <c r="W1446" s="174"/>
      <c r="X1446" s="173"/>
      <c r="Y1446" s="175"/>
      <c r="Z1446" s="175"/>
      <c r="AA1446" s="175"/>
      <c r="AB1446" s="171"/>
      <c r="AC1446" s="171"/>
      <c r="AD1446" s="171"/>
      <c r="AE1446" s="171"/>
      <c r="AF1446" s="171"/>
      <c r="AG1446" s="171"/>
      <c r="AH1446" s="171"/>
      <c r="AI1446" s="169"/>
      <c r="AJ1446" s="171"/>
      <c r="AK1446" s="171"/>
      <c r="AL1446" s="171"/>
      <c r="AM1446" s="171"/>
      <c r="AN1446" s="171"/>
      <c r="AO1446" s="171"/>
      <c r="AP1446" s="169"/>
      <c r="AQ1446" s="169"/>
      <c r="AR1446" s="169"/>
      <c r="AS1446" s="169"/>
      <c r="AT1446" s="169"/>
      <c r="AU1446" s="169"/>
      <c r="AV1446" s="169"/>
      <c r="AW1446" s="169"/>
      <c r="AX1446" s="169"/>
      <c r="BA1446" s="172"/>
    </row>
    <row r="1447" spans="9:53" s="12" customFormat="1" ht="15.75" x14ac:dyDescent="0.25">
      <c r="I1447" s="33"/>
      <c r="J1447" s="179"/>
      <c r="K1447" s="169"/>
      <c r="L1447" s="169"/>
      <c r="M1447" s="169"/>
      <c r="N1447" s="177"/>
      <c r="O1447" s="177"/>
      <c r="P1447" s="170"/>
      <c r="Q1447" s="170"/>
      <c r="R1447" s="182"/>
      <c r="S1447" s="182"/>
      <c r="T1447" s="179"/>
      <c r="U1447" s="179"/>
      <c r="V1447" s="173"/>
      <c r="W1447" s="174"/>
      <c r="X1447" s="173"/>
      <c r="Y1447" s="175"/>
      <c r="Z1447" s="175"/>
      <c r="AA1447" s="175"/>
      <c r="AB1447" s="171"/>
      <c r="AC1447" s="171"/>
      <c r="AD1447" s="171"/>
      <c r="AE1447" s="171"/>
      <c r="AF1447" s="171"/>
      <c r="AG1447" s="171"/>
      <c r="AH1447" s="171"/>
      <c r="AI1447" s="169"/>
      <c r="AJ1447" s="171"/>
      <c r="AK1447" s="171"/>
      <c r="AL1447" s="171"/>
      <c r="AM1447" s="171"/>
      <c r="AN1447" s="171"/>
      <c r="AO1447" s="171"/>
      <c r="AP1447" s="169"/>
      <c r="AQ1447" s="169"/>
      <c r="AR1447" s="169"/>
      <c r="AS1447" s="169"/>
      <c r="AT1447" s="169"/>
      <c r="AU1447" s="169"/>
      <c r="AV1447" s="169"/>
      <c r="AW1447" s="169"/>
      <c r="AX1447" s="169"/>
      <c r="BA1447" s="172"/>
    </row>
    <row r="1448" spans="9:53" s="12" customFormat="1" ht="15.75" x14ac:dyDescent="0.25">
      <c r="I1448" s="33"/>
      <c r="J1448" s="179"/>
      <c r="K1448" s="169"/>
      <c r="L1448" s="169"/>
      <c r="M1448" s="169"/>
      <c r="N1448" s="177"/>
      <c r="O1448" s="177"/>
      <c r="P1448" s="170"/>
      <c r="Q1448" s="170"/>
      <c r="R1448" s="182"/>
      <c r="S1448" s="182"/>
      <c r="T1448" s="179"/>
      <c r="U1448" s="179"/>
      <c r="V1448" s="173"/>
      <c r="W1448" s="174"/>
      <c r="X1448" s="173"/>
      <c r="Y1448" s="175"/>
      <c r="Z1448" s="175"/>
      <c r="AA1448" s="175"/>
      <c r="AB1448" s="171"/>
      <c r="AC1448" s="171"/>
      <c r="AD1448" s="171"/>
      <c r="AE1448" s="171"/>
      <c r="AF1448" s="171"/>
      <c r="AG1448" s="171"/>
      <c r="AH1448" s="171"/>
      <c r="AI1448" s="169"/>
      <c r="AJ1448" s="171"/>
      <c r="AK1448" s="171"/>
      <c r="AL1448" s="171"/>
      <c r="AM1448" s="171"/>
      <c r="AN1448" s="171"/>
      <c r="AO1448" s="171"/>
      <c r="AP1448" s="169"/>
      <c r="AQ1448" s="169"/>
      <c r="AR1448" s="169"/>
      <c r="AS1448" s="169"/>
      <c r="AT1448" s="169"/>
      <c r="AU1448" s="169"/>
      <c r="AV1448" s="169"/>
      <c r="AW1448" s="169"/>
      <c r="AX1448" s="169"/>
      <c r="BA1448" s="172"/>
    </row>
    <row r="1449" spans="9:53" s="12" customFormat="1" ht="15.75" x14ac:dyDescent="0.25">
      <c r="I1449" s="33"/>
      <c r="J1449" s="179"/>
      <c r="K1449" s="169"/>
      <c r="L1449" s="169"/>
      <c r="M1449" s="169"/>
      <c r="N1449" s="177"/>
      <c r="O1449" s="177"/>
      <c r="P1449" s="170"/>
      <c r="Q1449" s="170"/>
      <c r="R1449" s="182"/>
      <c r="S1449" s="182"/>
      <c r="T1449" s="179"/>
      <c r="U1449" s="179"/>
      <c r="V1449" s="173"/>
      <c r="W1449" s="174"/>
      <c r="X1449" s="173"/>
      <c r="Y1449" s="175"/>
      <c r="Z1449" s="175"/>
      <c r="AA1449" s="175"/>
      <c r="AB1449" s="171"/>
      <c r="AC1449" s="171"/>
      <c r="AD1449" s="171"/>
      <c r="AE1449" s="171"/>
      <c r="AF1449" s="171"/>
      <c r="AG1449" s="171"/>
      <c r="AH1449" s="171"/>
      <c r="AI1449" s="169"/>
      <c r="AJ1449" s="171"/>
      <c r="AK1449" s="171"/>
      <c r="AL1449" s="171"/>
      <c r="AM1449" s="171"/>
      <c r="AN1449" s="171"/>
      <c r="AO1449" s="171"/>
      <c r="AP1449" s="169"/>
      <c r="AQ1449" s="169"/>
      <c r="AR1449" s="169"/>
      <c r="AS1449" s="169"/>
      <c r="AT1449" s="169"/>
      <c r="AU1449" s="169"/>
      <c r="AV1449" s="169"/>
      <c r="AW1449" s="169"/>
      <c r="AX1449" s="169"/>
      <c r="BA1449" s="172"/>
    </row>
    <row r="1450" spans="9:53" s="12" customFormat="1" ht="15.75" x14ac:dyDescent="0.25">
      <c r="I1450" s="33"/>
      <c r="J1450" s="179"/>
      <c r="K1450" s="169"/>
      <c r="L1450" s="169"/>
      <c r="M1450" s="169"/>
      <c r="N1450" s="177"/>
      <c r="O1450" s="177"/>
      <c r="P1450" s="170"/>
      <c r="Q1450" s="170"/>
      <c r="R1450" s="182"/>
      <c r="S1450" s="182"/>
      <c r="T1450" s="179"/>
      <c r="U1450" s="179"/>
      <c r="V1450" s="173"/>
      <c r="W1450" s="174"/>
      <c r="X1450" s="173"/>
      <c r="Y1450" s="175"/>
      <c r="Z1450" s="175"/>
      <c r="AA1450" s="175"/>
      <c r="AB1450" s="171"/>
      <c r="AC1450" s="171"/>
      <c r="AD1450" s="171"/>
      <c r="AE1450" s="171"/>
      <c r="AF1450" s="171"/>
      <c r="AG1450" s="171"/>
      <c r="AH1450" s="171"/>
      <c r="AI1450" s="169"/>
      <c r="AJ1450" s="171"/>
      <c r="AK1450" s="171"/>
      <c r="AL1450" s="171"/>
      <c r="AM1450" s="171"/>
      <c r="AN1450" s="171"/>
      <c r="AO1450" s="171"/>
      <c r="AP1450" s="169"/>
      <c r="AQ1450" s="169"/>
      <c r="AR1450" s="169"/>
      <c r="AS1450" s="169"/>
      <c r="AT1450" s="169"/>
      <c r="AU1450" s="169"/>
      <c r="AV1450" s="169"/>
      <c r="AW1450" s="169"/>
      <c r="AX1450" s="169"/>
      <c r="BA1450" s="172"/>
    </row>
    <row r="1451" spans="9:53" s="12" customFormat="1" ht="15.75" x14ac:dyDescent="0.25">
      <c r="I1451" s="33"/>
      <c r="J1451" s="179"/>
      <c r="K1451" s="169"/>
      <c r="L1451" s="169"/>
      <c r="M1451" s="169"/>
      <c r="N1451" s="177"/>
      <c r="O1451" s="177"/>
      <c r="P1451" s="170"/>
      <c r="Q1451" s="170"/>
      <c r="R1451" s="182"/>
      <c r="S1451" s="182"/>
      <c r="T1451" s="179"/>
      <c r="U1451" s="179"/>
      <c r="V1451" s="173"/>
      <c r="W1451" s="174"/>
      <c r="X1451" s="173"/>
      <c r="Y1451" s="175"/>
      <c r="Z1451" s="175"/>
      <c r="AA1451" s="175"/>
      <c r="AB1451" s="171"/>
      <c r="AC1451" s="171"/>
      <c r="AD1451" s="171"/>
      <c r="AE1451" s="171"/>
      <c r="AF1451" s="171"/>
      <c r="AG1451" s="171"/>
      <c r="AH1451" s="171"/>
      <c r="AI1451" s="169"/>
      <c r="AJ1451" s="171"/>
      <c r="AK1451" s="171"/>
      <c r="AL1451" s="171"/>
      <c r="AM1451" s="171"/>
      <c r="AN1451" s="171"/>
      <c r="AO1451" s="171"/>
      <c r="AP1451" s="169"/>
      <c r="AQ1451" s="169"/>
      <c r="AR1451" s="169"/>
      <c r="AS1451" s="169"/>
      <c r="AT1451" s="169"/>
      <c r="AU1451" s="169"/>
      <c r="AV1451" s="169"/>
      <c r="AW1451" s="169"/>
      <c r="AX1451" s="169"/>
      <c r="BA1451" s="172"/>
    </row>
    <row r="1452" spans="9:53" s="12" customFormat="1" ht="15.75" x14ac:dyDescent="0.25">
      <c r="I1452" s="33"/>
      <c r="J1452" s="179"/>
      <c r="K1452" s="169"/>
      <c r="L1452" s="169"/>
      <c r="M1452" s="169"/>
      <c r="N1452" s="177"/>
      <c r="O1452" s="177"/>
      <c r="P1452" s="170"/>
      <c r="Q1452" s="170"/>
      <c r="R1452" s="182"/>
      <c r="S1452" s="182"/>
      <c r="T1452" s="179"/>
      <c r="U1452" s="179"/>
      <c r="V1452" s="173"/>
      <c r="W1452" s="174"/>
      <c r="X1452" s="173"/>
      <c r="Y1452" s="175"/>
      <c r="Z1452" s="175"/>
      <c r="AA1452" s="175"/>
      <c r="AB1452" s="171"/>
      <c r="AC1452" s="171"/>
      <c r="AD1452" s="171"/>
      <c r="AE1452" s="171"/>
      <c r="AF1452" s="171"/>
      <c r="AG1452" s="171"/>
      <c r="AH1452" s="171"/>
      <c r="AI1452" s="169"/>
      <c r="AJ1452" s="171"/>
      <c r="AK1452" s="171"/>
      <c r="AL1452" s="171"/>
      <c r="AM1452" s="171"/>
      <c r="AN1452" s="171"/>
      <c r="AO1452" s="171"/>
      <c r="AP1452" s="169"/>
      <c r="AQ1452" s="169"/>
      <c r="AR1452" s="169"/>
      <c r="AS1452" s="169"/>
      <c r="AT1452" s="169"/>
      <c r="AU1452" s="169"/>
      <c r="AV1452" s="169"/>
      <c r="AW1452" s="169"/>
      <c r="AX1452" s="169"/>
      <c r="BA1452" s="172"/>
    </row>
    <row r="1453" spans="9:53" s="12" customFormat="1" ht="15.75" x14ac:dyDescent="0.25">
      <c r="I1453" s="33"/>
      <c r="J1453" s="179"/>
      <c r="K1453" s="169"/>
      <c r="L1453" s="169"/>
      <c r="M1453" s="169"/>
      <c r="N1453" s="177"/>
      <c r="O1453" s="177"/>
      <c r="P1453" s="170"/>
      <c r="Q1453" s="170"/>
      <c r="R1453" s="182"/>
      <c r="S1453" s="182"/>
      <c r="T1453" s="179"/>
      <c r="U1453" s="179"/>
      <c r="V1453" s="173"/>
      <c r="W1453" s="174"/>
      <c r="X1453" s="173"/>
      <c r="Y1453" s="175"/>
      <c r="Z1453" s="175"/>
      <c r="AA1453" s="175"/>
      <c r="AB1453" s="171"/>
      <c r="AC1453" s="171"/>
      <c r="AD1453" s="171"/>
      <c r="AE1453" s="171"/>
      <c r="AF1453" s="171"/>
      <c r="AG1453" s="171"/>
      <c r="AH1453" s="171"/>
      <c r="AI1453" s="169"/>
      <c r="AJ1453" s="171"/>
      <c r="AK1453" s="171"/>
      <c r="AL1453" s="171"/>
      <c r="AM1453" s="171"/>
      <c r="AN1453" s="171"/>
      <c r="AO1453" s="171"/>
      <c r="AP1453" s="169"/>
      <c r="AQ1453" s="169"/>
      <c r="AR1453" s="169"/>
      <c r="AS1453" s="169"/>
      <c r="AT1453" s="169"/>
      <c r="AU1453" s="169"/>
      <c r="AV1453" s="169"/>
      <c r="AW1453" s="169"/>
      <c r="AX1453" s="169"/>
      <c r="BA1453" s="172"/>
    </row>
    <row r="1454" spans="9:53" s="12" customFormat="1" ht="15.75" x14ac:dyDescent="0.25">
      <c r="I1454" s="33"/>
      <c r="J1454" s="179"/>
      <c r="K1454" s="169"/>
      <c r="L1454" s="169"/>
      <c r="M1454" s="169"/>
      <c r="N1454" s="177"/>
      <c r="O1454" s="177"/>
      <c r="P1454" s="170"/>
      <c r="Q1454" s="170"/>
      <c r="R1454" s="182"/>
      <c r="S1454" s="182"/>
      <c r="T1454" s="179"/>
      <c r="U1454" s="179"/>
      <c r="V1454" s="173"/>
      <c r="W1454" s="174"/>
      <c r="X1454" s="173"/>
      <c r="Y1454" s="175"/>
      <c r="Z1454" s="175"/>
      <c r="AA1454" s="175"/>
      <c r="AB1454" s="171"/>
      <c r="AC1454" s="171"/>
      <c r="AD1454" s="171"/>
      <c r="AE1454" s="171"/>
      <c r="AF1454" s="171"/>
      <c r="AG1454" s="171"/>
      <c r="AH1454" s="171"/>
      <c r="AI1454" s="169"/>
      <c r="AJ1454" s="171"/>
      <c r="AK1454" s="171"/>
      <c r="AL1454" s="171"/>
      <c r="AM1454" s="171"/>
      <c r="AN1454" s="171"/>
      <c r="AO1454" s="171"/>
      <c r="AP1454" s="169"/>
      <c r="AQ1454" s="169"/>
      <c r="AR1454" s="169"/>
      <c r="AS1454" s="169"/>
      <c r="AT1454" s="169"/>
      <c r="AU1454" s="169"/>
      <c r="AV1454" s="169"/>
      <c r="AW1454" s="169"/>
      <c r="AX1454" s="169"/>
      <c r="BA1454" s="172"/>
    </row>
    <row r="1455" spans="9:53" s="12" customFormat="1" ht="15.75" x14ac:dyDescent="0.25">
      <c r="I1455" s="33"/>
      <c r="J1455" s="179"/>
      <c r="K1455" s="169"/>
      <c r="L1455" s="169"/>
      <c r="M1455" s="169"/>
      <c r="N1455" s="177"/>
      <c r="O1455" s="177"/>
      <c r="P1455" s="170"/>
      <c r="Q1455" s="170"/>
      <c r="R1455" s="182"/>
      <c r="S1455" s="182"/>
      <c r="T1455" s="179"/>
      <c r="U1455" s="179"/>
      <c r="V1455" s="173"/>
      <c r="W1455" s="174"/>
      <c r="X1455" s="173"/>
      <c r="Y1455" s="175"/>
      <c r="Z1455" s="175"/>
      <c r="AA1455" s="175"/>
      <c r="AB1455" s="171"/>
      <c r="AC1455" s="171"/>
      <c r="AD1455" s="171"/>
      <c r="AE1455" s="171"/>
      <c r="AF1455" s="171"/>
      <c r="AG1455" s="171"/>
      <c r="AH1455" s="171"/>
      <c r="AI1455" s="169"/>
      <c r="AJ1455" s="171"/>
      <c r="AK1455" s="171"/>
      <c r="AL1455" s="171"/>
      <c r="AM1455" s="171"/>
      <c r="AN1455" s="171"/>
      <c r="AO1455" s="171"/>
      <c r="AP1455" s="169"/>
      <c r="AQ1455" s="169"/>
      <c r="AR1455" s="169"/>
      <c r="AS1455" s="169"/>
      <c r="AT1455" s="169"/>
      <c r="AU1455" s="169"/>
      <c r="AV1455" s="169"/>
      <c r="AW1455" s="169"/>
      <c r="AX1455" s="169"/>
      <c r="BA1455" s="172"/>
    </row>
    <row r="1456" spans="9:53" s="12" customFormat="1" ht="15.75" x14ac:dyDescent="0.25">
      <c r="I1456" s="33"/>
      <c r="J1456" s="179"/>
      <c r="K1456" s="169"/>
      <c r="L1456" s="169"/>
      <c r="M1456" s="169"/>
      <c r="N1456" s="177"/>
      <c r="O1456" s="177"/>
      <c r="P1456" s="170"/>
      <c r="Q1456" s="170"/>
      <c r="R1456" s="182"/>
      <c r="S1456" s="182"/>
      <c r="T1456" s="179"/>
      <c r="U1456" s="179"/>
      <c r="V1456" s="173"/>
      <c r="W1456" s="174"/>
      <c r="X1456" s="173"/>
      <c r="Y1456" s="175"/>
      <c r="Z1456" s="175"/>
      <c r="AA1456" s="175"/>
      <c r="AB1456" s="171"/>
      <c r="AC1456" s="171"/>
      <c r="AD1456" s="171"/>
      <c r="AE1456" s="171"/>
      <c r="AF1456" s="171"/>
      <c r="AG1456" s="171"/>
      <c r="AH1456" s="171"/>
      <c r="AI1456" s="169"/>
      <c r="AJ1456" s="171"/>
      <c r="AK1456" s="171"/>
      <c r="AL1456" s="171"/>
      <c r="AM1456" s="171"/>
      <c r="AN1456" s="171"/>
      <c r="AO1456" s="171"/>
      <c r="AP1456" s="169"/>
      <c r="AQ1456" s="169"/>
      <c r="AR1456" s="169"/>
      <c r="AS1456" s="169"/>
      <c r="AT1456" s="169"/>
      <c r="AU1456" s="169"/>
      <c r="AV1456" s="169"/>
      <c r="AW1456" s="169"/>
      <c r="AX1456" s="169"/>
      <c r="BA1456" s="172"/>
    </row>
    <row r="1457" spans="9:53" s="12" customFormat="1" ht="15.75" x14ac:dyDescent="0.25">
      <c r="I1457" s="33"/>
      <c r="J1457" s="179"/>
      <c r="K1457" s="169"/>
      <c r="L1457" s="169"/>
      <c r="M1457" s="169"/>
      <c r="N1457" s="177"/>
      <c r="O1457" s="177"/>
      <c r="P1457" s="170"/>
      <c r="Q1457" s="170"/>
      <c r="R1457" s="182"/>
      <c r="S1457" s="182"/>
      <c r="T1457" s="179"/>
      <c r="U1457" s="179"/>
      <c r="V1457" s="173"/>
      <c r="W1457" s="174"/>
      <c r="X1457" s="173"/>
      <c r="Y1457" s="175"/>
      <c r="Z1457" s="175"/>
      <c r="AA1457" s="175"/>
      <c r="AB1457" s="171"/>
      <c r="AC1457" s="171"/>
      <c r="AD1457" s="171"/>
      <c r="AE1457" s="171"/>
      <c r="AF1457" s="171"/>
      <c r="AG1457" s="171"/>
      <c r="AH1457" s="171"/>
      <c r="AI1457" s="169"/>
      <c r="AJ1457" s="171"/>
      <c r="AK1457" s="171"/>
      <c r="AL1457" s="171"/>
      <c r="AM1457" s="171"/>
      <c r="AN1457" s="171"/>
      <c r="AO1457" s="171"/>
      <c r="AP1457" s="169"/>
      <c r="AQ1457" s="169"/>
      <c r="AR1457" s="169"/>
      <c r="AS1457" s="169"/>
      <c r="AT1457" s="169"/>
      <c r="AU1457" s="169"/>
      <c r="AV1457" s="169"/>
      <c r="AW1457" s="169"/>
      <c r="AX1457" s="169"/>
      <c r="BA1457" s="172"/>
    </row>
    <row r="1458" spans="9:53" s="12" customFormat="1" ht="15.75" x14ac:dyDescent="0.25">
      <c r="I1458" s="33"/>
      <c r="J1458" s="179"/>
      <c r="K1458" s="169"/>
      <c r="L1458" s="169"/>
      <c r="M1458" s="169"/>
      <c r="N1458" s="177"/>
      <c r="O1458" s="177"/>
      <c r="P1458" s="170"/>
      <c r="Q1458" s="170"/>
      <c r="R1458" s="182"/>
      <c r="S1458" s="182"/>
      <c r="T1458" s="179"/>
      <c r="U1458" s="179"/>
      <c r="V1458" s="173"/>
      <c r="W1458" s="174"/>
      <c r="X1458" s="173"/>
      <c r="Y1458" s="175"/>
      <c r="Z1458" s="175"/>
      <c r="AA1458" s="175"/>
      <c r="AB1458" s="171"/>
      <c r="AC1458" s="171"/>
      <c r="AD1458" s="171"/>
      <c r="AE1458" s="171"/>
      <c r="AF1458" s="171"/>
      <c r="AG1458" s="171"/>
      <c r="AH1458" s="171"/>
      <c r="AI1458" s="169"/>
      <c r="AJ1458" s="171"/>
      <c r="AK1458" s="171"/>
      <c r="AL1458" s="171"/>
      <c r="AM1458" s="171"/>
      <c r="AN1458" s="171"/>
      <c r="AO1458" s="171"/>
      <c r="AP1458" s="169"/>
      <c r="AQ1458" s="169"/>
      <c r="AR1458" s="169"/>
      <c r="AS1458" s="169"/>
      <c r="AT1458" s="169"/>
      <c r="AU1458" s="169"/>
      <c r="AV1458" s="169"/>
      <c r="AW1458" s="169"/>
      <c r="AX1458" s="169"/>
      <c r="BA1458" s="172"/>
    </row>
    <row r="1459" spans="9:53" s="12" customFormat="1" ht="15.75" x14ac:dyDescent="0.25">
      <c r="I1459" s="33"/>
      <c r="J1459" s="179"/>
      <c r="K1459" s="169"/>
      <c r="L1459" s="169"/>
      <c r="M1459" s="169"/>
      <c r="N1459" s="177"/>
      <c r="O1459" s="177"/>
      <c r="P1459" s="170"/>
      <c r="Q1459" s="170"/>
      <c r="R1459" s="182"/>
      <c r="S1459" s="182"/>
      <c r="T1459" s="179"/>
      <c r="U1459" s="179"/>
      <c r="V1459" s="173"/>
      <c r="W1459" s="174"/>
      <c r="X1459" s="173"/>
      <c r="Y1459" s="175"/>
      <c r="Z1459" s="175"/>
      <c r="AA1459" s="175"/>
      <c r="AB1459" s="171"/>
      <c r="AC1459" s="171"/>
      <c r="AD1459" s="171"/>
      <c r="AE1459" s="171"/>
      <c r="AF1459" s="171"/>
      <c r="AG1459" s="171"/>
      <c r="AH1459" s="171"/>
      <c r="AI1459" s="169"/>
      <c r="AJ1459" s="171"/>
      <c r="AK1459" s="171"/>
      <c r="AL1459" s="171"/>
      <c r="AM1459" s="171"/>
      <c r="AN1459" s="171"/>
      <c r="AO1459" s="171"/>
      <c r="AP1459" s="169"/>
      <c r="AQ1459" s="169"/>
      <c r="AR1459" s="169"/>
      <c r="AS1459" s="169"/>
      <c r="AT1459" s="169"/>
      <c r="AU1459" s="169"/>
      <c r="AV1459" s="169"/>
      <c r="AW1459" s="169"/>
      <c r="AX1459" s="169"/>
      <c r="BA1459" s="172"/>
    </row>
    <row r="1460" spans="9:53" s="12" customFormat="1" ht="15.75" x14ac:dyDescent="0.25">
      <c r="I1460" s="33"/>
      <c r="J1460" s="179"/>
      <c r="K1460" s="169"/>
      <c r="L1460" s="169"/>
      <c r="M1460" s="169"/>
      <c r="N1460" s="177"/>
      <c r="O1460" s="177"/>
      <c r="P1460" s="170"/>
      <c r="Q1460" s="170"/>
      <c r="R1460" s="182"/>
      <c r="S1460" s="182"/>
      <c r="T1460" s="179"/>
      <c r="U1460" s="179"/>
      <c r="V1460" s="173"/>
      <c r="W1460" s="174"/>
      <c r="X1460" s="173"/>
      <c r="Y1460" s="175"/>
      <c r="Z1460" s="175"/>
      <c r="AA1460" s="175"/>
      <c r="AB1460" s="171"/>
      <c r="AC1460" s="171"/>
      <c r="AD1460" s="171"/>
      <c r="AE1460" s="171"/>
      <c r="AF1460" s="171"/>
      <c r="AG1460" s="171"/>
      <c r="AH1460" s="171"/>
      <c r="AI1460" s="169"/>
      <c r="AJ1460" s="171"/>
      <c r="AK1460" s="171"/>
      <c r="AL1460" s="171"/>
      <c r="AM1460" s="171"/>
      <c r="AN1460" s="171"/>
      <c r="AO1460" s="171"/>
      <c r="AP1460" s="169"/>
      <c r="AQ1460" s="169"/>
      <c r="AR1460" s="169"/>
      <c r="AS1460" s="169"/>
      <c r="AT1460" s="169"/>
      <c r="AU1460" s="169"/>
      <c r="AV1460" s="169"/>
      <c r="AW1460" s="169"/>
      <c r="AX1460" s="169"/>
      <c r="BA1460" s="172"/>
    </row>
    <row r="1461" spans="9:53" s="12" customFormat="1" ht="15.75" x14ac:dyDescent="0.25">
      <c r="I1461" s="33"/>
      <c r="J1461" s="179"/>
      <c r="K1461" s="169"/>
      <c r="L1461" s="169"/>
      <c r="M1461" s="169"/>
      <c r="N1461" s="177"/>
      <c r="O1461" s="177"/>
      <c r="P1461" s="170"/>
      <c r="Q1461" s="170"/>
      <c r="R1461" s="182"/>
      <c r="S1461" s="182"/>
      <c r="T1461" s="179"/>
      <c r="U1461" s="179"/>
      <c r="V1461" s="173"/>
      <c r="W1461" s="174"/>
      <c r="X1461" s="173"/>
      <c r="Y1461" s="175"/>
      <c r="Z1461" s="175"/>
      <c r="AA1461" s="175"/>
      <c r="AB1461" s="171"/>
      <c r="AC1461" s="171"/>
      <c r="AD1461" s="171"/>
      <c r="AE1461" s="171"/>
      <c r="AF1461" s="171"/>
      <c r="AG1461" s="171"/>
      <c r="AH1461" s="171"/>
      <c r="AI1461" s="169"/>
      <c r="AJ1461" s="171"/>
      <c r="AK1461" s="171"/>
      <c r="AL1461" s="171"/>
      <c r="AM1461" s="171"/>
      <c r="AN1461" s="171"/>
      <c r="AO1461" s="171"/>
      <c r="AP1461" s="169"/>
      <c r="AQ1461" s="169"/>
      <c r="AR1461" s="169"/>
      <c r="AS1461" s="169"/>
      <c r="AT1461" s="169"/>
      <c r="AU1461" s="169"/>
      <c r="AV1461" s="169"/>
      <c r="AW1461" s="169"/>
      <c r="AX1461" s="169"/>
      <c r="BA1461" s="172"/>
    </row>
    <row r="1462" spans="9:53" s="12" customFormat="1" ht="15.75" x14ac:dyDescent="0.25">
      <c r="I1462" s="33"/>
      <c r="J1462" s="179"/>
      <c r="K1462" s="169"/>
      <c r="L1462" s="169"/>
      <c r="M1462" s="169"/>
      <c r="N1462" s="177"/>
      <c r="O1462" s="177"/>
      <c r="P1462" s="170"/>
      <c r="Q1462" s="170"/>
      <c r="R1462" s="182"/>
      <c r="S1462" s="182"/>
      <c r="T1462" s="179"/>
      <c r="U1462" s="179"/>
      <c r="V1462" s="173"/>
      <c r="W1462" s="174"/>
      <c r="X1462" s="173"/>
      <c r="Y1462" s="175"/>
      <c r="Z1462" s="175"/>
      <c r="AA1462" s="175"/>
      <c r="AB1462" s="171"/>
      <c r="AC1462" s="171"/>
      <c r="AD1462" s="171"/>
      <c r="AE1462" s="171"/>
      <c r="AF1462" s="171"/>
      <c r="AG1462" s="171"/>
      <c r="AH1462" s="171"/>
      <c r="AI1462" s="169"/>
      <c r="AJ1462" s="171"/>
      <c r="AK1462" s="171"/>
      <c r="AL1462" s="171"/>
      <c r="AM1462" s="171"/>
      <c r="AN1462" s="171"/>
      <c r="AO1462" s="171"/>
      <c r="AP1462" s="169"/>
      <c r="AQ1462" s="169"/>
      <c r="AR1462" s="169"/>
      <c r="AS1462" s="169"/>
      <c r="AT1462" s="169"/>
      <c r="AU1462" s="169"/>
      <c r="AV1462" s="169"/>
      <c r="AW1462" s="169"/>
      <c r="AX1462" s="169"/>
      <c r="BA1462" s="172"/>
    </row>
    <row r="1463" spans="9:53" s="12" customFormat="1" ht="15.75" x14ac:dyDescent="0.25">
      <c r="I1463" s="33"/>
      <c r="J1463" s="179"/>
      <c r="K1463" s="169"/>
      <c r="L1463" s="169"/>
      <c r="M1463" s="169"/>
      <c r="N1463" s="177"/>
      <c r="O1463" s="177"/>
      <c r="P1463" s="170"/>
      <c r="Q1463" s="170"/>
      <c r="R1463" s="182"/>
      <c r="S1463" s="182"/>
      <c r="T1463" s="179"/>
      <c r="U1463" s="179"/>
      <c r="V1463" s="173"/>
      <c r="W1463" s="174"/>
      <c r="X1463" s="173"/>
      <c r="Y1463" s="175"/>
      <c r="Z1463" s="175"/>
      <c r="AA1463" s="175"/>
      <c r="AB1463" s="171"/>
      <c r="AC1463" s="171"/>
      <c r="AD1463" s="171"/>
      <c r="AE1463" s="171"/>
      <c r="AF1463" s="171"/>
      <c r="AG1463" s="171"/>
      <c r="AH1463" s="171"/>
      <c r="AI1463" s="169"/>
      <c r="AJ1463" s="171"/>
      <c r="AK1463" s="171"/>
      <c r="AL1463" s="171"/>
      <c r="AM1463" s="171"/>
      <c r="AN1463" s="171"/>
      <c r="AO1463" s="171"/>
      <c r="AP1463" s="169"/>
      <c r="AQ1463" s="169"/>
      <c r="AR1463" s="169"/>
      <c r="AS1463" s="169"/>
      <c r="AT1463" s="169"/>
      <c r="AU1463" s="169"/>
      <c r="AV1463" s="169"/>
      <c r="AW1463" s="169"/>
      <c r="AX1463" s="169"/>
      <c r="BA1463" s="172"/>
    </row>
    <row r="1464" spans="9:53" s="12" customFormat="1" ht="15.75" x14ac:dyDescent="0.25">
      <c r="I1464" s="33"/>
      <c r="J1464" s="179"/>
      <c r="K1464" s="169"/>
      <c r="L1464" s="169"/>
      <c r="M1464" s="169"/>
      <c r="N1464" s="177"/>
      <c r="O1464" s="177"/>
      <c r="P1464" s="170"/>
      <c r="Q1464" s="170"/>
      <c r="R1464" s="182"/>
      <c r="S1464" s="182"/>
      <c r="T1464" s="179"/>
      <c r="U1464" s="179"/>
      <c r="V1464" s="173"/>
      <c r="W1464" s="174"/>
      <c r="X1464" s="173"/>
      <c r="Y1464" s="175"/>
      <c r="Z1464" s="175"/>
      <c r="AA1464" s="175"/>
      <c r="AB1464" s="171"/>
      <c r="AC1464" s="171"/>
      <c r="AD1464" s="171"/>
      <c r="AE1464" s="171"/>
      <c r="AF1464" s="171"/>
      <c r="AG1464" s="171"/>
      <c r="AH1464" s="171"/>
      <c r="AI1464" s="169"/>
      <c r="AJ1464" s="171"/>
      <c r="AK1464" s="171"/>
      <c r="AL1464" s="171"/>
      <c r="AM1464" s="171"/>
      <c r="AN1464" s="171"/>
      <c r="AO1464" s="171"/>
      <c r="AP1464" s="169"/>
      <c r="AQ1464" s="169"/>
      <c r="AR1464" s="169"/>
      <c r="AS1464" s="169"/>
      <c r="AT1464" s="169"/>
      <c r="AU1464" s="169"/>
      <c r="AV1464" s="169"/>
      <c r="AW1464" s="169"/>
      <c r="AX1464" s="169"/>
      <c r="BA1464" s="172"/>
    </row>
    <row r="1465" spans="9:53" s="12" customFormat="1" ht="15.75" x14ac:dyDescent="0.25">
      <c r="I1465" s="33"/>
      <c r="J1465" s="179"/>
      <c r="K1465" s="169"/>
      <c r="L1465" s="169"/>
      <c r="M1465" s="169"/>
      <c r="N1465" s="177"/>
      <c r="O1465" s="177"/>
      <c r="P1465" s="170"/>
      <c r="Q1465" s="170"/>
      <c r="R1465" s="182"/>
      <c r="S1465" s="182"/>
      <c r="T1465" s="179"/>
      <c r="U1465" s="179"/>
      <c r="V1465" s="173"/>
      <c r="W1465" s="174"/>
      <c r="X1465" s="173"/>
      <c r="Y1465" s="175"/>
      <c r="Z1465" s="175"/>
      <c r="AA1465" s="175"/>
      <c r="AB1465" s="171"/>
      <c r="AC1465" s="171"/>
      <c r="AD1465" s="171"/>
      <c r="AE1465" s="171"/>
      <c r="AF1465" s="171"/>
      <c r="AG1465" s="171"/>
      <c r="AH1465" s="171"/>
      <c r="AI1465" s="169"/>
      <c r="AJ1465" s="171"/>
      <c r="AK1465" s="171"/>
      <c r="AL1465" s="171"/>
      <c r="AM1465" s="171"/>
      <c r="AN1465" s="171"/>
      <c r="AO1465" s="171"/>
      <c r="AP1465" s="169"/>
      <c r="AQ1465" s="169"/>
      <c r="AR1465" s="169"/>
      <c r="AS1465" s="169"/>
      <c r="AT1465" s="169"/>
      <c r="AU1465" s="169"/>
      <c r="AV1465" s="169"/>
      <c r="AW1465" s="169"/>
      <c r="AX1465" s="169"/>
      <c r="BA1465" s="172"/>
    </row>
    <row r="1466" spans="9:53" s="12" customFormat="1" ht="15.75" x14ac:dyDescent="0.25">
      <c r="I1466" s="33"/>
      <c r="J1466" s="179"/>
      <c r="K1466" s="169"/>
      <c r="L1466" s="169"/>
      <c r="M1466" s="169"/>
      <c r="N1466" s="177"/>
      <c r="O1466" s="177"/>
      <c r="P1466" s="170"/>
      <c r="Q1466" s="170"/>
      <c r="R1466" s="182"/>
      <c r="S1466" s="182"/>
      <c r="T1466" s="179"/>
      <c r="U1466" s="179"/>
      <c r="V1466" s="173"/>
      <c r="W1466" s="174"/>
      <c r="X1466" s="173"/>
      <c r="Y1466" s="175"/>
      <c r="Z1466" s="175"/>
      <c r="AA1466" s="175"/>
      <c r="AB1466" s="171"/>
      <c r="AC1466" s="171"/>
      <c r="AD1466" s="171"/>
      <c r="AE1466" s="171"/>
      <c r="AF1466" s="171"/>
      <c r="AG1466" s="171"/>
      <c r="AH1466" s="171"/>
      <c r="AI1466" s="169"/>
      <c r="AJ1466" s="171"/>
      <c r="AK1466" s="171"/>
      <c r="AL1466" s="171"/>
      <c r="AM1466" s="171"/>
      <c r="AN1466" s="171"/>
      <c r="AO1466" s="171"/>
      <c r="AP1466" s="169"/>
      <c r="AQ1466" s="169"/>
      <c r="AR1466" s="169"/>
      <c r="AS1466" s="169"/>
      <c r="AT1466" s="169"/>
      <c r="AU1466" s="169"/>
      <c r="AV1466" s="169"/>
      <c r="AW1466" s="169"/>
      <c r="AX1466" s="169"/>
      <c r="BA1466" s="172"/>
    </row>
    <row r="1467" spans="9:53" s="12" customFormat="1" ht="15.75" x14ac:dyDescent="0.25">
      <c r="I1467" s="33"/>
      <c r="J1467" s="179"/>
      <c r="K1467" s="169"/>
      <c r="L1467" s="169"/>
      <c r="M1467" s="169"/>
      <c r="N1467" s="177"/>
      <c r="O1467" s="177"/>
      <c r="P1467" s="170"/>
      <c r="Q1467" s="170"/>
      <c r="R1467" s="182"/>
      <c r="S1467" s="182"/>
      <c r="T1467" s="291"/>
      <c r="U1467" s="216"/>
      <c r="V1467" s="173"/>
      <c r="W1467" s="174"/>
      <c r="X1467" s="173"/>
      <c r="Y1467" s="175"/>
      <c r="Z1467" s="175"/>
      <c r="AA1467" s="175"/>
      <c r="AB1467" s="171"/>
      <c r="AC1467" s="171"/>
      <c r="AD1467" s="171"/>
      <c r="AE1467" s="171"/>
      <c r="AF1467" s="171"/>
      <c r="AG1467" s="171"/>
      <c r="AH1467" s="171"/>
      <c r="AI1467" s="169"/>
      <c r="AJ1467" s="171"/>
      <c r="AK1467" s="171"/>
      <c r="AL1467" s="171"/>
      <c r="AM1467" s="171"/>
      <c r="AN1467" s="171"/>
      <c r="AO1467" s="171"/>
      <c r="AP1467" s="169"/>
      <c r="AQ1467" s="169"/>
      <c r="AR1467" s="169"/>
      <c r="AS1467" s="169"/>
      <c r="AT1467" s="169"/>
      <c r="AU1467" s="169"/>
      <c r="AV1467" s="169"/>
      <c r="AW1467" s="169"/>
      <c r="AX1467" s="169"/>
      <c r="BA1467" s="172"/>
    </row>
    <row r="1468" spans="9:53" s="12" customFormat="1" ht="15.75" x14ac:dyDescent="0.25">
      <c r="I1468" s="33"/>
      <c r="J1468" s="179"/>
      <c r="K1468" s="169"/>
      <c r="L1468" s="169"/>
      <c r="M1468" s="169"/>
      <c r="N1468" s="177"/>
      <c r="O1468" s="177"/>
      <c r="P1468" s="170"/>
      <c r="Q1468" s="170"/>
      <c r="R1468" s="182"/>
      <c r="S1468" s="182"/>
      <c r="T1468" s="179"/>
      <c r="U1468" s="179"/>
      <c r="V1468" s="173"/>
      <c r="W1468" s="174"/>
      <c r="X1468" s="173"/>
      <c r="Y1468" s="175"/>
      <c r="Z1468" s="175"/>
      <c r="AA1468" s="175"/>
      <c r="AB1468" s="171"/>
      <c r="AC1468" s="171"/>
      <c r="AD1468" s="171"/>
      <c r="AE1468" s="171"/>
      <c r="AF1468" s="171"/>
      <c r="AG1468" s="171"/>
      <c r="AH1468" s="171"/>
      <c r="AI1468" s="169"/>
      <c r="AJ1468" s="171"/>
      <c r="AK1468" s="171"/>
      <c r="AL1468" s="171"/>
      <c r="AM1468" s="171"/>
      <c r="AN1468" s="171"/>
      <c r="AO1468" s="171"/>
      <c r="AP1468" s="169"/>
      <c r="AQ1468" s="169"/>
      <c r="AR1468" s="169"/>
      <c r="AS1468" s="169"/>
      <c r="AT1468" s="169"/>
      <c r="AU1468" s="169"/>
      <c r="AV1468" s="169"/>
      <c r="AW1468" s="169"/>
      <c r="AX1468" s="169"/>
      <c r="BA1468" s="172"/>
    </row>
    <row r="1469" spans="9:53" s="12" customFormat="1" ht="15.75" x14ac:dyDescent="0.25">
      <c r="I1469" s="33"/>
      <c r="J1469" s="179"/>
      <c r="K1469" s="169"/>
      <c r="L1469" s="169"/>
      <c r="N1469" s="177"/>
      <c r="O1469" s="177"/>
      <c r="P1469" s="170"/>
      <c r="Q1469" s="170"/>
      <c r="R1469" s="182"/>
      <c r="S1469" s="182"/>
      <c r="T1469" s="179"/>
      <c r="U1469" s="179"/>
      <c r="V1469" s="173"/>
      <c r="W1469" s="174"/>
      <c r="X1469" s="173"/>
      <c r="Y1469" s="175"/>
      <c r="Z1469" s="175"/>
      <c r="AA1469" s="175"/>
    </row>
    <row r="1470" spans="9:53" s="12" customFormat="1" ht="15.75" x14ac:dyDescent="0.25">
      <c r="I1470" s="33"/>
      <c r="J1470" s="179"/>
      <c r="K1470" s="169"/>
      <c r="L1470" s="169"/>
      <c r="N1470" s="177"/>
      <c r="O1470" s="177"/>
      <c r="P1470" s="170"/>
      <c r="Q1470" s="170"/>
      <c r="R1470" s="182"/>
      <c r="S1470" s="182"/>
      <c r="T1470" s="179"/>
      <c r="U1470" s="179"/>
      <c r="V1470" s="173"/>
      <c r="W1470" s="174"/>
      <c r="X1470" s="173"/>
      <c r="Y1470" s="175"/>
      <c r="Z1470" s="175"/>
      <c r="AA1470" s="175"/>
    </row>
    <row r="1471" spans="9:53" s="12" customFormat="1" ht="15.75" x14ac:dyDescent="0.25">
      <c r="I1471" s="33"/>
      <c r="J1471" s="179"/>
      <c r="K1471" s="169"/>
      <c r="L1471" s="169"/>
      <c r="N1471" s="177"/>
      <c r="O1471" s="177"/>
      <c r="P1471" s="170"/>
      <c r="Q1471" s="170"/>
      <c r="R1471" s="182"/>
      <c r="S1471" s="182"/>
      <c r="T1471" s="179"/>
      <c r="U1471" s="179"/>
      <c r="V1471" s="173"/>
      <c r="W1471" s="174"/>
      <c r="X1471" s="173"/>
      <c r="Y1471" s="175"/>
      <c r="Z1471" s="175"/>
      <c r="AA1471" s="175"/>
    </row>
    <row r="1472" spans="9:53" s="12" customFormat="1" ht="15.75" x14ac:dyDescent="0.25">
      <c r="I1472" s="33"/>
      <c r="J1472" s="179"/>
      <c r="K1472" s="169"/>
      <c r="L1472" s="169"/>
      <c r="N1472" s="177"/>
      <c r="O1472" s="177"/>
      <c r="P1472" s="170"/>
      <c r="Q1472" s="170"/>
      <c r="R1472" s="182"/>
      <c r="S1472" s="182"/>
      <c r="T1472" s="179"/>
      <c r="U1472" s="179"/>
      <c r="V1472" s="173"/>
      <c r="W1472" s="174"/>
      <c r="X1472" s="173"/>
      <c r="Y1472" s="175"/>
      <c r="Z1472" s="175"/>
      <c r="AA1472" s="175"/>
    </row>
    <row r="1473" spans="9:53" s="12" customFormat="1" ht="15.75" x14ac:dyDescent="0.25">
      <c r="I1473" s="33"/>
      <c r="J1473" s="179"/>
      <c r="K1473" s="169"/>
      <c r="L1473" s="169"/>
      <c r="N1473" s="177"/>
      <c r="O1473" s="177"/>
      <c r="P1473" s="170"/>
      <c r="Q1473" s="170"/>
      <c r="R1473" s="182"/>
      <c r="S1473" s="182"/>
      <c r="T1473" s="179"/>
      <c r="U1473" s="179"/>
      <c r="V1473" s="173"/>
      <c r="W1473" s="174"/>
      <c r="X1473" s="173"/>
      <c r="Y1473" s="175"/>
      <c r="Z1473" s="175"/>
      <c r="AA1473" s="175"/>
    </row>
    <row r="1474" spans="9:53" s="12" customFormat="1" ht="15.75" x14ac:dyDescent="0.25">
      <c r="I1474" s="33"/>
      <c r="J1474" s="179"/>
      <c r="K1474" s="169"/>
      <c r="L1474" s="169"/>
      <c r="N1474" s="177"/>
      <c r="O1474" s="177"/>
      <c r="P1474" s="170"/>
      <c r="Q1474" s="170"/>
      <c r="R1474" s="182"/>
      <c r="S1474" s="182"/>
      <c r="T1474" s="179"/>
      <c r="U1474" s="179"/>
      <c r="V1474" s="173"/>
      <c r="W1474" s="174"/>
      <c r="X1474" s="173"/>
      <c r="Y1474" s="175"/>
      <c r="Z1474" s="175"/>
      <c r="AA1474" s="175"/>
    </row>
    <row r="1475" spans="9:53" s="12" customFormat="1" ht="15.75" x14ac:dyDescent="0.25">
      <c r="I1475" s="33"/>
      <c r="J1475" s="179"/>
      <c r="K1475" s="169"/>
      <c r="L1475" s="169"/>
      <c r="N1475" s="177"/>
      <c r="O1475" s="177"/>
      <c r="P1475" s="170"/>
      <c r="Q1475" s="170"/>
      <c r="R1475" s="182"/>
      <c r="S1475" s="182"/>
      <c r="T1475" s="179"/>
      <c r="U1475" s="179"/>
      <c r="V1475" s="173"/>
      <c r="W1475" s="174"/>
      <c r="X1475" s="173"/>
      <c r="Y1475" s="175"/>
      <c r="Z1475" s="175"/>
      <c r="AA1475" s="175"/>
    </row>
    <row r="1476" spans="9:53" s="12" customFormat="1" ht="15.75" x14ac:dyDescent="0.25">
      <c r="I1476" s="33"/>
      <c r="J1476" s="179"/>
      <c r="K1476" s="169"/>
      <c r="L1476" s="169"/>
      <c r="N1476" s="177"/>
      <c r="O1476" s="177"/>
      <c r="P1476" s="170"/>
      <c r="Q1476" s="170"/>
      <c r="R1476" s="182"/>
      <c r="S1476" s="182"/>
      <c r="T1476" s="179"/>
      <c r="U1476" s="179"/>
      <c r="V1476" s="173"/>
      <c r="W1476" s="174"/>
      <c r="X1476" s="173"/>
      <c r="Y1476" s="175"/>
      <c r="Z1476" s="175"/>
      <c r="AA1476" s="175"/>
    </row>
    <row r="1477" spans="9:53" s="12" customFormat="1" ht="15.75" x14ac:dyDescent="0.25">
      <c r="I1477" s="33"/>
      <c r="J1477" s="179"/>
      <c r="K1477" s="169"/>
      <c r="L1477" s="169"/>
      <c r="M1477" s="169"/>
      <c r="N1477" s="177"/>
      <c r="O1477" s="177"/>
      <c r="P1477" s="170"/>
      <c r="Q1477" s="170"/>
      <c r="R1477" s="182"/>
      <c r="S1477" s="182"/>
      <c r="T1477" s="179"/>
      <c r="U1477" s="179"/>
      <c r="V1477" s="173"/>
      <c r="W1477" s="174"/>
      <c r="X1477" s="173"/>
      <c r="Y1477" s="175"/>
      <c r="Z1477" s="175"/>
      <c r="AA1477" s="175"/>
      <c r="AB1477" s="171"/>
      <c r="AC1477" s="171"/>
      <c r="AD1477" s="171"/>
      <c r="AE1477" s="171"/>
      <c r="AF1477" s="171"/>
      <c r="AG1477" s="171"/>
      <c r="AH1477" s="171"/>
      <c r="AI1477" s="169"/>
      <c r="AJ1477" s="171"/>
      <c r="AK1477" s="171"/>
      <c r="AL1477" s="171"/>
      <c r="AM1477" s="171"/>
      <c r="AN1477" s="171"/>
      <c r="AO1477" s="171"/>
      <c r="AP1477" s="169"/>
      <c r="AQ1477" s="169"/>
      <c r="AR1477" s="169"/>
      <c r="AS1477" s="169"/>
      <c r="AT1477" s="169"/>
      <c r="AU1477" s="169"/>
      <c r="AV1477" s="169"/>
      <c r="AW1477" s="169"/>
      <c r="AX1477" s="169"/>
      <c r="BA1477" s="172"/>
    </row>
    <row r="1478" spans="9:53" s="12" customFormat="1" ht="15.75" x14ac:dyDescent="0.25">
      <c r="I1478" s="33"/>
      <c r="J1478" s="179"/>
      <c r="K1478" s="169"/>
      <c r="L1478" s="169"/>
      <c r="N1478" s="177"/>
      <c r="O1478" s="177"/>
      <c r="P1478" s="170"/>
      <c r="Q1478" s="170"/>
      <c r="R1478" s="182"/>
      <c r="S1478" s="182"/>
      <c r="T1478" s="179"/>
      <c r="U1478" s="179"/>
      <c r="V1478" s="173"/>
      <c r="W1478" s="174"/>
      <c r="X1478" s="173"/>
      <c r="Y1478" s="175"/>
      <c r="Z1478" s="175"/>
      <c r="AA1478" s="175"/>
    </row>
    <row r="1479" spans="9:53" s="12" customFormat="1" ht="15.75" x14ac:dyDescent="0.25">
      <c r="I1479" s="33"/>
      <c r="J1479" s="179"/>
      <c r="K1479" s="169"/>
      <c r="L1479" s="169"/>
      <c r="N1479" s="177"/>
      <c r="O1479" s="177"/>
      <c r="P1479" s="170"/>
      <c r="Q1479" s="170"/>
      <c r="R1479" s="182"/>
      <c r="S1479" s="182"/>
      <c r="T1479" s="179"/>
      <c r="U1479" s="179"/>
      <c r="V1479" s="173"/>
      <c r="W1479" s="174"/>
      <c r="X1479" s="173"/>
      <c r="Y1479" s="175"/>
      <c r="Z1479" s="175"/>
      <c r="AA1479" s="175"/>
    </row>
    <row r="1480" spans="9:53" s="12" customFormat="1" ht="15.75" x14ac:dyDescent="0.25">
      <c r="I1480" s="33"/>
      <c r="J1480" s="179"/>
      <c r="K1480" s="169"/>
      <c r="L1480" s="169"/>
      <c r="N1480" s="177"/>
      <c r="O1480" s="177"/>
      <c r="P1480" s="170"/>
      <c r="Q1480" s="170"/>
      <c r="R1480" s="182"/>
      <c r="S1480" s="182"/>
      <c r="T1480" s="179"/>
      <c r="U1480" s="179"/>
      <c r="V1480" s="173"/>
      <c r="W1480" s="174"/>
      <c r="X1480" s="173"/>
      <c r="Y1480" s="175"/>
      <c r="Z1480" s="175"/>
      <c r="AA1480" s="175"/>
    </row>
    <row r="1481" spans="9:53" s="12" customFormat="1" ht="15.75" x14ac:dyDescent="0.25">
      <c r="I1481" s="33"/>
      <c r="J1481" s="179"/>
      <c r="K1481" s="169"/>
      <c r="L1481" s="169"/>
      <c r="N1481" s="177"/>
      <c r="O1481" s="177"/>
      <c r="P1481" s="170"/>
      <c r="Q1481" s="170"/>
      <c r="R1481" s="182"/>
      <c r="S1481" s="182"/>
      <c r="T1481" s="179"/>
      <c r="U1481" s="179"/>
      <c r="V1481" s="173"/>
      <c r="W1481" s="174"/>
      <c r="X1481" s="173"/>
      <c r="Y1481" s="175"/>
      <c r="Z1481" s="175"/>
      <c r="AA1481" s="175"/>
    </row>
    <row r="1482" spans="9:53" s="12" customFormat="1" ht="15.75" x14ac:dyDescent="0.25">
      <c r="I1482" s="33"/>
      <c r="J1482" s="179"/>
      <c r="K1482" s="169"/>
      <c r="L1482" s="169"/>
      <c r="M1482" s="169"/>
      <c r="N1482" s="177"/>
      <c r="O1482" s="177"/>
      <c r="P1482" s="170"/>
      <c r="Q1482" s="170"/>
      <c r="R1482" s="182"/>
      <c r="S1482" s="182"/>
      <c r="T1482" s="179"/>
      <c r="U1482" s="179"/>
      <c r="V1482" s="173"/>
      <c r="W1482" s="174"/>
      <c r="X1482" s="173"/>
      <c r="Y1482" s="175"/>
      <c r="Z1482" s="175"/>
      <c r="AA1482" s="175"/>
      <c r="AB1482" s="171"/>
      <c r="AC1482" s="171"/>
      <c r="AD1482" s="171"/>
      <c r="AE1482" s="171"/>
      <c r="AF1482" s="171"/>
      <c r="AG1482" s="171"/>
      <c r="AH1482" s="171"/>
      <c r="AI1482" s="169"/>
      <c r="AJ1482" s="171"/>
      <c r="AK1482" s="171"/>
      <c r="AL1482" s="171"/>
      <c r="AM1482" s="171"/>
      <c r="AN1482" s="171"/>
      <c r="AO1482" s="171"/>
      <c r="AP1482" s="169"/>
      <c r="AQ1482" s="169"/>
      <c r="AR1482" s="169"/>
      <c r="AS1482" s="169"/>
      <c r="AT1482" s="169"/>
      <c r="AU1482" s="169"/>
      <c r="AV1482" s="169"/>
      <c r="AW1482" s="169"/>
      <c r="AX1482" s="169"/>
      <c r="BA1482" s="172"/>
    </row>
    <row r="1483" spans="9:53" s="12" customFormat="1" ht="15.75" x14ac:dyDescent="0.25">
      <c r="I1483" s="33"/>
      <c r="J1483" s="179"/>
      <c r="K1483" s="169"/>
      <c r="L1483" s="169"/>
      <c r="N1483" s="177"/>
      <c r="O1483" s="177"/>
      <c r="P1483" s="170"/>
      <c r="Q1483" s="170"/>
      <c r="R1483" s="182"/>
      <c r="S1483" s="182"/>
      <c r="T1483" s="179"/>
      <c r="U1483" s="179"/>
      <c r="V1483" s="173"/>
      <c r="W1483" s="174"/>
      <c r="X1483" s="173"/>
      <c r="Y1483" s="175"/>
      <c r="Z1483" s="175"/>
      <c r="AA1483" s="175"/>
    </row>
    <row r="1484" spans="9:53" s="12" customFormat="1" ht="15.75" x14ac:dyDescent="0.25">
      <c r="I1484" s="33"/>
      <c r="J1484" s="179"/>
      <c r="K1484" s="169"/>
      <c r="L1484" s="169"/>
      <c r="N1484" s="177"/>
      <c r="O1484" s="177"/>
      <c r="P1484" s="170"/>
      <c r="Q1484" s="170"/>
      <c r="R1484" s="182"/>
      <c r="S1484" s="182"/>
      <c r="T1484" s="179"/>
      <c r="U1484" s="179"/>
      <c r="V1484" s="173"/>
      <c r="W1484" s="174"/>
      <c r="X1484" s="173"/>
      <c r="Y1484" s="175"/>
      <c r="Z1484" s="175"/>
      <c r="AA1484" s="175"/>
    </row>
    <row r="1485" spans="9:53" s="12" customFormat="1" ht="15.75" x14ac:dyDescent="0.25">
      <c r="I1485" s="33"/>
      <c r="J1485" s="179"/>
      <c r="K1485" s="169"/>
      <c r="L1485" s="169"/>
      <c r="N1485" s="177"/>
      <c r="O1485" s="177"/>
      <c r="P1485" s="170"/>
      <c r="Q1485" s="170"/>
      <c r="R1485" s="182"/>
      <c r="S1485" s="182"/>
      <c r="T1485" s="179"/>
      <c r="U1485" s="179"/>
      <c r="V1485" s="173"/>
      <c r="W1485" s="174"/>
      <c r="X1485" s="173"/>
      <c r="Y1485" s="175"/>
      <c r="Z1485" s="175"/>
      <c r="AA1485" s="175"/>
    </row>
    <row r="1486" spans="9:53" s="12" customFormat="1" ht="15.75" x14ac:dyDescent="0.25">
      <c r="I1486" s="33"/>
      <c r="J1486" s="179"/>
      <c r="K1486" s="169"/>
      <c r="L1486" s="169"/>
      <c r="N1486" s="177"/>
      <c r="O1486" s="177"/>
      <c r="P1486" s="170"/>
      <c r="Q1486" s="170"/>
      <c r="R1486" s="182"/>
      <c r="S1486" s="182"/>
      <c r="T1486" s="179"/>
      <c r="U1486" s="179"/>
      <c r="V1486" s="173"/>
      <c r="W1486" s="174"/>
      <c r="X1486" s="173"/>
      <c r="Y1486" s="175"/>
      <c r="Z1486" s="175"/>
      <c r="AA1486" s="175"/>
    </row>
    <row r="1487" spans="9:53" s="12" customFormat="1" ht="15.75" x14ac:dyDescent="0.25">
      <c r="I1487" s="33"/>
      <c r="J1487" s="179"/>
      <c r="K1487" s="169"/>
      <c r="L1487" s="169"/>
      <c r="N1487" s="177"/>
      <c r="O1487" s="177"/>
      <c r="P1487" s="170"/>
      <c r="Q1487" s="170"/>
      <c r="R1487" s="182"/>
      <c r="S1487" s="182"/>
      <c r="T1487" s="179"/>
      <c r="U1487" s="179"/>
      <c r="V1487" s="173"/>
      <c r="W1487" s="174"/>
      <c r="X1487" s="173"/>
      <c r="Y1487" s="175"/>
      <c r="Z1487" s="175"/>
      <c r="AA1487" s="175"/>
    </row>
    <row r="1488" spans="9:53" s="12" customFormat="1" ht="15.75" x14ac:dyDescent="0.25">
      <c r="I1488" s="33"/>
      <c r="J1488" s="179"/>
      <c r="K1488" s="169"/>
      <c r="L1488" s="169"/>
      <c r="N1488" s="177"/>
      <c r="O1488" s="177"/>
      <c r="P1488" s="170"/>
      <c r="Q1488" s="170"/>
      <c r="R1488" s="182"/>
      <c r="S1488" s="182"/>
      <c r="T1488" s="179"/>
      <c r="U1488" s="179"/>
      <c r="V1488" s="173"/>
      <c r="W1488" s="174"/>
      <c r="X1488" s="173"/>
      <c r="Y1488" s="175"/>
      <c r="Z1488" s="175"/>
      <c r="AA1488" s="175"/>
    </row>
    <row r="1489" spans="9:53" s="12" customFormat="1" ht="15.75" x14ac:dyDescent="0.25">
      <c r="I1489" s="33"/>
      <c r="J1489" s="179"/>
      <c r="K1489" s="169"/>
      <c r="L1489" s="169"/>
      <c r="N1489" s="177"/>
      <c r="O1489" s="177"/>
      <c r="P1489" s="170"/>
      <c r="Q1489" s="170"/>
      <c r="R1489" s="182"/>
      <c r="S1489" s="182"/>
      <c r="T1489" s="179"/>
      <c r="U1489" s="179"/>
      <c r="V1489" s="173"/>
      <c r="W1489" s="174"/>
      <c r="X1489" s="173"/>
      <c r="Y1489" s="175"/>
      <c r="Z1489" s="175"/>
      <c r="AA1489" s="175"/>
    </row>
    <row r="1490" spans="9:53" s="12" customFormat="1" ht="15.75" x14ac:dyDescent="0.25">
      <c r="I1490" s="33"/>
      <c r="J1490" s="179"/>
      <c r="K1490" s="169"/>
      <c r="L1490" s="169"/>
      <c r="N1490" s="177"/>
      <c r="O1490" s="177"/>
      <c r="P1490" s="170"/>
      <c r="Q1490" s="170"/>
      <c r="R1490" s="182"/>
      <c r="S1490" s="182"/>
      <c r="T1490" s="179"/>
      <c r="U1490" s="179"/>
      <c r="V1490" s="173"/>
      <c r="W1490" s="174"/>
      <c r="X1490" s="173"/>
      <c r="Y1490" s="175"/>
      <c r="Z1490" s="175"/>
      <c r="AA1490" s="175"/>
    </row>
    <row r="1491" spans="9:53" s="12" customFormat="1" ht="15.75" x14ac:dyDescent="0.25">
      <c r="I1491" s="33"/>
      <c r="J1491" s="179"/>
      <c r="K1491" s="169"/>
      <c r="L1491" s="169"/>
      <c r="N1491" s="177"/>
      <c r="O1491" s="177"/>
      <c r="P1491" s="170"/>
      <c r="Q1491" s="170"/>
      <c r="R1491" s="182"/>
      <c r="S1491" s="182"/>
      <c r="T1491" s="179"/>
      <c r="U1491" s="179"/>
      <c r="V1491" s="173"/>
      <c r="W1491" s="174"/>
      <c r="X1491" s="173"/>
      <c r="Y1491" s="175"/>
      <c r="Z1491" s="175"/>
      <c r="AA1491" s="175"/>
    </row>
    <row r="1492" spans="9:53" s="12" customFormat="1" ht="15.75" x14ac:dyDescent="0.25">
      <c r="I1492" s="33"/>
      <c r="J1492" s="179"/>
      <c r="K1492" s="169"/>
      <c r="L1492" s="169"/>
      <c r="M1492" s="169"/>
      <c r="N1492" s="177"/>
      <c r="O1492" s="177"/>
      <c r="P1492" s="170"/>
      <c r="Q1492" s="170"/>
      <c r="R1492" s="182"/>
      <c r="S1492" s="182"/>
      <c r="T1492" s="179"/>
      <c r="U1492" s="179"/>
      <c r="V1492" s="173"/>
      <c r="W1492" s="174"/>
      <c r="X1492" s="173"/>
      <c r="Y1492" s="175"/>
      <c r="Z1492" s="175"/>
      <c r="AA1492" s="175"/>
      <c r="AB1492" s="171"/>
      <c r="AC1492" s="171"/>
      <c r="AD1492" s="171"/>
      <c r="AE1492" s="171"/>
      <c r="AF1492" s="171"/>
      <c r="AG1492" s="171"/>
      <c r="AH1492" s="171"/>
      <c r="AI1492" s="169"/>
      <c r="AJ1492" s="171"/>
      <c r="AK1492" s="171"/>
      <c r="AL1492" s="171"/>
      <c r="AM1492" s="171"/>
      <c r="AN1492" s="171"/>
      <c r="AO1492" s="171"/>
      <c r="AP1492" s="169"/>
      <c r="AQ1492" s="169"/>
      <c r="AR1492" s="169"/>
      <c r="AS1492" s="169"/>
      <c r="AT1492" s="169"/>
      <c r="AU1492" s="169"/>
      <c r="AV1492" s="169"/>
      <c r="AW1492" s="169"/>
      <c r="AX1492" s="169"/>
      <c r="BA1492" s="172"/>
    </row>
    <row r="1493" spans="9:53" s="12" customFormat="1" ht="15.75" x14ac:dyDescent="0.25">
      <c r="I1493" s="33"/>
      <c r="J1493" s="179"/>
      <c r="K1493" s="169"/>
      <c r="L1493" s="169"/>
      <c r="M1493" s="169"/>
      <c r="N1493" s="177"/>
      <c r="O1493" s="177"/>
      <c r="P1493" s="170"/>
      <c r="Q1493" s="170"/>
      <c r="R1493" s="182"/>
      <c r="S1493" s="182"/>
      <c r="T1493" s="179"/>
      <c r="U1493" s="179"/>
      <c r="V1493" s="173"/>
      <c r="W1493" s="174"/>
      <c r="X1493" s="173"/>
      <c r="Y1493" s="175"/>
      <c r="Z1493" s="175"/>
      <c r="AA1493" s="175"/>
      <c r="AB1493" s="171"/>
      <c r="AC1493" s="171"/>
      <c r="AD1493" s="171"/>
      <c r="AE1493" s="171"/>
      <c r="AF1493" s="171"/>
      <c r="AG1493" s="171"/>
      <c r="AH1493" s="171"/>
      <c r="AI1493" s="169"/>
      <c r="AJ1493" s="171"/>
      <c r="AK1493" s="171"/>
      <c r="AL1493" s="171"/>
      <c r="AM1493" s="171"/>
      <c r="AN1493" s="171"/>
      <c r="AO1493" s="171"/>
      <c r="AP1493" s="169"/>
      <c r="AQ1493" s="169"/>
      <c r="AR1493" s="169"/>
      <c r="AS1493" s="169"/>
      <c r="AT1493" s="169"/>
      <c r="AU1493" s="169"/>
      <c r="AV1493" s="169"/>
      <c r="AW1493" s="169"/>
      <c r="AX1493" s="169"/>
      <c r="BA1493" s="172"/>
    </row>
    <row r="1494" spans="9:53" s="12" customFormat="1" ht="15.75" x14ac:dyDescent="0.25">
      <c r="I1494" s="33"/>
      <c r="J1494" s="179"/>
      <c r="K1494" s="169"/>
      <c r="L1494" s="169"/>
      <c r="M1494" s="169"/>
      <c r="N1494" s="177"/>
      <c r="O1494" s="177"/>
      <c r="P1494" s="170"/>
      <c r="Q1494" s="170"/>
      <c r="R1494" s="182"/>
      <c r="S1494" s="182"/>
      <c r="T1494" s="179"/>
      <c r="U1494" s="179"/>
      <c r="V1494" s="173"/>
      <c r="W1494" s="174"/>
      <c r="X1494" s="173"/>
      <c r="Y1494" s="175"/>
      <c r="Z1494" s="175"/>
      <c r="AA1494" s="175"/>
      <c r="AB1494" s="171"/>
      <c r="AC1494" s="171"/>
      <c r="AD1494" s="171"/>
      <c r="AE1494" s="171"/>
      <c r="AF1494" s="171"/>
      <c r="AG1494" s="171"/>
      <c r="AH1494" s="171"/>
      <c r="AI1494" s="169"/>
      <c r="AJ1494" s="171"/>
      <c r="AK1494" s="171"/>
      <c r="AL1494" s="171"/>
      <c r="AM1494" s="171"/>
      <c r="AN1494" s="171"/>
      <c r="AO1494" s="171"/>
      <c r="AP1494" s="169"/>
      <c r="AQ1494" s="169"/>
      <c r="AR1494" s="169"/>
      <c r="AS1494" s="169"/>
      <c r="AT1494" s="169"/>
      <c r="AU1494" s="169"/>
      <c r="AV1494" s="169"/>
      <c r="AW1494" s="169"/>
      <c r="AX1494" s="169"/>
      <c r="BA1494" s="172"/>
    </row>
    <row r="1495" spans="9:53" s="12" customFormat="1" ht="15.75" x14ac:dyDescent="0.25">
      <c r="I1495" s="33"/>
      <c r="J1495" s="179"/>
      <c r="K1495" s="169"/>
      <c r="L1495" s="169"/>
      <c r="M1495" s="169"/>
      <c r="N1495" s="177"/>
      <c r="O1495" s="177"/>
      <c r="P1495" s="170"/>
      <c r="Q1495" s="170"/>
      <c r="R1495" s="182"/>
      <c r="S1495" s="182"/>
      <c r="T1495" s="179"/>
      <c r="U1495" s="179"/>
      <c r="V1495" s="173"/>
      <c r="W1495" s="174"/>
      <c r="X1495" s="173"/>
      <c r="Y1495" s="175"/>
      <c r="Z1495" s="175"/>
      <c r="AA1495" s="175"/>
      <c r="AB1495" s="171"/>
      <c r="AC1495" s="171"/>
      <c r="AD1495" s="171"/>
      <c r="AE1495" s="171"/>
      <c r="AF1495" s="171"/>
      <c r="AG1495" s="171"/>
      <c r="AH1495" s="171"/>
      <c r="AI1495" s="169"/>
      <c r="AJ1495" s="171"/>
      <c r="AK1495" s="171"/>
      <c r="AL1495" s="171"/>
      <c r="AM1495" s="171"/>
      <c r="AN1495" s="171"/>
      <c r="AO1495" s="171"/>
      <c r="AP1495" s="169"/>
      <c r="AQ1495" s="169"/>
      <c r="AR1495" s="169"/>
      <c r="AS1495" s="169"/>
      <c r="AT1495" s="169"/>
      <c r="AU1495" s="169"/>
      <c r="AV1495" s="169"/>
      <c r="AW1495" s="169"/>
      <c r="AX1495" s="169"/>
      <c r="BA1495" s="172"/>
    </row>
    <row r="1496" spans="9:53" s="12" customFormat="1" ht="15.75" x14ac:dyDescent="0.25">
      <c r="I1496" s="33"/>
      <c r="J1496" s="179"/>
      <c r="K1496" s="169"/>
      <c r="L1496" s="169"/>
      <c r="M1496" s="169"/>
      <c r="N1496" s="177"/>
      <c r="O1496" s="177"/>
      <c r="P1496" s="170"/>
      <c r="Q1496" s="170"/>
      <c r="R1496" s="182"/>
      <c r="S1496" s="182"/>
      <c r="T1496" s="179"/>
      <c r="U1496" s="179"/>
      <c r="V1496" s="173"/>
      <c r="W1496" s="174"/>
      <c r="X1496" s="173"/>
      <c r="Y1496" s="175"/>
      <c r="Z1496" s="175"/>
      <c r="AA1496" s="175"/>
      <c r="AB1496" s="171"/>
      <c r="AC1496" s="171"/>
      <c r="AD1496" s="171"/>
      <c r="AE1496" s="171"/>
      <c r="AF1496" s="171"/>
      <c r="AG1496" s="171"/>
      <c r="AH1496" s="171"/>
      <c r="AI1496" s="169"/>
      <c r="AJ1496" s="171"/>
      <c r="AK1496" s="171"/>
      <c r="AL1496" s="171"/>
      <c r="AM1496" s="171"/>
      <c r="AN1496" s="171"/>
      <c r="AO1496" s="171"/>
      <c r="AP1496" s="169"/>
      <c r="AQ1496" s="169"/>
      <c r="AR1496" s="169"/>
      <c r="AS1496" s="169"/>
      <c r="AT1496" s="169"/>
      <c r="AU1496" s="169"/>
      <c r="AV1496" s="169"/>
      <c r="AW1496" s="169"/>
      <c r="AX1496" s="169"/>
      <c r="BA1496" s="172"/>
    </row>
    <row r="1497" spans="9:53" s="12" customFormat="1" ht="15.75" x14ac:dyDescent="0.25">
      <c r="I1497" s="33"/>
      <c r="J1497" s="179"/>
      <c r="K1497" s="169"/>
      <c r="L1497" s="169"/>
      <c r="M1497" s="169"/>
      <c r="N1497" s="177"/>
      <c r="O1497" s="177"/>
      <c r="P1497" s="170"/>
      <c r="Q1497" s="170"/>
      <c r="R1497" s="182"/>
      <c r="S1497" s="182"/>
      <c r="T1497" s="179"/>
      <c r="U1497" s="179"/>
      <c r="V1497" s="173"/>
      <c r="W1497" s="174"/>
      <c r="X1497" s="173"/>
      <c r="Y1497" s="175"/>
      <c r="Z1497" s="175"/>
      <c r="AA1497" s="175"/>
      <c r="AB1497" s="171"/>
      <c r="AC1497" s="171"/>
      <c r="AD1497" s="171"/>
      <c r="AE1497" s="171"/>
      <c r="AF1497" s="171"/>
      <c r="AG1497" s="171"/>
      <c r="AH1497" s="171"/>
      <c r="AI1497" s="169"/>
      <c r="AJ1497" s="171"/>
      <c r="AK1497" s="171"/>
      <c r="AL1497" s="171"/>
      <c r="AM1497" s="171"/>
      <c r="AN1497" s="171"/>
      <c r="AO1497" s="171"/>
      <c r="AP1497" s="169"/>
      <c r="AQ1497" s="169"/>
      <c r="AR1497" s="169"/>
      <c r="AS1497" s="169"/>
      <c r="AT1497" s="169"/>
      <c r="AU1497" s="169"/>
      <c r="AV1497" s="169"/>
      <c r="AW1497" s="169"/>
      <c r="AX1497" s="169"/>
      <c r="BA1497" s="172"/>
    </row>
    <row r="1498" spans="9:53" s="12" customFormat="1" ht="15.75" x14ac:dyDescent="0.25">
      <c r="I1498" s="33"/>
      <c r="J1498" s="179"/>
      <c r="K1498" s="169"/>
      <c r="L1498" s="169"/>
      <c r="M1498" s="169"/>
      <c r="N1498" s="177"/>
      <c r="O1498" s="177"/>
      <c r="P1498" s="170"/>
      <c r="Q1498" s="170"/>
      <c r="R1498" s="182"/>
      <c r="S1498" s="182"/>
      <c r="T1498" s="179"/>
      <c r="U1498" s="179"/>
      <c r="V1498" s="173"/>
      <c r="W1498" s="174"/>
      <c r="X1498" s="173"/>
      <c r="Y1498" s="175"/>
      <c r="Z1498" s="175"/>
      <c r="AA1498" s="175"/>
      <c r="AB1498" s="171"/>
      <c r="AC1498" s="171"/>
      <c r="AD1498" s="171"/>
      <c r="AE1498" s="171"/>
      <c r="AF1498" s="171"/>
      <c r="AG1498" s="171"/>
      <c r="AH1498" s="171"/>
      <c r="AI1498" s="169"/>
      <c r="AJ1498" s="171"/>
      <c r="AK1498" s="171"/>
      <c r="AL1498" s="171"/>
      <c r="AM1498" s="171"/>
      <c r="AN1498" s="171"/>
      <c r="AO1498" s="171"/>
      <c r="AP1498" s="169"/>
      <c r="AQ1498" s="169"/>
      <c r="AR1498" s="169"/>
      <c r="AS1498" s="169"/>
      <c r="AT1498" s="169"/>
      <c r="AU1498" s="169"/>
      <c r="AV1498" s="169"/>
      <c r="AW1498" s="169"/>
      <c r="AX1498" s="169"/>
      <c r="BA1498" s="172"/>
    </row>
    <row r="1499" spans="9:53" s="12" customFormat="1" ht="15.75" x14ac:dyDescent="0.25">
      <c r="I1499" s="33"/>
      <c r="J1499" s="179"/>
      <c r="K1499" s="169"/>
      <c r="L1499" s="169"/>
      <c r="M1499" s="169"/>
      <c r="N1499" s="177"/>
      <c r="O1499" s="177"/>
      <c r="P1499" s="170"/>
      <c r="Q1499" s="170"/>
      <c r="R1499" s="182"/>
      <c r="S1499" s="182"/>
      <c r="T1499" s="179"/>
      <c r="U1499" s="179"/>
      <c r="V1499" s="173"/>
      <c r="W1499" s="174"/>
      <c r="X1499" s="173"/>
      <c r="Y1499" s="175"/>
      <c r="Z1499" s="175"/>
      <c r="AA1499" s="175"/>
      <c r="AB1499" s="171"/>
      <c r="AC1499" s="171"/>
      <c r="AD1499" s="171"/>
      <c r="AE1499" s="171"/>
      <c r="AF1499" s="171"/>
      <c r="AG1499" s="171"/>
      <c r="AH1499" s="171"/>
      <c r="AI1499" s="169"/>
      <c r="AJ1499" s="171"/>
      <c r="AK1499" s="171"/>
      <c r="AL1499" s="171"/>
      <c r="AM1499" s="171"/>
      <c r="AN1499" s="171"/>
      <c r="AO1499" s="171"/>
      <c r="AP1499" s="169"/>
      <c r="AQ1499" s="169"/>
      <c r="AR1499" s="169"/>
      <c r="AS1499" s="169"/>
      <c r="AT1499" s="169"/>
      <c r="AU1499" s="169"/>
      <c r="AV1499" s="169"/>
      <c r="AW1499" s="169"/>
      <c r="AX1499" s="169"/>
      <c r="BA1499" s="172"/>
    </row>
    <row r="1500" spans="9:53" s="12" customFormat="1" ht="15.75" x14ac:dyDescent="0.25">
      <c r="I1500" s="33"/>
      <c r="J1500" s="179"/>
      <c r="K1500" s="169"/>
      <c r="L1500" s="169"/>
      <c r="M1500" s="169"/>
      <c r="N1500" s="177"/>
      <c r="O1500" s="177"/>
      <c r="P1500" s="170"/>
      <c r="Q1500" s="170"/>
      <c r="R1500" s="182"/>
      <c r="S1500" s="182"/>
      <c r="T1500" s="179"/>
      <c r="U1500" s="179"/>
      <c r="V1500" s="173"/>
      <c r="W1500" s="174"/>
      <c r="X1500" s="173"/>
      <c r="Y1500" s="175"/>
      <c r="Z1500" s="175"/>
      <c r="AA1500" s="175"/>
      <c r="AB1500" s="171"/>
      <c r="AC1500" s="171"/>
      <c r="AD1500" s="171"/>
      <c r="AE1500" s="171"/>
      <c r="AF1500" s="171"/>
      <c r="AG1500" s="171"/>
      <c r="AH1500" s="171"/>
      <c r="AI1500" s="169"/>
      <c r="AJ1500" s="171"/>
      <c r="AK1500" s="171"/>
      <c r="AL1500" s="171"/>
      <c r="AM1500" s="171"/>
      <c r="AN1500" s="171"/>
      <c r="AO1500" s="171"/>
      <c r="AP1500" s="169"/>
      <c r="AQ1500" s="169"/>
      <c r="AR1500" s="169"/>
      <c r="AS1500" s="169"/>
      <c r="AT1500" s="169"/>
      <c r="AU1500" s="169"/>
      <c r="AV1500" s="169"/>
      <c r="AW1500" s="169"/>
      <c r="AX1500" s="169"/>
      <c r="BA1500" s="172"/>
    </row>
    <row r="1501" spans="9:53" s="12" customFormat="1" ht="15.75" x14ac:dyDescent="0.25">
      <c r="I1501" s="33"/>
      <c r="J1501" s="179"/>
      <c r="K1501" s="169"/>
      <c r="L1501" s="169"/>
      <c r="M1501" s="169"/>
      <c r="N1501" s="177"/>
      <c r="O1501" s="177"/>
      <c r="P1501" s="170"/>
      <c r="Q1501" s="170"/>
      <c r="R1501" s="182"/>
      <c r="S1501" s="182"/>
      <c r="T1501" s="179"/>
      <c r="U1501" s="180"/>
      <c r="V1501" s="173"/>
      <c r="W1501" s="174"/>
      <c r="X1501" s="173"/>
      <c r="Y1501" s="175"/>
      <c r="Z1501" s="175"/>
      <c r="AA1501" s="175"/>
      <c r="AB1501" s="171"/>
      <c r="AC1501" s="171"/>
      <c r="AD1501" s="171"/>
      <c r="AE1501" s="171"/>
      <c r="AF1501" s="171"/>
      <c r="AG1501" s="171"/>
      <c r="AH1501" s="171"/>
      <c r="AI1501" s="169"/>
      <c r="AJ1501" s="171"/>
      <c r="AK1501" s="171"/>
      <c r="AL1501" s="171"/>
      <c r="AM1501" s="171"/>
      <c r="AN1501" s="171"/>
      <c r="AO1501" s="171"/>
      <c r="AP1501" s="169"/>
      <c r="AQ1501" s="169"/>
      <c r="AR1501" s="169"/>
      <c r="AS1501" s="169"/>
      <c r="AT1501" s="169"/>
      <c r="AU1501" s="169"/>
      <c r="AV1501" s="169"/>
      <c r="AW1501" s="169"/>
      <c r="AX1501" s="169"/>
      <c r="BA1501" s="172"/>
    </row>
    <row r="1502" spans="9:53" s="12" customFormat="1" ht="15.75" x14ac:dyDescent="0.25">
      <c r="I1502" s="33"/>
      <c r="J1502" s="179"/>
      <c r="K1502" s="169"/>
      <c r="L1502" s="169"/>
      <c r="M1502" s="169"/>
      <c r="N1502" s="177"/>
      <c r="O1502" s="177"/>
      <c r="P1502" s="170"/>
      <c r="Q1502" s="170"/>
      <c r="R1502" s="182"/>
      <c r="S1502" s="182"/>
      <c r="T1502" s="179"/>
      <c r="U1502" s="180"/>
      <c r="V1502" s="173"/>
      <c r="W1502" s="174"/>
      <c r="X1502" s="173"/>
      <c r="Y1502" s="175"/>
      <c r="Z1502" s="175"/>
      <c r="AA1502" s="175"/>
      <c r="AB1502" s="171"/>
      <c r="AC1502" s="171"/>
      <c r="AD1502" s="171"/>
      <c r="AE1502" s="171"/>
      <c r="AF1502" s="171"/>
      <c r="AG1502" s="171"/>
      <c r="AH1502" s="171"/>
      <c r="AI1502" s="169"/>
      <c r="AJ1502" s="171"/>
      <c r="AK1502" s="171"/>
      <c r="AL1502" s="171"/>
      <c r="AM1502" s="171"/>
      <c r="AN1502" s="171"/>
      <c r="AO1502" s="171"/>
      <c r="AP1502" s="169"/>
      <c r="AQ1502" s="169"/>
      <c r="AR1502" s="169"/>
      <c r="AS1502" s="169"/>
      <c r="AT1502" s="169"/>
      <c r="AU1502" s="169"/>
      <c r="AV1502" s="169"/>
      <c r="AW1502" s="169"/>
      <c r="AX1502" s="169"/>
      <c r="BA1502" s="172"/>
    </row>
    <row r="1503" spans="9:53" s="12" customFormat="1" ht="15.75" x14ac:dyDescent="0.25">
      <c r="I1503" s="33"/>
      <c r="J1503" s="179"/>
      <c r="K1503" s="169"/>
      <c r="L1503" s="169"/>
      <c r="M1503" s="169"/>
      <c r="N1503" s="177"/>
      <c r="O1503" s="177"/>
      <c r="P1503" s="170"/>
      <c r="Q1503" s="170"/>
      <c r="R1503" s="182"/>
      <c r="S1503" s="182"/>
      <c r="T1503" s="179"/>
      <c r="U1503" s="180"/>
      <c r="V1503" s="173"/>
      <c r="W1503" s="174"/>
      <c r="X1503" s="173"/>
      <c r="Y1503" s="175"/>
      <c r="Z1503" s="175"/>
      <c r="AA1503" s="175"/>
      <c r="AB1503" s="171"/>
      <c r="AC1503" s="171"/>
      <c r="AD1503" s="171"/>
      <c r="AE1503" s="171"/>
      <c r="AF1503" s="171"/>
      <c r="AG1503" s="171"/>
      <c r="AH1503" s="171"/>
      <c r="AI1503" s="169"/>
      <c r="AJ1503" s="171"/>
      <c r="AK1503" s="171"/>
      <c r="AL1503" s="171"/>
      <c r="AM1503" s="171"/>
      <c r="AN1503" s="171"/>
      <c r="AO1503" s="171"/>
      <c r="AP1503" s="169"/>
      <c r="AQ1503" s="169"/>
      <c r="AR1503" s="169"/>
      <c r="AS1503" s="169"/>
      <c r="AT1503" s="169"/>
      <c r="AU1503" s="169"/>
      <c r="AV1503" s="169"/>
      <c r="AW1503" s="169"/>
      <c r="AX1503" s="169"/>
      <c r="BA1503" s="172"/>
    </row>
    <row r="1504" spans="9:53" s="12" customFormat="1" ht="15.75" x14ac:dyDescent="0.25">
      <c r="I1504" s="33"/>
      <c r="J1504" s="179"/>
      <c r="K1504" s="169"/>
      <c r="L1504" s="169"/>
      <c r="M1504" s="169"/>
      <c r="N1504" s="177"/>
      <c r="O1504" s="177"/>
      <c r="P1504" s="170"/>
      <c r="Q1504" s="170"/>
      <c r="R1504" s="182"/>
      <c r="S1504" s="182"/>
      <c r="T1504" s="179"/>
      <c r="U1504" s="180"/>
      <c r="V1504" s="173"/>
      <c r="W1504" s="174"/>
      <c r="X1504" s="173"/>
      <c r="Y1504" s="175"/>
      <c r="Z1504" s="175"/>
      <c r="AA1504" s="175"/>
      <c r="AB1504" s="171"/>
      <c r="AC1504" s="171"/>
      <c r="AD1504" s="171"/>
      <c r="AE1504" s="171"/>
      <c r="AF1504" s="171"/>
      <c r="AG1504" s="171"/>
      <c r="AH1504" s="171"/>
      <c r="AI1504" s="169"/>
      <c r="AJ1504" s="171"/>
      <c r="AK1504" s="171"/>
      <c r="AL1504" s="171"/>
      <c r="AM1504" s="171"/>
      <c r="AN1504" s="171"/>
      <c r="AO1504" s="171"/>
      <c r="AP1504" s="169"/>
      <c r="AQ1504" s="169"/>
      <c r="AR1504" s="169"/>
      <c r="AS1504" s="169"/>
      <c r="AT1504" s="169"/>
      <c r="AU1504" s="169"/>
      <c r="AV1504" s="169"/>
      <c r="AW1504" s="169"/>
      <c r="AX1504" s="169"/>
      <c r="BA1504" s="172"/>
    </row>
    <row r="1505" spans="9:53" s="12" customFormat="1" ht="15.75" x14ac:dyDescent="0.25">
      <c r="I1505" s="33"/>
      <c r="J1505" s="179"/>
      <c r="K1505" s="169"/>
      <c r="L1505" s="169"/>
      <c r="M1505" s="169"/>
      <c r="N1505" s="177"/>
      <c r="O1505" s="177"/>
      <c r="P1505" s="170"/>
      <c r="Q1505" s="170"/>
      <c r="R1505" s="182"/>
      <c r="S1505" s="182"/>
      <c r="T1505" s="179"/>
      <c r="U1505" s="180"/>
      <c r="V1505" s="173"/>
      <c r="W1505" s="174"/>
      <c r="X1505" s="173"/>
      <c r="Y1505" s="175"/>
      <c r="Z1505" s="175"/>
      <c r="AA1505" s="175"/>
      <c r="AB1505" s="171"/>
      <c r="AC1505" s="171"/>
      <c r="AD1505" s="171"/>
      <c r="AE1505" s="171"/>
      <c r="AF1505" s="171"/>
      <c r="AG1505" s="171"/>
      <c r="AH1505" s="171"/>
      <c r="AI1505" s="169"/>
      <c r="AJ1505" s="171"/>
      <c r="AK1505" s="171"/>
      <c r="AL1505" s="171"/>
      <c r="AM1505" s="171"/>
      <c r="AN1505" s="171"/>
      <c r="AO1505" s="171"/>
      <c r="AP1505" s="169"/>
      <c r="AQ1505" s="169"/>
      <c r="AR1505" s="169"/>
      <c r="AS1505" s="169"/>
      <c r="AT1505" s="169"/>
      <c r="AU1505" s="169"/>
      <c r="AV1505" s="169"/>
      <c r="AW1505" s="169"/>
      <c r="AX1505" s="169"/>
      <c r="BA1505" s="172"/>
    </row>
    <row r="1506" spans="9:53" s="12" customFormat="1" ht="15.75" x14ac:dyDescent="0.25">
      <c r="I1506" s="33"/>
      <c r="J1506" s="179"/>
      <c r="K1506" s="169"/>
      <c r="L1506" s="169"/>
      <c r="M1506" s="169"/>
      <c r="N1506" s="177"/>
      <c r="O1506" s="177"/>
      <c r="P1506" s="170"/>
      <c r="Q1506" s="170"/>
      <c r="R1506" s="182"/>
      <c r="S1506" s="182"/>
      <c r="T1506" s="179"/>
      <c r="U1506" s="180"/>
      <c r="V1506" s="173"/>
      <c r="W1506" s="174"/>
      <c r="X1506" s="173"/>
      <c r="Y1506" s="175"/>
      <c r="Z1506" s="175"/>
      <c r="AA1506" s="175"/>
      <c r="AB1506" s="171"/>
      <c r="AC1506" s="171"/>
      <c r="AD1506" s="171"/>
      <c r="AE1506" s="171"/>
      <c r="AF1506" s="171"/>
      <c r="AG1506" s="171"/>
      <c r="AH1506" s="171"/>
      <c r="AI1506" s="169"/>
      <c r="AJ1506" s="171"/>
      <c r="AK1506" s="171"/>
      <c r="AL1506" s="171"/>
      <c r="AM1506" s="171"/>
      <c r="AN1506" s="171"/>
      <c r="AO1506" s="171"/>
      <c r="AP1506" s="169"/>
      <c r="AQ1506" s="169"/>
      <c r="AR1506" s="169"/>
      <c r="AS1506" s="169"/>
      <c r="AT1506" s="169"/>
      <c r="AU1506" s="169"/>
      <c r="AV1506" s="169"/>
      <c r="AW1506" s="169"/>
      <c r="AX1506" s="169"/>
      <c r="BA1506" s="172"/>
    </row>
    <row r="1507" spans="9:53" s="12" customFormat="1" ht="15.75" x14ac:dyDescent="0.25">
      <c r="I1507" s="33"/>
      <c r="J1507" s="179"/>
      <c r="K1507" s="169"/>
      <c r="L1507" s="169"/>
      <c r="M1507" s="169"/>
      <c r="N1507" s="177"/>
      <c r="O1507" s="177"/>
      <c r="P1507" s="170"/>
      <c r="Q1507" s="170"/>
      <c r="R1507" s="182"/>
      <c r="S1507" s="182"/>
      <c r="T1507" s="179"/>
      <c r="U1507" s="180"/>
      <c r="V1507" s="173"/>
      <c r="W1507" s="174"/>
      <c r="X1507" s="173"/>
      <c r="Y1507" s="175"/>
      <c r="Z1507" s="175"/>
      <c r="AA1507" s="175"/>
      <c r="AB1507" s="171"/>
      <c r="AC1507" s="171"/>
      <c r="AD1507" s="171"/>
      <c r="AE1507" s="171"/>
      <c r="AF1507" s="171"/>
      <c r="AG1507" s="171"/>
      <c r="AH1507" s="171"/>
      <c r="AI1507" s="169"/>
      <c r="AJ1507" s="171"/>
      <c r="AK1507" s="171"/>
      <c r="AL1507" s="171"/>
      <c r="AM1507" s="171"/>
      <c r="AN1507" s="171"/>
      <c r="AO1507" s="171"/>
      <c r="AP1507" s="169"/>
      <c r="AQ1507" s="169"/>
      <c r="AR1507" s="169"/>
      <c r="AS1507" s="169"/>
      <c r="AT1507" s="169"/>
      <c r="AU1507" s="169"/>
      <c r="AV1507" s="169"/>
      <c r="AW1507" s="169"/>
      <c r="AX1507" s="169"/>
      <c r="BA1507" s="172"/>
    </row>
    <row r="1508" spans="9:53" s="12" customFormat="1" ht="15.75" x14ac:dyDescent="0.25">
      <c r="I1508" s="33"/>
      <c r="J1508" s="179"/>
      <c r="K1508" s="169"/>
      <c r="L1508" s="169"/>
      <c r="M1508" s="169"/>
      <c r="N1508" s="177"/>
      <c r="O1508" s="177"/>
      <c r="P1508" s="170"/>
      <c r="Q1508" s="170"/>
      <c r="R1508" s="182"/>
      <c r="S1508" s="182"/>
      <c r="T1508" s="179"/>
      <c r="U1508" s="180"/>
      <c r="V1508" s="173"/>
      <c r="W1508" s="174"/>
      <c r="X1508" s="173"/>
      <c r="Y1508" s="175"/>
      <c r="Z1508" s="175"/>
      <c r="AA1508" s="175"/>
      <c r="AB1508" s="171"/>
      <c r="AC1508" s="171"/>
      <c r="AD1508" s="171"/>
      <c r="AE1508" s="171"/>
      <c r="AF1508" s="171"/>
      <c r="AG1508" s="171"/>
      <c r="AH1508" s="171"/>
      <c r="AI1508" s="169"/>
      <c r="AJ1508" s="171"/>
      <c r="AK1508" s="171"/>
      <c r="AL1508" s="171"/>
      <c r="AM1508" s="171"/>
      <c r="AN1508" s="171"/>
      <c r="AO1508" s="171"/>
      <c r="AP1508" s="169"/>
      <c r="AQ1508" s="169"/>
      <c r="AR1508" s="169"/>
      <c r="AS1508" s="169"/>
      <c r="AT1508" s="169"/>
      <c r="AU1508" s="169"/>
      <c r="AV1508" s="169"/>
      <c r="AW1508" s="169"/>
      <c r="AX1508" s="169"/>
      <c r="BA1508" s="172"/>
    </row>
    <row r="1509" spans="9:53" s="12" customFormat="1" ht="15.75" x14ac:dyDescent="0.25">
      <c r="I1509" s="33"/>
      <c r="J1509" s="179"/>
      <c r="K1509" s="169"/>
      <c r="L1509" s="169"/>
      <c r="M1509" s="169"/>
      <c r="N1509" s="177"/>
      <c r="O1509" s="177"/>
      <c r="P1509" s="170"/>
      <c r="Q1509" s="170"/>
      <c r="R1509" s="182"/>
      <c r="S1509" s="182"/>
      <c r="T1509" s="179"/>
      <c r="U1509" s="180"/>
      <c r="V1509" s="173"/>
      <c r="W1509" s="174"/>
      <c r="X1509" s="173"/>
      <c r="Y1509" s="175"/>
      <c r="Z1509" s="175"/>
      <c r="AA1509" s="175"/>
      <c r="AB1509" s="171"/>
      <c r="AC1509" s="171"/>
      <c r="AD1509" s="171"/>
      <c r="AE1509" s="171"/>
      <c r="AF1509" s="171"/>
      <c r="AG1509" s="171"/>
      <c r="AH1509" s="171"/>
      <c r="AI1509" s="169"/>
      <c r="AJ1509" s="171"/>
      <c r="AK1509" s="171"/>
      <c r="AL1509" s="171"/>
      <c r="AM1509" s="171"/>
      <c r="AN1509" s="171"/>
      <c r="AO1509" s="171"/>
      <c r="AP1509" s="169"/>
      <c r="AQ1509" s="169"/>
      <c r="AR1509" s="169"/>
      <c r="AS1509" s="169"/>
      <c r="AT1509" s="169"/>
      <c r="AU1509" s="169"/>
      <c r="AV1509" s="169"/>
      <c r="AW1509" s="169"/>
      <c r="AX1509" s="169"/>
      <c r="BA1509" s="172"/>
    </row>
    <row r="1510" spans="9:53" s="12" customFormat="1" ht="15.75" x14ac:dyDescent="0.25">
      <c r="I1510" s="33"/>
      <c r="J1510" s="179"/>
      <c r="K1510" s="169"/>
      <c r="L1510" s="169"/>
      <c r="M1510" s="169"/>
      <c r="N1510" s="177"/>
      <c r="O1510" s="177"/>
      <c r="P1510" s="170"/>
      <c r="Q1510" s="170"/>
      <c r="R1510" s="182"/>
      <c r="S1510" s="182"/>
      <c r="T1510" s="179"/>
      <c r="U1510" s="180"/>
      <c r="V1510" s="173"/>
      <c r="W1510" s="174"/>
      <c r="X1510" s="173"/>
      <c r="Y1510" s="175"/>
      <c r="Z1510" s="175"/>
      <c r="AA1510" s="175"/>
      <c r="AB1510" s="171"/>
      <c r="AC1510" s="171"/>
      <c r="AD1510" s="171"/>
      <c r="AE1510" s="171"/>
      <c r="AF1510" s="171"/>
      <c r="AG1510" s="171"/>
      <c r="AH1510" s="171"/>
      <c r="AI1510" s="169"/>
      <c r="AJ1510" s="171"/>
      <c r="AK1510" s="171"/>
      <c r="AL1510" s="171"/>
      <c r="AM1510" s="171"/>
      <c r="AN1510" s="171"/>
      <c r="AO1510" s="171"/>
      <c r="AP1510" s="169"/>
      <c r="AQ1510" s="169"/>
      <c r="AR1510" s="169"/>
      <c r="AS1510" s="169"/>
      <c r="AT1510" s="169"/>
      <c r="AU1510" s="169"/>
      <c r="AV1510" s="169"/>
      <c r="AW1510" s="169"/>
      <c r="AX1510" s="169"/>
      <c r="BA1510" s="172"/>
    </row>
    <row r="1511" spans="9:53" s="12" customFormat="1" ht="15.75" x14ac:dyDescent="0.25">
      <c r="I1511" s="33"/>
      <c r="J1511" s="179"/>
      <c r="K1511" s="169"/>
      <c r="L1511" s="169"/>
      <c r="M1511" s="169"/>
      <c r="N1511" s="177"/>
      <c r="O1511" s="177"/>
      <c r="P1511" s="170"/>
      <c r="Q1511" s="170"/>
      <c r="R1511" s="182"/>
      <c r="S1511" s="182"/>
      <c r="T1511" s="179"/>
      <c r="U1511" s="179"/>
      <c r="V1511" s="173"/>
      <c r="W1511" s="174"/>
      <c r="X1511" s="173"/>
      <c r="Y1511" s="175"/>
      <c r="Z1511" s="175"/>
      <c r="AA1511" s="175"/>
      <c r="AB1511" s="171"/>
      <c r="AC1511" s="171"/>
      <c r="AD1511" s="171"/>
      <c r="AE1511" s="171"/>
      <c r="AF1511" s="171"/>
      <c r="AG1511" s="171"/>
      <c r="AH1511" s="171"/>
      <c r="AI1511" s="169"/>
      <c r="AJ1511" s="171"/>
      <c r="AK1511" s="171"/>
      <c r="AL1511" s="171"/>
      <c r="AM1511" s="171"/>
      <c r="AN1511" s="171"/>
      <c r="AO1511" s="171"/>
      <c r="AP1511" s="169"/>
      <c r="AQ1511" s="169"/>
      <c r="AR1511" s="169"/>
      <c r="AS1511" s="169"/>
      <c r="AT1511" s="169"/>
      <c r="AU1511" s="169"/>
      <c r="AV1511" s="169"/>
      <c r="AW1511" s="169"/>
      <c r="AX1511" s="169"/>
      <c r="BA1511" s="172"/>
    </row>
    <row r="1512" spans="9:53" s="12" customFormat="1" ht="15.75" x14ac:dyDescent="0.25">
      <c r="I1512" s="33"/>
      <c r="J1512" s="179"/>
      <c r="K1512" s="169"/>
      <c r="L1512" s="169"/>
      <c r="M1512" s="169"/>
      <c r="N1512" s="177"/>
      <c r="O1512" s="177"/>
      <c r="P1512" s="170"/>
      <c r="Q1512" s="170"/>
      <c r="R1512" s="182"/>
      <c r="S1512" s="182"/>
      <c r="T1512" s="179"/>
      <c r="U1512" s="179"/>
      <c r="V1512" s="173"/>
      <c r="W1512" s="174"/>
      <c r="X1512" s="173"/>
      <c r="Y1512" s="175"/>
      <c r="Z1512" s="175"/>
      <c r="AA1512" s="175"/>
      <c r="AB1512" s="171"/>
      <c r="AC1512" s="171"/>
      <c r="AD1512" s="171"/>
      <c r="AE1512" s="171"/>
      <c r="AF1512" s="171"/>
      <c r="AG1512" s="171"/>
      <c r="AH1512" s="171"/>
      <c r="AI1512" s="169"/>
      <c r="AJ1512" s="171"/>
      <c r="AK1512" s="171"/>
      <c r="AL1512" s="171"/>
      <c r="AM1512" s="171"/>
      <c r="AN1512" s="171"/>
      <c r="AO1512" s="171"/>
      <c r="AP1512" s="169"/>
      <c r="AQ1512" s="169"/>
      <c r="AR1512" s="169"/>
      <c r="AS1512" s="169"/>
      <c r="AT1512" s="169"/>
      <c r="AU1512" s="169"/>
      <c r="AV1512" s="169"/>
      <c r="AW1512" s="169"/>
      <c r="AX1512" s="169"/>
      <c r="BA1512" s="172"/>
    </row>
    <row r="1513" spans="9:53" s="12" customFormat="1" ht="15.75" x14ac:dyDescent="0.25">
      <c r="I1513" s="33"/>
      <c r="J1513" s="179"/>
      <c r="K1513" s="169"/>
      <c r="L1513" s="169"/>
      <c r="M1513" s="169"/>
      <c r="N1513" s="177"/>
      <c r="O1513" s="177"/>
      <c r="P1513" s="170"/>
      <c r="Q1513" s="170"/>
      <c r="R1513" s="182"/>
      <c r="S1513" s="182"/>
      <c r="T1513" s="179"/>
      <c r="U1513" s="180"/>
      <c r="V1513" s="173"/>
      <c r="W1513" s="174"/>
      <c r="X1513" s="173"/>
      <c r="Y1513" s="175"/>
      <c r="Z1513" s="175"/>
      <c r="AA1513" s="175"/>
      <c r="AB1513" s="171"/>
      <c r="AC1513" s="171"/>
      <c r="AD1513" s="171"/>
      <c r="AE1513" s="171"/>
      <c r="AF1513" s="171"/>
      <c r="AG1513" s="171"/>
      <c r="AH1513" s="171"/>
      <c r="AI1513" s="169"/>
      <c r="AJ1513" s="171"/>
      <c r="AK1513" s="171"/>
      <c r="AL1513" s="171"/>
      <c r="AM1513" s="171"/>
      <c r="AN1513" s="171"/>
      <c r="AO1513" s="171"/>
      <c r="AP1513" s="169"/>
      <c r="AQ1513" s="169"/>
      <c r="AR1513" s="169"/>
      <c r="AS1513" s="169"/>
      <c r="AT1513" s="169"/>
      <c r="AU1513" s="169"/>
      <c r="AV1513" s="169"/>
      <c r="AW1513" s="169"/>
      <c r="AX1513" s="169"/>
      <c r="BA1513" s="172"/>
    </row>
    <row r="1514" spans="9:53" s="12" customFormat="1" ht="15.75" x14ac:dyDescent="0.25">
      <c r="I1514" s="33"/>
      <c r="J1514" s="179"/>
      <c r="K1514" s="169"/>
      <c r="L1514" s="169"/>
      <c r="M1514" s="169"/>
      <c r="N1514" s="177"/>
      <c r="O1514" s="177"/>
      <c r="P1514" s="170"/>
      <c r="Q1514" s="170"/>
      <c r="R1514" s="182"/>
      <c r="S1514" s="182"/>
      <c r="T1514" s="179"/>
      <c r="U1514" s="180"/>
      <c r="V1514" s="173"/>
      <c r="W1514" s="174"/>
      <c r="X1514" s="173"/>
      <c r="Y1514" s="175"/>
      <c r="Z1514" s="175"/>
      <c r="AA1514" s="175"/>
      <c r="AB1514" s="171"/>
      <c r="AC1514" s="171"/>
      <c r="AD1514" s="171"/>
      <c r="AE1514" s="171"/>
      <c r="AF1514" s="171"/>
      <c r="AG1514" s="171"/>
      <c r="AH1514" s="171"/>
      <c r="AI1514" s="169"/>
      <c r="AJ1514" s="171"/>
      <c r="AK1514" s="171"/>
      <c r="AL1514" s="171"/>
      <c r="AM1514" s="171"/>
      <c r="AN1514" s="171"/>
      <c r="AO1514" s="171"/>
      <c r="AP1514" s="169"/>
      <c r="AQ1514" s="169"/>
      <c r="AR1514" s="169"/>
      <c r="AS1514" s="169"/>
      <c r="AT1514" s="169"/>
      <c r="AU1514" s="169"/>
      <c r="AV1514" s="169"/>
      <c r="AW1514" s="169"/>
      <c r="AX1514" s="169"/>
      <c r="BA1514" s="172"/>
    </row>
    <row r="1515" spans="9:53" s="12" customFormat="1" ht="15.75" x14ac:dyDescent="0.25">
      <c r="I1515" s="33"/>
      <c r="J1515" s="179"/>
      <c r="K1515" s="169"/>
      <c r="L1515" s="169"/>
      <c r="M1515" s="169"/>
      <c r="N1515" s="177"/>
      <c r="O1515" s="177"/>
      <c r="P1515" s="170"/>
      <c r="Q1515" s="170"/>
      <c r="R1515" s="182"/>
      <c r="S1515" s="182"/>
      <c r="T1515" s="179"/>
      <c r="U1515" s="180"/>
      <c r="V1515" s="173"/>
      <c r="W1515" s="174"/>
      <c r="X1515" s="173"/>
      <c r="Y1515" s="175"/>
      <c r="Z1515" s="175"/>
      <c r="AA1515" s="175"/>
      <c r="AB1515" s="171"/>
      <c r="AC1515" s="171"/>
      <c r="AD1515" s="171"/>
      <c r="AE1515" s="171"/>
      <c r="AF1515" s="171"/>
      <c r="AG1515" s="171"/>
      <c r="AH1515" s="171"/>
      <c r="AI1515" s="169"/>
      <c r="AJ1515" s="171"/>
      <c r="AK1515" s="171"/>
      <c r="AL1515" s="171"/>
      <c r="AM1515" s="171"/>
      <c r="AN1515" s="171"/>
      <c r="AO1515" s="171"/>
      <c r="AP1515" s="169"/>
      <c r="AQ1515" s="169"/>
      <c r="AR1515" s="169"/>
      <c r="AS1515" s="169"/>
      <c r="AT1515" s="169"/>
      <c r="AU1515" s="169"/>
      <c r="AV1515" s="169"/>
      <c r="AW1515" s="169"/>
      <c r="AX1515" s="169"/>
      <c r="BA1515" s="172"/>
    </row>
    <row r="1516" spans="9:53" s="12" customFormat="1" ht="15.75" x14ac:dyDescent="0.25">
      <c r="I1516" s="33"/>
      <c r="J1516" s="179"/>
      <c r="K1516" s="169"/>
      <c r="L1516" s="169"/>
      <c r="M1516" s="169"/>
      <c r="N1516" s="177"/>
      <c r="O1516" s="177"/>
      <c r="P1516" s="170"/>
      <c r="Q1516" s="170"/>
      <c r="R1516" s="182"/>
      <c r="S1516" s="182"/>
      <c r="T1516" s="179"/>
      <c r="U1516" s="180"/>
      <c r="V1516" s="173"/>
      <c r="W1516" s="174"/>
      <c r="X1516" s="173"/>
      <c r="Y1516" s="175"/>
      <c r="Z1516" s="175"/>
      <c r="AA1516" s="175"/>
      <c r="AB1516" s="171"/>
      <c r="AC1516" s="171"/>
      <c r="AD1516" s="171"/>
      <c r="AE1516" s="171"/>
      <c r="AF1516" s="171"/>
      <c r="AG1516" s="171"/>
      <c r="AH1516" s="171"/>
      <c r="AI1516" s="169"/>
      <c r="AJ1516" s="171"/>
      <c r="AK1516" s="171"/>
      <c r="AL1516" s="171"/>
      <c r="AM1516" s="171"/>
      <c r="AN1516" s="171"/>
      <c r="AO1516" s="171"/>
      <c r="AP1516" s="169"/>
      <c r="AQ1516" s="169"/>
      <c r="AR1516" s="169"/>
      <c r="AS1516" s="169"/>
      <c r="AT1516" s="169"/>
      <c r="AU1516" s="169"/>
      <c r="AV1516" s="169"/>
      <c r="AW1516" s="169"/>
      <c r="AX1516" s="169"/>
      <c r="BA1516" s="172"/>
    </row>
    <row r="1517" spans="9:53" s="12" customFormat="1" ht="15.75" x14ac:dyDescent="0.25">
      <c r="I1517" s="33"/>
      <c r="J1517" s="179"/>
      <c r="K1517" s="169"/>
      <c r="L1517" s="169"/>
      <c r="M1517" s="169"/>
      <c r="N1517" s="177"/>
      <c r="O1517" s="177"/>
      <c r="P1517" s="170"/>
      <c r="Q1517" s="170"/>
      <c r="R1517" s="182"/>
      <c r="S1517" s="182"/>
      <c r="T1517" s="179"/>
      <c r="U1517" s="180"/>
      <c r="V1517" s="173"/>
      <c r="W1517" s="174"/>
      <c r="X1517" s="173"/>
      <c r="Y1517" s="175"/>
      <c r="Z1517" s="175"/>
      <c r="AA1517" s="175"/>
      <c r="AB1517" s="171"/>
      <c r="AC1517" s="171"/>
      <c r="AD1517" s="171"/>
      <c r="AE1517" s="171"/>
      <c r="AF1517" s="171"/>
      <c r="AG1517" s="171"/>
      <c r="AH1517" s="171"/>
      <c r="AI1517" s="169"/>
      <c r="AJ1517" s="171"/>
      <c r="AK1517" s="171"/>
      <c r="AL1517" s="171"/>
      <c r="AM1517" s="171"/>
      <c r="AN1517" s="171"/>
      <c r="AO1517" s="171"/>
      <c r="AP1517" s="169"/>
      <c r="AQ1517" s="169"/>
      <c r="AR1517" s="169"/>
      <c r="AS1517" s="169"/>
      <c r="AT1517" s="169"/>
      <c r="AU1517" s="169"/>
      <c r="AV1517" s="169"/>
      <c r="AW1517" s="169"/>
      <c r="AX1517" s="169"/>
      <c r="BA1517" s="172"/>
    </row>
    <row r="1518" spans="9:53" s="12" customFormat="1" ht="15.75" x14ac:dyDescent="0.25">
      <c r="I1518" s="33"/>
      <c r="J1518" s="179"/>
      <c r="K1518" s="169"/>
      <c r="L1518" s="169"/>
      <c r="M1518" s="169"/>
      <c r="N1518" s="177"/>
      <c r="O1518" s="177"/>
      <c r="P1518" s="170"/>
      <c r="Q1518" s="170"/>
      <c r="R1518" s="182"/>
      <c r="S1518" s="182"/>
      <c r="T1518" s="179"/>
      <c r="U1518" s="180"/>
      <c r="V1518" s="173"/>
      <c r="W1518" s="174"/>
      <c r="X1518" s="173"/>
      <c r="Y1518" s="175"/>
      <c r="Z1518" s="175"/>
      <c r="AA1518" s="175"/>
      <c r="AB1518" s="171"/>
      <c r="AC1518" s="171"/>
      <c r="AD1518" s="171"/>
      <c r="AE1518" s="171"/>
      <c r="AF1518" s="171"/>
      <c r="AG1518" s="171"/>
      <c r="AH1518" s="171"/>
      <c r="AI1518" s="169"/>
      <c r="AJ1518" s="171"/>
      <c r="AK1518" s="171"/>
      <c r="AL1518" s="171"/>
      <c r="AM1518" s="171"/>
      <c r="AN1518" s="171"/>
      <c r="AO1518" s="171"/>
      <c r="AP1518" s="169"/>
      <c r="AQ1518" s="169"/>
      <c r="AR1518" s="169"/>
      <c r="AS1518" s="169"/>
      <c r="AT1518" s="169"/>
      <c r="AU1518" s="169"/>
      <c r="AV1518" s="169"/>
      <c r="AW1518" s="169"/>
      <c r="AX1518" s="169"/>
      <c r="BA1518" s="172"/>
    </row>
    <row r="1519" spans="9:53" s="12" customFormat="1" ht="15.75" x14ac:dyDescent="0.25">
      <c r="I1519" s="33"/>
      <c r="J1519" s="179"/>
      <c r="K1519" s="169"/>
      <c r="L1519" s="169"/>
      <c r="M1519" s="169"/>
      <c r="N1519" s="177"/>
      <c r="O1519" s="177"/>
      <c r="P1519" s="170"/>
      <c r="Q1519" s="170"/>
      <c r="R1519" s="182"/>
      <c r="S1519" s="182"/>
      <c r="T1519" s="179"/>
      <c r="U1519" s="180"/>
      <c r="V1519" s="173"/>
      <c r="W1519" s="174"/>
      <c r="X1519" s="173"/>
      <c r="Y1519" s="175"/>
      <c r="Z1519" s="175"/>
      <c r="AA1519" s="175"/>
      <c r="AB1519" s="171"/>
      <c r="AC1519" s="171"/>
      <c r="AD1519" s="171"/>
      <c r="AE1519" s="171"/>
      <c r="AF1519" s="171"/>
      <c r="AG1519" s="171"/>
      <c r="AH1519" s="171"/>
      <c r="AI1519" s="169"/>
      <c r="AJ1519" s="171"/>
      <c r="AK1519" s="171"/>
      <c r="AL1519" s="171"/>
      <c r="AM1519" s="171"/>
      <c r="AN1519" s="171"/>
      <c r="AO1519" s="171"/>
      <c r="AP1519" s="169"/>
      <c r="AQ1519" s="169"/>
      <c r="AR1519" s="169"/>
      <c r="AS1519" s="169"/>
      <c r="AT1519" s="169"/>
      <c r="AU1519" s="169"/>
      <c r="AV1519" s="169"/>
      <c r="AW1519" s="169"/>
      <c r="AX1519" s="169"/>
      <c r="BA1519" s="172"/>
    </row>
    <row r="1520" spans="9:53" s="12" customFormat="1" ht="15.75" x14ac:dyDescent="0.25">
      <c r="I1520" s="33"/>
      <c r="J1520" s="179"/>
      <c r="K1520" s="169"/>
      <c r="L1520" s="169"/>
      <c r="M1520" s="169"/>
      <c r="N1520" s="177"/>
      <c r="O1520" s="177"/>
      <c r="P1520" s="170"/>
      <c r="Q1520" s="170"/>
      <c r="R1520" s="182"/>
      <c r="S1520" s="182"/>
      <c r="T1520" s="179"/>
      <c r="U1520" s="180"/>
      <c r="V1520" s="173"/>
      <c r="W1520" s="174"/>
      <c r="X1520" s="173"/>
      <c r="Y1520" s="175"/>
      <c r="Z1520" s="175"/>
      <c r="AA1520" s="175"/>
      <c r="AB1520" s="171"/>
      <c r="AC1520" s="171"/>
      <c r="AD1520" s="171"/>
      <c r="AE1520" s="171"/>
      <c r="AF1520" s="171"/>
      <c r="AG1520" s="171"/>
      <c r="AH1520" s="171"/>
      <c r="AI1520" s="169"/>
      <c r="AJ1520" s="171"/>
      <c r="AK1520" s="171"/>
      <c r="AL1520" s="171"/>
      <c r="AM1520" s="171"/>
      <c r="AN1520" s="171"/>
      <c r="AO1520" s="171"/>
      <c r="AP1520" s="169"/>
      <c r="AQ1520" s="169"/>
      <c r="AR1520" s="169"/>
      <c r="AS1520" s="169"/>
      <c r="AT1520" s="169"/>
      <c r="AU1520" s="169"/>
      <c r="AV1520" s="169"/>
      <c r="AW1520" s="169"/>
      <c r="AX1520" s="169"/>
      <c r="BA1520" s="172"/>
    </row>
    <row r="1521" spans="1:53" s="12" customFormat="1" ht="15.75" x14ac:dyDescent="0.25">
      <c r="I1521" s="33"/>
      <c r="J1521" s="179"/>
      <c r="K1521" s="169"/>
      <c r="L1521" s="169"/>
      <c r="M1521" s="169"/>
      <c r="N1521" s="177"/>
      <c r="O1521" s="177"/>
      <c r="P1521" s="170"/>
      <c r="Q1521" s="170"/>
      <c r="R1521" s="182"/>
      <c r="S1521" s="182"/>
      <c r="T1521" s="179"/>
      <c r="U1521" s="180"/>
      <c r="V1521" s="173"/>
      <c r="W1521" s="174"/>
      <c r="X1521" s="173"/>
      <c r="Y1521" s="175"/>
      <c r="Z1521" s="175"/>
      <c r="AA1521" s="175"/>
      <c r="AB1521" s="171"/>
      <c r="AC1521" s="171"/>
      <c r="AD1521" s="171"/>
      <c r="AE1521" s="171"/>
      <c r="AF1521" s="171"/>
      <c r="AG1521" s="171"/>
      <c r="AH1521" s="171"/>
      <c r="AI1521" s="169"/>
      <c r="AJ1521" s="171"/>
      <c r="AK1521" s="171"/>
      <c r="AL1521" s="171"/>
      <c r="AM1521" s="171"/>
      <c r="AN1521" s="171"/>
      <c r="AO1521" s="171"/>
      <c r="AP1521" s="169"/>
      <c r="AQ1521" s="169"/>
      <c r="AR1521" s="169"/>
      <c r="AS1521" s="169"/>
      <c r="AT1521" s="169"/>
      <c r="AU1521" s="169"/>
      <c r="AV1521" s="169"/>
      <c r="AW1521" s="169"/>
      <c r="AX1521" s="169"/>
      <c r="BA1521" s="172"/>
    </row>
    <row r="1522" spans="1:53" s="12" customFormat="1" ht="15.75" x14ac:dyDescent="0.25">
      <c r="I1522" s="33"/>
      <c r="J1522" s="179"/>
      <c r="K1522" s="169"/>
      <c r="L1522" s="169"/>
      <c r="M1522" s="169"/>
      <c r="N1522" s="177"/>
      <c r="O1522" s="177"/>
      <c r="P1522" s="170"/>
      <c r="Q1522" s="170"/>
      <c r="R1522" s="182"/>
      <c r="S1522" s="182"/>
      <c r="T1522" s="179"/>
      <c r="U1522" s="180"/>
      <c r="V1522" s="173"/>
      <c r="W1522" s="174"/>
      <c r="X1522" s="173"/>
      <c r="Y1522" s="175"/>
      <c r="Z1522" s="175"/>
      <c r="AA1522" s="175"/>
      <c r="AB1522" s="171"/>
      <c r="AC1522" s="171"/>
      <c r="AD1522" s="171"/>
      <c r="AE1522" s="171"/>
      <c r="AF1522" s="171"/>
      <c r="AG1522" s="171"/>
      <c r="AH1522" s="171"/>
      <c r="AI1522" s="169"/>
      <c r="AJ1522" s="171"/>
      <c r="AK1522" s="171"/>
      <c r="AL1522" s="171"/>
      <c r="AM1522" s="171"/>
      <c r="AN1522" s="171"/>
      <c r="AO1522" s="171"/>
      <c r="AP1522" s="169"/>
      <c r="AQ1522" s="169"/>
      <c r="AR1522" s="169"/>
      <c r="AS1522" s="169"/>
      <c r="AT1522" s="169"/>
      <c r="AU1522" s="169"/>
      <c r="AV1522" s="169"/>
      <c r="AW1522" s="169"/>
      <c r="AX1522" s="169"/>
      <c r="BA1522" s="172"/>
    </row>
    <row r="1523" spans="1:53" s="12" customFormat="1" ht="15.75" x14ac:dyDescent="0.25">
      <c r="A1523" s="178"/>
      <c r="B1523" s="176"/>
      <c r="C1523" s="176"/>
      <c r="E1523" s="176"/>
      <c r="F1523" s="176"/>
      <c r="H1523" s="191"/>
      <c r="I1523" s="33"/>
      <c r="J1523" s="179"/>
      <c r="K1523" s="169"/>
      <c r="L1523" s="169"/>
      <c r="N1523" s="192"/>
      <c r="O1523" s="192"/>
      <c r="P1523" s="170"/>
      <c r="Q1523" s="170"/>
      <c r="R1523" s="182"/>
      <c r="S1523" s="182"/>
      <c r="T1523" s="179"/>
      <c r="U1523" s="179"/>
      <c r="V1523" s="173"/>
      <c r="W1523" s="174"/>
      <c r="X1523" s="173"/>
      <c r="Y1523" s="175"/>
      <c r="Z1523" s="175"/>
      <c r="AA1523" s="175"/>
      <c r="AB1523" s="193"/>
      <c r="AC1523" s="193"/>
      <c r="AD1523" s="193"/>
      <c r="AE1523" s="193"/>
      <c r="AF1523" s="193"/>
      <c r="AG1523" s="193"/>
      <c r="AH1523" s="193"/>
      <c r="AJ1523" s="193"/>
      <c r="AK1523" s="193"/>
      <c r="AL1523" s="193"/>
      <c r="AM1523" s="193"/>
      <c r="AN1523" s="193"/>
      <c r="AO1523" s="193"/>
      <c r="AY1523" s="176"/>
    </row>
    <row r="1524" spans="1:53" s="12" customFormat="1" ht="16.5" customHeight="1" x14ac:dyDescent="0.25">
      <c r="A1524" s="178"/>
      <c r="B1524" s="176"/>
      <c r="C1524" s="176"/>
      <c r="E1524" s="176"/>
      <c r="F1524" s="176"/>
      <c r="G1524" s="176"/>
      <c r="H1524" s="176"/>
      <c r="I1524" s="33"/>
      <c r="J1524" s="179"/>
      <c r="K1524" s="169"/>
      <c r="L1524" s="169"/>
      <c r="N1524" s="178"/>
      <c r="O1524" s="178"/>
      <c r="P1524" s="170"/>
      <c r="Q1524" s="170"/>
      <c r="R1524" s="182"/>
      <c r="S1524" s="182"/>
      <c r="T1524" s="179"/>
      <c r="U1524" s="179"/>
      <c r="V1524" s="173"/>
      <c r="W1524" s="174"/>
      <c r="X1524" s="173"/>
      <c r="Y1524" s="172"/>
      <c r="Z1524" s="172"/>
      <c r="AA1524" s="172"/>
    </row>
    <row r="1525" spans="1:53" s="12" customFormat="1" ht="16.5" customHeight="1" x14ac:dyDescent="0.25">
      <c r="A1525" s="178"/>
      <c r="B1525" s="176"/>
      <c r="C1525" s="176"/>
      <c r="E1525" s="176"/>
      <c r="F1525" s="176"/>
      <c r="G1525" s="176"/>
      <c r="H1525" s="176"/>
      <c r="I1525" s="33"/>
      <c r="J1525" s="179"/>
      <c r="K1525" s="169"/>
      <c r="L1525" s="169"/>
      <c r="N1525" s="178"/>
      <c r="O1525" s="178"/>
      <c r="P1525" s="170"/>
      <c r="Q1525" s="170"/>
      <c r="R1525" s="182"/>
      <c r="S1525" s="182"/>
      <c r="T1525" s="179"/>
      <c r="U1525" s="179"/>
      <c r="V1525" s="173"/>
      <c r="W1525" s="174"/>
      <c r="X1525" s="173"/>
      <c r="Y1525" s="172"/>
      <c r="Z1525" s="172"/>
      <c r="AA1525" s="172"/>
    </row>
    <row r="1526" spans="1:53" s="12" customFormat="1" ht="16.5" customHeight="1" x14ac:dyDescent="0.25">
      <c r="A1526" s="178"/>
      <c r="B1526" s="176"/>
      <c r="C1526" s="176"/>
      <c r="E1526" s="176"/>
      <c r="F1526" s="176"/>
      <c r="G1526" s="176"/>
      <c r="H1526" s="176"/>
      <c r="I1526" s="33"/>
      <c r="J1526" s="179"/>
      <c r="K1526" s="169"/>
      <c r="L1526" s="169"/>
      <c r="N1526" s="178"/>
      <c r="O1526" s="178"/>
      <c r="P1526" s="170"/>
      <c r="Q1526" s="170"/>
      <c r="R1526" s="182"/>
      <c r="S1526" s="182"/>
      <c r="T1526" s="179"/>
      <c r="U1526" s="179"/>
      <c r="V1526" s="173"/>
      <c r="W1526" s="174"/>
      <c r="X1526" s="173"/>
      <c r="Y1526" s="172"/>
      <c r="Z1526" s="172"/>
      <c r="AA1526" s="172"/>
    </row>
    <row r="1527" spans="1:53" s="12" customFormat="1" ht="16.5" customHeight="1" x14ac:dyDescent="0.25">
      <c r="A1527" s="178"/>
      <c r="B1527" s="176"/>
      <c r="C1527" s="176"/>
      <c r="E1527" s="176"/>
      <c r="F1527" s="176"/>
      <c r="G1527" s="176"/>
      <c r="H1527" s="176"/>
      <c r="I1527" s="33"/>
      <c r="J1527" s="179"/>
      <c r="K1527" s="169"/>
      <c r="L1527" s="169"/>
      <c r="N1527" s="178"/>
      <c r="O1527" s="178"/>
      <c r="P1527" s="170"/>
      <c r="Q1527" s="170"/>
      <c r="R1527" s="182"/>
      <c r="S1527" s="182"/>
      <c r="T1527" s="179"/>
      <c r="U1527" s="179"/>
      <c r="V1527" s="173"/>
      <c r="W1527" s="174"/>
      <c r="X1527" s="173"/>
      <c r="Y1527" s="172"/>
      <c r="Z1527" s="172"/>
      <c r="AA1527" s="172"/>
    </row>
    <row r="1528" spans="1:53" s="12" customFormat="1" ht="16.5" customHeight="1" x14ac:dyDescent="0.25">
      <c r="A1528" s="178"/>
      <c r="B1528" s="176"/>
      <c r="C1528" s="176"/>
      <c r="E1528" s="176"/>
      <c r="F1528" s="176"/>
      <c r="G1528" s="176"/>
      <c r="I1528" s="33"/>
      <c r="J1528" s="179"/>
      <c r="K1528" s="169"/>
      <c r="L1528" s="169"/>
      <c r="N1528" s="178"/>
      <c r="O1528" s="178"/>
      <c r="P1528" s="170"/>
      <c r="Q1528" s="170"/>
      <c r="R1528" s="182"/>
      <c r="S1528" s="182"/>
      <c r="T1528" s="179"/>
      <c r="U1528" s="179"/>
      <c r="V1528" s="173"/>
      <c r="W1528" s="174"/>
      <c r="X1528" s="173"/>
      <c r="Y1528" s="172"/>
      <c r="Z1528" s="172"/>
      <c r="AA1528" s="172"/>
    </row>
    <row r="1529" spans="1:53" s="12" customFormat="1" ht="16.5" customHeight="1" x14ac:dyDescent="0.25">
      <c r="A1529" s="178"/>
      <c r="B1529" s="176"/>
      <c r="C1529" s="176"/>
      <c r="E1529" s="176"/>
      <c r="F1529" s="176"/>
      <c r="G1529" s="176"/>
      <c r="I1529" s="33"/>
      <c r="J1529" s="179"/>
      <c r="K1529" s="169"/>
      <c r="L1529" s="169"/>
      <c r="N1529" s="178"/>
      <c r="O1529" s="178"/>
      <c r="P1529" s="170"/>
      <c r="Q1529" s="170"/>
      <c r="R1529" s="182"/>
      <c r="S1529" s="182"/>
      <c r="T1529" s="179"/>
      <c r="U1529" s="179"/>
      <c r="V1529" s="173"/>
      <c r="W1529" s="174"/>
      <c r="X1529" s="173"/>
      <c r="Y1529" s="172"/>
      <c r="Z1529" s="172"/>
      <c r="AA1529" s="172"/>
    </row>
    <row r="1530" spans="1:53" s="12" customFormat="1" ht="16.5" customHeight="1" x14ac:dyDescent="0.25">
      <c r="A1530" s="178"/>
      <c r="B1530" s="176"/>
      <c r="C1530" s="176"/>
      <c r="E1530" s="176"/>
      <c r="F1530" s="176"/>
      <c r="G1530" s="176"/>
      <c r="I1530" s="33"/>
      <c r="J1530" s="179"/>
      <c r="K1530" s="169"/>
      <c r="L1530" s="169"/>
      <c r="N1530" s="178"/>
      <c r="O1530" s="178"/>
      <c r="P1530" s="170"/>
      <c r="Q1530" s="170"/>
      <c r="R1530" s="182"/>
      <c r="S1530" s="182"/>
      <c r="T1530" s="179"/>
      <c r="U1530" s="179"/>
      <c r="V1530" s="173"/>
      <c r="W1530" s="174"/>
      <c r="X1530" s="173"/>
      <c r="Y1530" s="172"/>
      <c r="Z1530" s="172"/>
      <c r="AA1530" s="172"/>
    </row>
    <row r="1531" spans="1:53" s="12" customFormat="1" ht="16.5" customHeight="1" x14ac:dyDescent="0.25">
      <c r="A1531" s="178"/>
      <c r="B1531" s="176"/>
      <c r="C1531" s="176"/>
      <c r="E1531" s="176"/>
      <c r="F1531" s="176"/>
      <c r="G1531" s="176"/>
      <c r="I1531" s="33"/>
      <c r="J1531" s="179"/>
      <c r="K1531" s="169"/>
      <c r="L1531" s="169"/>
      <c r="N1531" s="178"/>
      <c r="O1531" s="178"/>
      <c r="P1531" s="170"/>
      <c r="Q1531" s="170"/>
      <c r="R1531" s="182"/>
      <c r="S1531" s="182"/>
      <c r="T1531" s="179"/>
      <c r="U1531" s="179"/>
      <c r="V1531" s="173"/>
      <c r="W1531" s="174"/>
      <c r="X1531" s="173"/>
      <c r="Y1531" s="172"/>
      <c r="Z1531" s="172"/>
      <c r="AA1531" s="172"/>
    </row>
    <row r="1532" spans="1:53" s="12" customFormat="1" ht="16.5" customHeight="1" x14ac:dyDescent="0.25">
      <c r="A1532" s="178"/>
      <c r="B1532" s="176"/>
      <c r="C1532" s="176"/>
      <c r="E1532" s="176"/>
      <c r="F1532" s="176"/>
      <c r="G1532" s="176"/>
      <c r="I1532" s="33"/>
      <c r="J1532" s="179"/>
      <c r="K1532" s="169"/>
      <c r="L1532" s="169"/>
      <c r="N1532" s="178"/>
      <c r="O1532" s="178"/>
      <c r="P1532" s="170"/>
      <c r="Q1532" s="170"/>
      <c r="R1532" s="182"/>
      <c r="S1532" s="182"/>
      <c r="T1532" s="179"/>
      <c r="U1532" s="179"/>
      <c r="V1532" s="173"/>
      <c r="W1532" s="174"/>
      <c r="X1532" s="173"/>
      <c r="Y1532" s="172"/>
      <c r="Z1532" s="172"/>
      <c r="AA1532" s="172"/>
    </row>
    <row r="1533" spans="1:53" s="12" customFormat="1" ht="16.5" customHeight="1" x14ac:dyDescent="0.25">
      <c r="A1533" s="178"/>
      <c r="B1533" s="176"/>
      <c r="C1533" s="176"/>
      <c r="E1533" s="176"/>
      <c r="F1533" s="176"/>
      <c r="G1533" s="176"/>
      <c r="I1533" s="33"/>
      <c r="J1533" s="179"/>
      <c r="K1533" s="169"/>
      <c r="L1533" s="169"/>
      <c r="N1533" s="178"/>
      <c r="O1533" s="178"/>
      <c r="P1533" s="170"/>
      <c r="Q1533" s="170"/>
      <c r="R1533" s="182"/>
      <c r="S1533" s="182"/>
      <c r="T1533" s="179"/>
      <c r="U1533" s="179"/>
      <c r="V1533" s="173"/>
      <c r="W1533" s="174"/>
      <c r="X1533" s="173"/>
      <c r="Y1533" s="172"/>
      <c r="Z1533" s="172"/>
      <c r="AA1533" s="172"/>
    </row>
    <row r="1534" spans="1:53" s="12" customFormat="1" ht="16.5" customHeight="1" x14ac:dyDescent="0.25">
      <c r="A1534" s="178"/>
      <c r="B1534" s="176"/>
      <c r="C1534" s="176"/>
      <c r="E1534" s="176"/>
      <c r="F1534" s="176"/>
      <c r="G1534" s="176"/>
      <c r="I1534" s="33"/>
      <c r="J1534" s="179"/>
      <c r="K1534" s="169"/>
      <c r="L1534" s="169"/>
      <c r="N1534" s="178"/>
      <c r="O1534" s="178"/>
      <c r="P1534" s="170"/>
      <c r="Q1534" s="170"/>
      <c r="R1534" s="182"/>
      <c r="S1534" s="182"/>
      <c r="T1534" s="179"/>
      <c r="U1534" s="179"/>
      <c r="V1534" s="173"/>
      <c r="W1534" s="174"/>
      <c r="X1534" s="173"/>
      <c r="Y1534" s="172"/>
      <c r="Z1534" s="172"/>
      <c r="AA1534" s="172"/>
    </row>
    <row r="1567" spans="1:51" s="12" customFormat="1" ht="16.5" customHeight="1" x14ac:dyDescent="0.25">
      <c r="A1567" s="178"/>
      <c r="B1567" s="176"/>
      <c r="C1567" s="176"/>
      <c r="E1567" s="176"/>
      <c r="F1567" s="176"/>
      <c r="G1567" s="176"/>
      <c r="I1567" s="33"/>
      <c r="J1567" s="179"/>
      <c r="K1567" s="169"/>
      <c r="L1567" s="169"/>
      <c r="N1567" s="178"/>
      <c r="O1567" s="178"/>
      <c r="P1567" s="170"/>
      <c r="Q1567" s="170"/>
      <c r="R1567" s="182"/>
      <c r="S1567" s="182"/>
      <c r="T1567" s="179"/>
      <c r="U1567" s="179"/>
      <c r="V1567" s="173"/>
      <c r="W1567" s="174"/>
      <c r="X1567" s="173"/>
      <c r="Y1567" s="172"/>
      <c r="Z1567" s="172"/>
      <c r="AA1567" s="172"/>
    </row>
    <row r="1568" spans="1:51" s="12" customFormat="1" ht="15.75" x14ac:dyDescent="0.25">
      <c r="A1568" s="178"/>
      <c r="B1568" s="176"/>
      <c r="C1568" s="176"/>
      <c r="E1568" s="176"/>
      <c r="F1568" s="176"/>
      <c r="H1568" s="176"/>
      <c r="I1568" s="33"/>
      <c r="J1568" s="179"/>
      <c r="K1568" s="169"/>
      <c r="L1568" s="169"/>
      <c r="N1568" s="178"/>
      <c r="O1568" s="178"/>
      <c r="P1568" s="170"/>
      <c r="Q1568" s="170"/>
      <c r="R1568" s="182"/>
      <c r="S1568" s="182"/>
      <c r="T1568" s="179"/>
      <c r="U1568" s="179"/>
      <c r="V1568" s="173"/>
      <c r="W1568" s="173"/>
      <c r="X1568" s="173"/>
      <c r="Y1568" s="172"/>
      <c r="Z1568" s="172"/>
      <c r="AA1568" s="172"/>
      <c r="AY1568" s="178"/>
    </row>
    <row r="1569" spans="1:52" s="12" customFormat="1" ht="15.75" x14ac:dyDescent="0.25">
      <c r="A1569" s="178"/>
      <c r="B1569" s="176"/>
      <c r="C1569" s="176"/>
      <c r="E1569" s="176"/>
      <c r="F1569" s="176"/>
      <c r="H1569" s="176"/>
      <c r="I1569" s="33"/>
      <c r="J1569" s="179"/>
      <c r="K1569" s="169"/>
      <c r="L1569" s="169"/>
      <c r="N1569" s="178"/>
      <c r="O1569" s="178"/>
      <c r="P1569" s="170"/>
      <c r="Q1569" s="170"/>
      <c r="R1569" s="182"/>
      <c r="S1569" s="182"/>
      <c r="T1569" s="179"/>
      <c r="U1569" s="179"/>
      <c r="V1569" s="173"/>
      <c r="W1569" s="173"/>
      <c r="X1569" s="173"/>
      <c r="Y1569" s="172"/>
      <c r="Z1569" s="172"/>
      <c r="AA1569" s="172"/>
      <c r="AY1569" s="178"/>
    </row>
    <row r="1570" spans="1:52" s="12" customFormat="1" ht="15.75" x14ac:dyDescent="0.25">
      <c r="A1570" s="178"/>
      <c r="B1570" s="176"/>
      <c r="C1570" s="176"/>
      <c r="E1570" s="176"/>
      <c r="F1570" s="176"/>
      <c r="H1570" s="176"/>
      <c r="I1570" s="33"/>
      <c r="J1570" s="179"/>
      <c r="K1570" s="169"/>
      <c r="L1570" s="169"/>
      <c r="N1570" s="178"/>
      <c r="O1570" s="178"/>
      <c r="P1570" s="170"/>
      <c r="Q1570" s="170"/>
      <c r="R1570" s="182"/>
      <c r="S1570" s="182"/>
      <c r="T1570" s="179"/>
      <c r="U1570" s="179"/>
      <c r="V1570" s="173"/>
      <c r="W1570" s="173"/>
      <c r="X1570" s="173"/>
      <c r="Y1570" s="172"/>
      <c r="Z1570" s="172"/>
      <c r="AA1570" s="172"/>
      <c r="AY1570" s="178"/>
    </row>
    <row r="1571" spans="1:52" s="178" customFormat="1" ht="15.75" x14ac:dyDescent="0.25">
      <c r="B1571" s="176"/>
      <c r="C1571" s="176"/>
      <c r="D1571" s="12"/>
      <c r="F1571" s="176"/>
      <c r="G1571" s="12"/>
      <c r="H1571" s="176"/>
      <c r="I1571" s="33"/>
      <c r="J1571" s="179"/>
      <c r="K1571" s="169"/>
      <c r="L1571" s="169"/>
      <c r="P1571" s="170"/>
      <c r="Q1571" s="170"/>
      <c r="R1571" s="182"/>
      <c r="S1571" s="182"/>
      <c r="T1571" s="179"/>
      <c r="U1571" s="179"/>
      <c r="V1571" s="173"/>
      <c r="W1571" s="173"/>
      <c r="X1571" s="173"/>
      <c r="Y1571" s="172"/>
      <c r="Z1571" s="172"/>
      <c r="AA1571" s="194"/>
      <c r="AZ1571" s="12"/>
    </row>
    <row r="1572" spans="1:52" s="178" customFormat="1" ht="15.75" x14ac:dyDescent="0.25">
      <c r="B1572" s="176"/>
      <c r="C1572" s="176"/>
      <c r="D1572" s="12"/>
      <c r="G1572" s="12"/>
      <c r="H1572" s="176"/>
      <c r="I1572" s="33"/>
      <c r="J1572" s="179"/>
      <c r="K1572" s="169"/>
      <c r="L1572" s="169"/>
      <c r="P1572" s="170"/>
      <c r="Q1572" s="170"/>
      <c r="R1572" s="182"/>
      <c r="S1572" s="182"/>
      <c r="T1572" s="179"/>
      <c r="U1572" s="179"/>
      <c r="V1572" s="173"/>
      <c r="W1572" s="173"/>
      <c r="X1572" s="173"/>
      <c r="Y1572" s="172"/>
      <c r="Z1572" s="172"/>
      <c r="AA1572" s="194"/>
      <c r="AZ1572" s="12"/>
    </row>
    <row r="1573" spans="1:52" s="178" customFormat="1" ht="15.75" x14ac:dyDescent="0.25">
      <c r="B1573" s="176"/>
      <c r="C1573" s="176"/>
      <c r="D1573" s="12"/>
      <c r="G1573" s="12"/>
      <c r="H1573" s="176"/>
      <c r="I1573" s="33"/>
      <c r="J1573" s="179"/>
      <c r="K1573" s="169"/>
      <c r="L1573" s="169"/>
      <c r="P1573" s="170"/>
      <c r="Q1573" s="170"/>
      <c r="R1573" s="182"/>
      <c r="S1573" s="182"/>
      <c r="T1573" s="179"/>
      <c r="U1573" s="179"/>
      <c r="V1573" s="173"/>
      <c r="W1573" s="173"/>
      <c r="X1573" s="173"/>
      <c r="Y1573" s="172"/>
      <c r="Z1573" s="172"/>
      <c r="AA1573" s="194"/>
      <c r="AZ1573" s="12"/>
    </row>
    <row r="1574" spans="1:52" s="178" customFormat="1" ht="15.75" x14ac:dyDescent="0.25">
      <c r="B1574" s="176"/>
      <c r="C1574" s="176"/>
      <c r="D1574" s="12"/>
      <c r="G1574" s="12"/>
      <c r="H1574" s="176"/>
      <c r="I1574" s="33"/>
      <c r="J1574" s="179"/>
      <c r="K1574" s="169"/>
      <c r="L1574" s="169"/>
      <c r="P1574" s="170"/>
      <c r="Q1574" s="170"/>
      <c r="R1574" s="182"/>
      <c r="S1574" s="182"/>
      <c r="T1574" s="179"/>
      <c r="U1574" s="179"/>
      <c r="V1574" s="173"/>
      <c r="W1574" s="173"/>
      <c r="X1574" s="173"/>
      <c r="Y1574" s="172"/>
      <c r="Z1574" s="172"/>
      <c r="AA1574" s="194"/>
      <c r="AZ1574" s="12"/>
    </row>
    <row r="1575" spans="1:52" s="178" customFormat="1" ht="15.75" x14ac:dyDescent="0.25">
      <c r="B1575" s="176"/>
      <c r="C1575" s="176"/>
      <c r="D1575" s="12"/>
      <c r="G1575" s="12"/>
      <c r="H1575" s="176"/>
      <c r="I1575" s="33"/>
      <c r="J1575" s="179"/>
      <c r="K1575" s="169"/>
      <c r="L1575" s="169"/>
      <c r="P1575" s="170"/>
      <c r="Q1575" s="170"/>
      <c r="R1575" s="182"/>
      <c r="S1575" s="182"/>
      <c r="T1575" s="179"/>
      <c r="U1575" s="179"/>
      <c r="V1575" s="173"/>
      <c r="W1575" s="173"/>
      <c r="X1575" s="173"/>
      <c r="Y1575" s="172"/>
      <c r="Z1575" s="172"/>
      <c r="AA1575" s="194"/>
      <c r="AZ1575" s="12"/>
    </row>
    <row r="1576" spans="1:52" s="178" customFormat="1" ht="15.75" x14ac:dyDescent="0.25">
      <c r="B1576" s="176"/>
      <c r="C1576" s="176"/>
      <c r="D1576" s="12"/>
      <c r="G1576" s="12"/>
      <c r="H1576" s="176"/>
      <c r="I1576" s="33"/>
      <c r="J1576" s="179"/>
      <c r="K1576" s="169"/>
      <c r="L1576" s="169"/>
      <c r="P1576" s="170"/>
      <c r="Q1576" s="170"/>
      <c r="R1576" s="182"/>
      <c r="S1576" s="182"/>
      <c r="T1576" s="179"/>
      <c r="U1576" s="179"/>
      <c r="V1576" s="173"/>
      <c r="W1576" s="173"/>
      <c r="X1576" s="173"/>
      <c r="Y1576" s="172"/>
      <c r="Z1576" s="172"/>
      <c r="AA1576" s="194"/>
      <c r="AZ1576" s="12"/>
    </row>
    <row r="1577" spans="1:52" s="178" customFormat="1" ht="15.75" x14ac:dyDescent="0.25">
      <c r="B1577" s="176"/>
      <c r="C1577" s="176"/>
      <c r="D1577" s="12"/>
      <c r="G1577" s="12"/>
      <c r="H1577" s="176"/>
      <c r="I1577" s="33"/>
      <c r="J1577" s="179"/>
      <c r="K1577" s="169"/>
      <c r="L1577" s="169"/>
      <c r="P1577" s="170"/>
      <c r="Q1577" s="170"/>
      <c r="R1577" s="182"/>
      <c r="S1577" s="182"/>
      <c r="T1577" s="179"/>
      <c r="U1577" s="179"/>
      <c r="V1577" s="173"/>
      <c r="W1577" s="173"/>
      <c r="X1577" s="173"/>
      <c r="Y1577" s="172"/>
      <c r="Z1577" s="172"/>
      <c r="AA1577" s="194"/>
      <c r="AZ1577" s="12"/>
    </row>
    <row r="1578" spans="1:52" s="12" customFormat="1" ht="15.75" x14ac:dyDescent="0.25">
      <c r="A1578" s="178"/>
      <c r="B1578" s="176"/>
      <c r="C1578" s="176"/>
      <c r="E1578" s="176"/>
      <c r="F1578" s="176"/>
      <c r="H1578" s="176"/>
      <c r="I1578" s="33"/>
      <c r="J1578" s="179"/>
      <c r="K1578" s="169"/>
      <c r="L1578" s="169"/>
      <c r="N1578" s="178"/>
      <c r="O1578" s="178"/>
      <c r="P1578" s="170"/>
      <c r="Q1578" s="170"/>
      <c r="R1578" s="182"/>
      <c r="S1578" s="182"/>
      <c r="T1578" s="179"/>
      <c r="U1578" s="179"/>
      <c r="V1578" s="173"/>
      <c r="W1578" s="173"/>
      <c r="X1578" s="173"/>
      <c r="Y1578" s="172"/>
      <c r="Z1578" s="172"/>
      <c r="AA1578" s="172"/>
      <c r="AY1578" s="178"/>
    </row>
    <row r="1579" spans="1:52" s="12" customFormat="1" ht="15.75" x14ac:dyDescent="0.25">
      <c r="A1579" s="178"/>
      <c r="B1579" s="176"/>
      <c r="C1579" s="176"/>
      <c r="E1579" s="176"/>
      <c r="F1579" s="176"/>
      <c r="H1579" s="176"/>
      <c r="I1579" s="33"/>
      <c r="J1579" s="179"/>
      <c r="K1579" s="169"/>
      <c r="L1579" s="169"/>
      <c r="N1579" s="178"/>
      <c r="O1579" s="178"/>
      <c r="P1579" s="170"/>
      <c r="Q1579" s="170"/>
      <c r="R1579" s="182"/>
      <c r="S1579" s="182"/>
      <c r="T1579" s="179"/>
      <c r="U1579" s="179"/>
      <c r="V1579" s="173"/>
      <c r="W1579" s="173"/>
      <c r="X1579" s="173"/>
      <c r="Y1579" s="172"/>
      <c r="Z1579" s="172"/>
      <c r="AA1579" s="172"/>
      <c r="AY1579" s="178"/>
    </row>
    <row r="1580" spans="1:52" s="12" customFormat="1" ht="15.75" x14ac:dyDescent="0.25">
      <c r="A1580" s="178"/>
      <c r="B1580" s="176"/>
      <c r="C1580" s="176"/>
      <c r="E1580" s="176"/>
      <c r="F1580" s="176"/>
      <c r="H1580" s="176"/>
      <c r="I1580" s="33"/>
      <c r="J1580" s="179"/>
      <c r="K1580" s="169"/>
      <c r="L1580" s="169"/>
      <c r="N1580" s="178"/>
      <c r="O1580" s="178"/>
      <c r="P1580" s="170"/>
      <c r="Q1580" s="170"/>
      <c r="R1580" s="182"/>
      <c r="S1580" s="182"/>
      <c r="T1580" s="179"/>
      <c r="U1580" s="179"/>
      <c r="V1580" s="173"/>
      <c r="W1580" s="173"/>
      <c r="X1580" s="173"/>
      <c r="Y1580" s="172"/>
      <c r="Z1580" s="172"/>
      <c r="AA1580" s="172"/>
      <c r="AY1580" s="178"/>
    </row>
    <row r="1581" spans="1:52" s="12" customFormat="1" ht="15.75" x14ac:dyDescent="0.25">
      <c r="A1581" s="178"/>
      <c r="B1581" s="176"/>
      <c r="C1581" s="176"/>
      <c r="E1581" s="176"/>
      <c r="F1581" s="176"/>
      <c r="H1581" s="176"/>
      <c r="I1581" s="33"/>
      <c r="J1581" s="179"/>
      <c r="K1581" s="169"/>
      <c r="L1581" s="169"/>
      <c r="N1581" s="178"/>
      <c r="O1581" s="178"/>
      <c r="P1581" s="170"/>
      <c r="Q1581" s="170"/>
      <c r="R1581" s="182"/>
      <c r="S1581" s="182"/>
      <c r="T1581" s="179"/>
      <c r="U1581" s="179"/>
      <c r="V1581" s="173"/>
      <c r="W1581" s="173"/>
      <c r="X1581" s="173"/>
      <c r="Y1581" s="172"/>
      <c r="Z1581" s="172"/>
      <c r="AA1581" s="172"/>
      <c r="AY1581" s="176"/>
    </row>
    <row r="1582" spans="1:52" s="12" customFormat="1" ht="15.75" x14ac:dyDescent="0.25">
      <c r="A1582" s="178"/>
      <c r="B1582" s="176"/>
      <c r="C1582" s="176"/>
      <c r="E1582" s="176"/>
      <c r="F1582" s="176"/>
      <c r="H1582" s="176"/>
      <c r="I1582" s="33"/>
      <c r="J1582" s="179"/>
      <c r="K1582" s="169"/>
      <c r="L1582" s="169"/>
      <c r="N1582" s="178"/>
      <c r="O1582" s="178"/>
      <c r="P1582" s="170"/>
      <c r="Q1582" s="170"/>
      <c r="R1582" s="182"/>
      <c r="S1582" s="182"/>
      <c r="T1582" s="179"/>
      <c r="U1582" s="179"/>
      <c r="V1582" s="173"/>
      <c r="W1582" s="173"/>
      <c r="X1582" s="173"/>
      <c r="Y1582" s="172"/>
      <c r="Z1582" s="172"/>
      <c r="AA1582" s="172"/>
      <c r="AY1582" s="176"/>
    </row>
    <row r="1583" spans="1:52" s="12" customFormat="1" ht="15.75" x14ac:dyDescent="0.25">
      <c r="A1583" s="178"/>
      <c r="B1583" s="176"/>
      <c r="C1583" s="176"/>
      <c r="E1583" s="176"/>
      <c r="F1583" s="176"/>
      <c r="H1583" s="176"/>
      <c r="I1583" s="33"/>
      <c r="J1583" s="179"/>
      <c r="K1583" s="169"/>
      <c r="L1583" s="169"/>
      <c r="N1583" s="178"/>
      <c r="O1583" s="178"/>
      <c r="P1583" s="170"/>
      <c r="Q1583" s="170"/>
      <c r="R1583" s="182"/>
      <c r="S1583" s="182"/>
      <c r="T1583" s="179"/>
      <c r="U1583" s="179"/>
      <c r="V1583" s="173"/>
      <c r="W1583" s="173"/>
      <c r="X1583" s="173"/>
      <c r="Y1583" s="172"/>
      <c r="Z1583" s="172"/>
      <c r="AA1583" s="172"/>
      <c r="AY1583" s="176"/>
    </row>
    <row r="1584" spans="1:52" s="12" customFormat="1" ht="15.75" x14ac:dyDescent="0.25">
      <c r="A1584" s="178"/>
      <c r="B1584" s="176"/>
      <c r="C1584" s="176"/>
      <c r="E1584" s="176"/>
      <c r="F1584" s="176"/>
      <c r="H1584" s="176"/>
      <c r="I1584" s="33"/>
      <c r="J1584" s="179"/>
      <c r="K1584" s="169"/>
      <c r="L1584" s="169"/>
      <c r="N1584" s="178"/>
      <c r="O1584" s="178"/>
      <c r="P1584" s="170"/>
      <c r="Q1584" s="170"/>
      <c r="R1584" s="182"/>
      <c r="S1584" s="182"/>
      <c r="T1584" s="179"/>
      <c r="U1584" s="179"/>
      <c r="V1584" s="173"/>
      <c r="W1584" s="173"/>
      <c r="X1584" s="173"/>
      <c r="Y1584" s="172"/>
      <c r="Z1584" s="172"/>
      <c r="AA1584" s="172"/>
      <c r="AY1584" s="176"/>
    </row>
    <row r="1585" spans="1:51" s="12" customFormat="1" ht="15.75" x14ac:dyDescent="0.25">
      <c r="A1585" s="178"/>
      <c r="B1585" s="176"/>
      <c r="C1585" s="176"/>
      <c r="E1585" s="176"/>
      <c r="F1585" s="176"/>
      <c r="H1585" s="176"/>
      <c r="I1585" s="33"/>
      <c r="J1585" s="179"/>
      <c r="K1585" s="169"/>
      <c r="L1585" s="169"/>
      <c r="N1585" s="178"/>
      <c r="O1585" s="178"/>
      <c r="P1585" s="170"/>
      <c r="Q1585" s="170"/>
      <c r="R1585" s="182"/>
      <c r="S1585" s="182"/>
      <c r="T1585" s="179"/>
      <c r="U1585" s="179"/>
      <c r="V1585" s="173"/>
      <c r="W1585" s="173"/>
      <c r="X1585" s="173"/>
      <c r="Y1585" s="172"/>
      <c r="Z1585" s="172"/>
      <c r="AA1585" s="172"/>
      <c r="AY1585" s="176"/>
    </row>
    <row r="1586" spans="1:51" s="12" customFormat="1" ht="15.75" x14ac:dyDescent="0.25">
      <c r="A1586" s="178"/>
      <c r="B1586" s="176"/>
      <c r="C1586" s="176"/>
      <c r="E1586" s="176"/>
      <c r="F1586" s="176"/>
      <c r="H1586" s="176"/>
      <c r="I1586" s="33"/>
      <c r="J1586" s="179"/>
      <c r="K1586" s="169"/>
      <c r="L1586" s="169"/>
      <c r="N1586" s="178"/>
      <c r="O1586" s="178"/>
      <c r="P1586" s="170"/>
      <c r="Q1586" s="170"/>
      <c r="R1586" s="182"/>
      <c r="S1586" s="182"/>
      <c r="T1586" s="179"/>
      <c r="U1586" s="179"/>
      <c r="V1586" s="173"/>
      <c r="W1586" s="173"/>
      <c r="X1586" s="173"/>
      <c r="Y1586" s="172"/>
      <c r="Z1586" s="172"/>
      <c r="AA1586" s="172"/>
      <c r="AY1586" s="176"/>
    </row>
    <row r="1587" spans="1:51" s="12" customFormat="1" ht="15.75" x14ac:dyDescent="0.25">
      <c r="A1587" s="178"/>
      <c r="B1587" s="176"/>
      <c r="C1587" s="176"/>
      <c r="E1587" s="176"/>
      <c r="F1587" s="176"/>
      <c r="H1587" s="176"/>
      <c r="I1587" s="33"/>
      <c r="J1587" s="179"/>
      <c r="K1587" s="169"/>
      <c r="L1587" s="169"/>
      <c r="N1587" s="178"/>
      <c r="O1587" s="178"/>
      <c r="P1587" s="170"/>
      <c r="Q1587" s="170"/>
      <c r="R1587" s="182"/>
      <c r="S1587" s="182"/>
      <c r="T1587" s="179"/>
      <c r="U1587" s="179"/>
      <c r="V1587" s="173"/>
      <c r="W1587" s="173"/>
      <c r="X1587" s="173"/>
      <c r="Y1587" s="172"/>
      <c r="Z1587" s="172"/>
      <c r="AA1587" s="172"/>
      <c r="AY1587" s="176"/>
    </row>
    <row r="1588" spans="1:51" s="12" customFormat="1" ht="15.75" x14ac:dyDescent="0.25">
      <c r="A1588" s="178"/>
      <c r="B1588" s="176"/>
      <c r="C1588" s="176"/>
      <c r="E1588" s="176"/>
      <c r="F1588" s="176"/>
      <c r="H1588" s="176"/>
      <c r="I1588" s="33"/>
      <c r="J1588" s="179"/>
      <c r="K1588" s="169"/>
      <c r="L1588" s="169"/>
      <c r="N1588" s="178"/>
      <c r="O1588" s="178"/>
      <c r="P1588" s="170"/>
      <c r="Q1588" s="170"/>
      <c r="R1588" s="182"/>
      <c r="S1588" s="182"/>
      <c r="T1588" s="179"/>
      <c r="U1588" s="179"/>
      <c r="V1588" s="173"/>
      <c r="W1588" s="173"/>
      <c r="X1588" s="173"/>
      <c r="Y1588" s="172"/>
      <c r="Z1588" s="172"/>
      <c r="AA1588" s="172"/>
      <c r="AY1588" s="176"/>
    </row>
    <row r="1589" spans="1:51" s="12" customFormat="1" ht="15.75" x14ac:dyDescent="0.25">
      <c r="A1589" s="178"/>
      <c r="B1589" s="176"/>
      <c r="C1589" s="176"/>
      <c r="E1589" s="176"/>
      <c r="F1589" s="176"/>
      <c r="H1589" s="176"/>
      <c r="I1589" s="33"/>
      <c r="J1589" s="179"/>
      <c r="K1589" s="169"/>
      <c r="L1589" s="169"/>
      <c r="N1589" s="178"/>
      <c r="O1589" s="178"/>
      <c r="P1589" s="170"/>
      <c r="Q1589" s="170"/>
      <c r="R1589" s="182"/>
      <c r="S1589" s="182"/>
      <c r="T1589" s="179"/>
      <c r="U1589" s="179"/>
      <c r="V1589" s="173"/>
      <c r="W1589" s="173"/>
      <c r="X1589" s="173"/>
      <c r="Y1589" s="172"/>
      <c r="Z1589" s="172"/>
      <c r="AA1589" s="172"/>
      <c r="AY1589" s="176"/>
    </row>
    <row r="1590" spans="1:51" s="12" customFormat="1" ht="15.75" x14ac:dyDescent="0.25">
      <c r="A1590" s="178"/>
      <c r="B1590" s="176"/>
      <c r="C1590" s="176"/>
      <c r="E1590" s="176"/>
      <c r="F1590" s="176"/>
      <c r="G1590" s="176"/>
      <c r="H1590" s="176"/>
      <c r="I1590" s="33"/>
      <c r="J1590" s="179"/>
      <c r="K1590" s="169"/>
      <c r="L1590" s="169"/>
      <c r="N1590" s="178"/>
      <c r="O1590" s="178"/>
      <c r="P1590" s="170"/>
      <c r="Q1590" s="170"/>
      <c r="R1590" s="182"/>
      <c r="S1590" s="182"/>
      <c r="T1590" s="179"/>
      <c r="U1590" s="179"/>
      <c r="V1590" s="173"/>
      <c r="W1590" s="173"/>
      <c r="X1590" s="173"/>
      <c r="Y1590" s="172"/>
      <c r="Z1590" s="172"/>
      <c r="AA1590" s="172"/>
      <c r="AY1590" s="176"/>
    </row>
    <row r="1591" spans="1:51" s="12" customFormat="1" ht="15.75" x14ac:dyDescent="0.25">
      <c r="A1591" s="178"/>
      <c r="B1591" s="176"/>
      <c r="C1591" s="176"/>
      <c r="E1591" s="176"/>
      <c r="F1591" s="176"/>
      <c r="G1591" s="176"/>
      <c r="H1591" s="176"/>
      <c r="I1591" s="33"/>
      <c r="J1591" s="179"/>
      <c r="K1591" s="169"/>
      <c r="L1591" s="169"/>
      <c r="N1591" s="178"/>
      <c r="O1591" s="178"/>
      <c r="P1591" s="170"/>
      <c r="Q1591" s="170"/>
      <c r="R1591" s="182"/>
      <c r="S1591" s="182"/>
      <c r="T1591" s="179"/>
      <c r="U1591" s="179"/>
      <c r="V1591" s="173"/>
      <c r="W1591" s="173"/>
      <c r="X1591" s="173"/>
      <c r="Y1591" s="172"/>
      <c r="Z1591" s="172"/>
      <c r="AA1591" s="172"/>
      <c r="AY1591" s="176"/>
    </row>
    <row r="1592" spans="1:51" s="12" customFormat="1" ht="15.75" x14ac:dyDescent="0.25">
      <c r="A1592" s="178"/>
      <c r="B1592" s="176"/>
      <c r="C1592" s="176"/>
      <c r="E1592" s="176"/>
      <c r="F1592" s="176"/>
      <c r="H1592" s="176"/>
      <c r="I1592" s="33"/>
      <c r="J1592" s="179"/>
      <c r="K1592" s="169"/>
      <c r="L1592" s="169"/>
      <c r="N1592" s="178"/>
      <c r="O1592" s="178"/>
      <c r="P1592" s="170"/>
      <c r="Q1592" s="170"/>
      <c r="R1592" s="182"/>
      <c r="S1592" s="182"/>
      <c r="T1592" s="179"/>
      <c r="U1592" s="179"/>
      <c r="V1592" s="173"/>
      <c r="W1592" s="173"/>
      <c r="X1592" s="173"/>
      <c r="Y1592" s="172"/>
      <c r="Z1592" s="172"/>
      <c r="AA1592" s="172"/>
      <c r="AY1592" s="176"/>
    </row>
    <row r="1593" spans="1:51" s="12" customFormat="1" ht="15.75" x14ac:dyDescent="0.25">
      <c r="A1593" s="178"/>
      <c r="B1593" s="176"/>
      <c r="C1593" s="176"/>
      <c r="E1593" s="176"/>
      <c r="F1593" s="176"/>
      <c r="H1593" s="176"/>
      <c r="I1593" s="33"/>
      <c r="J1593" s="179"/>
      <c r="K1593" s="169"/>
      <c r="L1593" s="169"/>
      <c r="N1593" s="178"/>
      <c r="O1593" s="178"/>
      <c r="P1593" s="170"/>
      <c r="Q1593" s="170"/>
      <c r="R1593" s="182"/>
      <c r="S1593" s="182"/>
      <c r="T1593" s="179"/>
      <c r="U1593" s="179"/>
      <c r="V1593" s="173"/>
      <c r="W1593" s="173"/>
      <c r="X1593" s="173"/>
      <c r="Y1593" s="172"/>
      <c r="Z1593" s="172"/>
      <c r="AA1593" s="172"/>
      <c r="AY1593" s="176"/>
    </row>
    <row r="1594" spans="1:51" s="12" customFormat="1" ht="15.75" x14ac:dyDescent="0.25">
      <c r="A1594" s="178"/>
      <c r="B1594" s="176"/>
      <c r="C1594" s="176"/>
      <c r="E1594" s="176"/>
      <c r="F1594" s="176"/>
      <c r="H1594" s="176"/>
      <c r="I1594" s="33"/>
      <c r="J1594" s="179"/>
      <c r="K1594" s="169"/>
      <c r="L1594" s="169"/>
      <c r="N1594" s="178"/>
      <c r="O1594" s="178"/>
      <c r="P1594" s="170"/>
      <c r="Q1594" s="170"/>
      <c r="R1594" s="182"/>
      <c r="S1594" s="182"/>
      <c r="T1594" s="179"/>
      <c r="U1594" s="179"/>
      <c r="V1594" s="173"/>
      <c r="W1594" s="173"/>
      <c r="X1594" s="173"/>
      <c r="Y1594" s="172"/>
      <c r="Z1594" s="172"/>
      <c r="AA1594" s="172"/>
      <c r="AY1594" s="176"/>
    </row>
    <row r="1595" spans="1:51" s="12" customFormat="1" ht="15.75" x14ac:dyDescent="0.25">
      <c r="A1595" s="178"/>
      <c r="B1595" s="176"/>
      <c r="C1595" s="176"/>
      <c r="E1595" s="176"/>
      <c r="F1595" s="176"/>
      <c r="H1595" s="176"/>
      <c r="I1595" s="33"/>
      <c r="J1595" s="179"/>
      <c r="K1595" s="169"/>
      <c r="L1595" s="169"/>
      <c r="N1595" s="178"/>
      <c r="O1595" s="178"/>
      <c r="P1595" s="170"/>
      <c r="Q1595" s="170"/>
      <c r="R1595" s="182"/>
      <c r="S1595" s="182"/>
      <c r="T1595" s="179"/>
      <c r="U1595" s="179"/>
      <c r="V1595" s="173"/>
      <c r="W1595" s="173"/>
      <c r="X1595" s="173"/>
      <c r="Y1595" s="172"/>
      <c r="Z1595" s="172"/>
      <c r="AA1595" s="172"/>
      <c r="AY1595" s="176"/>
    </row>
    <row r="1596" spans="1:51" s="12" customFormat="1" ht="15.75" x14ac:dyDescent="0.25">
      <c r="A1596" s="178"/>
      <c r="B1596" s="176"/>
      <c r="C1596" s="176"/>
      <c r="E1596" s="176"/>
      <c r="F1596" s="176"/>
      <c r="H1596" s="176"/>
      <c r="I1596" s="33"/>
      <c r="J1596" s="179"/>
      <c r="K1596" s="169"/>
      <c r="L1596" s="169"/>
      <c r="N1596" s="178"/>
      <c r="O1596" s="178"/>
      <c r="P1596" s="170"/>
      <c r="Q1596" s="170"/>
      <c r="R1596" s="182"/>
      <c r="S1596" s="182"/>
      <c r="T1596" s="179"/>
      <c r="U1596" s="179"/>
      <c r="V1596" s="173"/>
      <c r="W1596" s="173"/>
      <c r="X1596" s="173"/>
      <c r="Y1596" s="172"/>
      <c r="Z1596" s="172"/>
      <c r="AA1596" s="172"/>
      <c r="AY1596" s="176"/>
    </row>
    <row r="1597" spans="1:51" s="12" customFormat="1" ht="15.75" x14ac:dyDescent="0.25">
      <c r="A1597" s="178"/>
      <c r="B1597" s="176"/>
      <c r="C1597" s="176"/>
      <c r="E1597" s="176"/>
      <c r="F1597" s="176"/>
      <c r="H1597" s="176"/>
      <c r="I1597" s="33"/>
      <c r="J1597" s="179"/>
      <c r="K1597" s="169"/>
      <c r="L1597" s="169"/>
      <c r="N1597" s="178"/>
      <c r="O1597" s="178"/>
      <c r="P1597" s="170"/>
      <c r="Q1597" s="170"/>
      <c r="R1597" s="182"/>
      <c r="S1597" s="182"/>
      <c r="T1597" s="179"/>
      <c r="U1597" s="179"/>
      <c r="V1597" s="173"/>
      <c r="W1597" s="173"/>
      <c r="X1597" s="173"/>
      <c r="Y1597" s="172"/>
      <c r="Z1597" s="172"/>
      <c r="AA1597" s="172"/>
      <c r="AY1597" s="176"/>
    </row>
    <row r="1598" spans="1:51" s="12" customFormat="1" ht="15.75" x14ac:dyDescent="0.25">
      <c r="A1598" s="178"/>
      <c r="B1598" s="176"/>
      <c r="C1598" s="176"/>
      <c r="E1598" s="176"/>
      <c r="F1598" s="176"/>
      <c r="G1598" s="176"/>
      <c r="H1598" s="176"/>
      <c r="I1598" s="33"/>
      <c r="J1598" s="179"/>
      <c r="K1598" s="169"/>
      <c r="L1598" s="169"/>
      <c r="N1598" s="178"/>
      <c r="O1598" s="178"/>
      <c r="P1598" s="170"/>
      <c r="Q1598" s="170"/>
      <c r="R1598" s="182"/>
      <c r="S1598" s="182"/>
      <c r="T1598" s="179"/>
      <c r="U1598" s="179"/>
      <c r="V1598" s="173"/>
      <c r="W1598" s="173"/>
      <c r="X1598" s="173"/>
      <c r="Y1598" s="172"/>
      <c r="Z1598" s="172"/>
      <c r="AA1598" s="172"/>
      <c r="AY1598" s="176"/>
    </row>
    <row r="1599" spans="1:51" s="12" customFormat="1" ht="15.75" x14ac:dyDescent="0.25">
      <c r="A1599" s="178"/>
      <c r="B1599" s="176"/>
      <c r="C1599" s="176"/>
      <c r="E1599" s="176"/>
      <c r="F1599" s="176"/>
      <c r="G1599" s="176"/>
      <c r="H1599" s="176"/>
      <c r="I1599" s="33"/>
      <c r="J1599" s="179"/>
      <c r="K1599" s="169"/>
      <c r="L1599" s="169"/>
      <c r="N1599" s="178"/>
      <c r="O1599" s="178"/>
      <c r="P1599" s="170"/>
      <c r="Q1599" s="170"/>
      <c r="R1599" s="182"/>
      <c r="S1599" s="182"/>
      <c r="T1599" s="179"/>
      <c r="U1599" s="179"/>
      <c r="V1599" s="173"/>
      <c r="W1599" s="173"/>
      <c r="X1599" s="173"/>
      <c r="Y1599" s="172"/>
      <c r="Z1599" s="172"/>
      <c r="AA1599" s="172"/>
      <c r="AY1599" s="176"/>
    </row>
    <row r="1600" spans="1:51" s="12" customFormat="1" ht="15.75" customHeight="1" x14ac:dyDescent="0.25">
      <c r="A1600" s="178"/>
      <c r="B1600" s="176"/>
      <c r="C1600" s="176"/>
      <c r="E1600" s="178"/>
      <c r="G1600" s="176"/>
      <c r="H1600" s="178"/>
      <c r="I1600" s="33"/>
      <c r="J1600" s="179"/>
      <c r="K1600" s="169"/>
      <c r="L1600" s="169"/>
      <c r="N1600" s="178"/>
      <c r="O1600" s="178"/>
      <c r="P1600" s="170"/>
      <c r="Q1600" s="170"/>
      <c r="R1600" s="182"/>
      <c r="S1600" s="182"/>
      <c r="T1600" s="179"/>
      <c r="U1600" s="179"/>
      <c r="V1600" s="173"/>
      <c r="W1600" s="173"/>
      <c r="X1600" s="173"/>
      <c r="Y1600" s="172"/>
      <c r="Z1600" s="172"/>
      <c r="AA1600" s="172"/>
      <c r="AY1600" s="178"/>
    </row>
    <row r="1601" spans="1:51" s="12" customFormat="1" ht="15.75" customHeight="1" x14ac:dyDescent="0.25">
      <c r="A1601" s="178"/>
      <c r="B1601" s="176"/>
      <c r="C1601" s="176"/>
      <c r="E1601" s="178"/>
      <c r="G1601" s="176"/>
      <c r="H1601" s="178"/>
      <c r="I1601" s="33"/>
      <c r="J1601" s="179"/>
      <c r="K1601" s="169"/>
      <c r="L1601" s="169"/>
      <c r="N1601" s="178"/>
      <c r="O1601" s="178"/>
      <c r="P1601" s="170"/>
      <c r="Q1601" s="170"/>
      <c r="R1601" s="182"/>
      <c r="S1601" s="182"/>
      <c r="T1601" s="179"/>
      <c r="U1601" s="179"/>
      <c r="V1601" s="173"/>
      <c r="W1601" s="173"/>
      <c r="X1601" s="173"/>
      <c r="Y1601" s="172"/>
      <c r="Z1601" s="172"/>
      <c r="AA1601" s="172"/>
      <c r="AY1601" s="178"/>
    </row>
    <row r="1602" spans="1:51" s="12" customFormat="1" ht="15.75" customHeight="1" x14ac:dyDescent="0.25">
      <c r="A1602" s="178"/>
      <c r="B1602" s="176"/>
      <c r="C1602" s="176"/>
      <c r="G1602" s="176"/>
      <c r="I1602" s="33"/>
      <c r="J1602" s="179"/>
      <c r="K1602" s="169"/>
      <c r="L1602" s="169"/>
      <c r="N1602" s="178"/>
      <c r="O1602" s="178"/>
      <c r="P1602" s="170"/>
      <c r="Q1602" s="170"/>
      <c r="R1602" s="182"/>
      <c r="S1602" s="182"/>
      <c r="T1602" s="179"/>
      <c r="U1602" s="180"/>
      <c r="V1602" s="173"/>
      <c r="W1602" s="173"/>
      <c r="X1602" s="173"/>
      <c r="Y1602" s="172"/>
      <c r="Z1602" s="172"/>
      <c r="AA1602" s="172"/>
      <c r="AY1602" s="178"/>
    </row>
    <row r="1603" spans="1:51" s="12" customFormat="1" ht="15.75" customHeight="1" x14ac:dyDescent="0.25">
      <c r="A1603" s="178"/>
      <c r="B1603" s="176"/>
      <c r="C1603" s="176"/>
      <c r="G1603" s="176"/>
      <c r="I1603" s="33"/>
      <c r="J1603" s="179"/>
      <c r="K1603" s="169"/>
      <c r="L1603" s="169"/>
      <c r="N1603" s="178"/>
      <c r="O1603" s="178"/>
      <c r="P1603" s="170"/>
      <c r="Q1603" s="170"/>
      <c r="R1603" s="182"/>
      <c r="S1603" s="182"/>
      <c r="T1603" s="179"/>
      <c r="U1603" s="180"/>
      <c r="V1603" s="173"/>
      <c r="W1603" s="173"/>
      <c r="X1603" s="173"/>
      <c r="Y1603" s="172"/>
      <c r="Z1603" s="172"/>
      <c r="AA1603" s="172"/>
      <c r="AY1603" s="178"/>
    </row>
    <row r="1604" spans="1:51" s="12" customFormat="1" ht="15.75" customHeight="1" x14ac:dyDescent="0.25">
      <c r="A1604" s="178"/>
      <c r="B1604" s="176"/>
      <c r="C1604" s="176"/>
      <c r="G1604" s="176"/>
      <c r="H1604" s="195"/>
      <c r="I1604" s="33"/>
      <c r="J1604" s="179"/>
      <c r="K1604" s="169"/>
      <c r="L1604" s="169"/>
      <c r="N1604" s="178"/>
      <c r="O1604" s="178"/>
      <c r="P1604" s="170"/>
      <c r="Q1604" s="170"/>
      <c r="R1604" s="182"/>
      <c r="S1604" s="182"/>
      <c r="T1604" s="291"/>
      <c r="U1604" s="216"/>
      <c r="V1604" s="173"/>
      <c r="W1604" s="173"/>
      <c r="X1604" s="173"/>
      <c r="Y1604" s="172"/>
      <c r="Z1604" s="172"/>
      <c r="AA1604" s="172"/>
      <c r="AY1604" s="178"/>
    </row>
    <row r="1605" spans="1:51" s="12" customFormat="1" ht="15.75" customHeight="1" x14ac:dyDescent="0.25">
      <c r="A1605" s="178"/>
      <c r="B1605" s="176"/>
      <c r="C1605" s="176"/>
      <c r="G1605" s="176"/>
      <c r="I1605" s="33"/>
      <c r="J1605" s="179"/>
      <c r="K1605" s="169"/>
      <c r="L1605" s="169"/>
      <c r="N1605" s="178"/>
      <c r="O1605" s="178"/>
      <c r="P1605" s="170"/>
      <c r="Q1605" s="170"/>
      <c r="R1605" s="182"/>
      <c r="S1605" s="182"/>
      <c r="T1605" s="179"/>
      <c r="U1605" s="180"/>
      <c r="V1605" s="173"/>
      <c r="W1605" s="173"/>
      <c r="X1605" s="173"/>
      <c r="Y1605" s="172"/>
      <c r="Z1605" s="172"/>
      <c r="AA1605" s="172"/>
      <c r="AY1605" s="178"/>
    </row>
    <row r="1606" spans="1:51" s="12" customFormat="1" ht="15.75" x14ac:dyDescent="0.25">
      <c r="A1606" s="178"/>
      <c r="B1606" s="176"/>
      <c r="C1606" s="176"/>
      <c r="E1606" s="178"/>
      <c r="F1606" s="176"/>
      <c r="G1606" s="176"/>
      <c r="H1606" s="178"/>
      <c r="I1606" s="33"/>
      <c r="J1606" s="179"/>
      <c r="K1606" s="169"/>
      <c r="L1606" s="169"/>
      <c r="N1606" s="178"/>
      <c r="O1606" s="178"/>
      <c r="P1606" s="170"/>
      <c r="Q1606" s="170"/>
      <c r="R1606" s="182"/>
      <c r="S1606" s="182"/>
      <c r="T1606" s="179"/>
      <c r="U1606" s="179"/>
      <c r="V1606" s="173"/>
      <c r="W1606" s="173"/>
      <c r="X1606" s="173"/>
      <c r="Y1606" s="172"/>
      <c r="Z1606" s="172"/>
      <c r="AA1606" s="172"/>
      <c r="AY1606" s="178"/>
    </row>
    <row r="1607" spans="1:51" s="12" customFormat="1" ht="15.75" x14ac:dyDescent="0.25">
      <c r="A1607" s="178"/>
      <c r="B1607" s="176"/>
      <c r="C1607" s="176"/>
      <c r="E1607" s="178"/>
      <c r="F1607" s="176"/>
      <c r="G1607" s="176"/>
      <c r="H1607" s="178"/>
      <c r="I1607" s="33"/>
      <c r="J1607" s="179"/>
      <c r="K1607" s="169"/>
      <c r="L1607" s="169"/>
      <c r="N1607" s="178"/>
      <c r="O1607" s="178"/>
      <c r="P1607" s="170"/>
      <c r="Q1607" s="170"/>
      <c r="R1607" s="182"/>
      <c r="S1607" s="182"/>
      <c r="T1607" s="179"/>
      <c r="U1607" s="179"/>
      <c r="V1607" s="173"/>
      <c r="W1607" s="173"/>
      <c r="X1607" s="173"/>
      <c r="Y1607" s="172"/>
      <c r="Z1607" s="172"/>
      <c r="AA1607" s="172"/>
      <c r="AY1607" s="178"/>
    </row>
    <row r="1608" spans="1:51" s="12" customFormat="1" ht="15.75" x14ac:dyDescent="0.25">
      <c r="A1608" s="178"/>
      <c r="B1608" s="176"/>
      <c r="C1608" s="176"/>
      <c r="E1608" s="178"/>
      <c r="F1608" s="176"/>
      <c r="G1608" s="176"/>
      <c r="H1608" s="178"/>
      <c r="I1608" s="33"/>
      <c r="J1608" s="179"/>
      <c r="K1608" s="169"/>
      <c r="L1608" s="169"/>
      <c r="N1608" s="178"/>
      <c r="O1608" s="178"/>
      <c r="P1608" s="170"/>
      <c r="Q1608" s="170"/>
      <c r="R1608" s="182"/>
      <c r="S1608" s="182"/>
      <c r="T1608" s="179"/>
      <c r="U1608" s="179"/>
      <c r="V1608" s="173"/>
      <c r="W1608" s="173"/>
      <c r="X1608" s="173"/>
      <c r="Y1608" s="172"/>
      <c r="Z1608" s="172"/>
      <c r="AA1608" s="172"/>
      <c r="AY1608" s="178"/>
    </row>
    <row r="1609" spans="1:51" s="12" customFormat="1" ht="15" customHeight="1" x14ac:dyDescent="0.25">
      <c r="B1609" s="176"/>
      <c r="C1609" s="176"/>
      <c r="I1609" s="33"/>
      <c r="J1609" s="179"/>
      <c r="K1609" s="169"/>
      <c r="L1609" s="169"/>
      <c r="N1609" s="177"/>
      <c r="O1609" s="177"/>
      <c r="P1609" s="170"/>
      <c r="Q1609" s="170"/>
      <c r="R1609" s="182"/>
      <c r="S1609" s="182"/>
      <c r="T1609" s="179"/>
      <c r="U1609" s="180"/>
      <c r="V1609" s="173"/>
      <c r="W1609" s="174"/>
      <c r="X1609" s="173"/>
      <c r="Y1609" s="172"/>
      <c r="Z1609" s="172"/>
      <c r="AA1609" s="172"/>
    </row>
    <row r="1610" spans="1:51" s="12" customFormat="1" ht="15.75" x14ac:dyDescent="0.25">
      <c r="B1610" s="176"/>
      <c r="C1610" s="176"/>
      <c r="I1610" s="33"/>
      <c r="J1610" s="179"/>
      <c r="K1610" s="169"/>
      <c r="L1610" s="169"/>
      <c r="N1610" s="177"/>
      <c r="O1610" s="177"/>
      <c r="P1610" s="170"/>
      <c r="Q1610" s="170"/>
      <c r="R1610" s="182"/>
      <c r="S1610" s="182"/>
      <c r="T1610" s="179"/>
      <c r="U1610" s="180"/>
      <c r="V1610" s="173"/>
      <c r="W1610" s="174"/>
      <c r="X1610" s="173"/>
      <c r="Y1610" s="172"/>
      <c r="Z1610" s="172"/>
      <c r="AA1610" s="172"/>
    </row>
    <row r="1611" spans="1:51" s="12" customFormat="1" ht="15.75" x14ac:dyDescent="0.25">
      <c r="B1611" s="176"/>
      <c r="C1611" s="176"/>
      <c r="I1611" s="33"/>
      <c r="J1611" s="179"/>
      <c r="K1611" s="169"/>
      <c r="L1611" s="169"/>
      <c r="N1611" s="177"/>
      <c r="O1611" s="177"/>
      <c r="P1611" s="170"/>
      <c r="Q1611" s="170"/>
      <c r="R1611" s="182"/>
      <c r="S1611" s="182"/>
      <c r="T1611" s="179"/>
      <c r="U1611" s="180"/>
      <c r="V1611" s="173"/>
      <c r="W1611" s="174"/>
      <c r="X1611" s="173"/>
      <c r="Y1611" s="172"/>
      <c r="Z1611" s="172"/>
      <c r="AA1611" s="172"/>
    </row>
    <row r="1612" spans="1:51" s="12" customFormat="1" ht="15.75" x14ac:dyDescent="0.25">
      <c r="B1612" s="176"/>
      <c r="C1612" s="176"/>
      <c r="I1612" s="33"/>
      <c r="J1612" s="179"/>
      <c r="K1612" s="169"/>
      <c r="L1612" s="169"/>
      <c r="N1612" s="177"/>
      <c r="O1612" s="177"/>
      <c r="P1612" s="170"/>
      <c r="Q1612" s="170"/>
      <c r="R1612" s="182"/>
      <c r="S1612" s="182"/>
      <c r="T1612" s="179"/>
      <c r="U1612" s="180"/>
      <c r="V1612" s="173"/>
      <c r="W1612" s="174"/>
      <c r="X1612" s="173"/>
      <c r="Y1612" s="172"/>
      <c r="Z1612" s="172"/>
      <c r="AA1612" s="172"/>
    </row>
    <row r="1613" spans="1:51" s="12" customFormat="1" ht="15.75" x14ac:dyDescent="0.25">
      <c r="B1613" s="176"/>
      <c r="C1613" s="176"/>
      <c r="I1613" s="33"/>
      <c r="J1613" s="179"/>
      <c r="K1613" s="169"/>
      <c r="L1613" s="169"/>
      <c r="N1613" s="177"/>
      <c r="O1613" s="177"/>
      <c r="P1613" s="170"/>
      <c r="Q1613" s="170"/>
      <c r="R1613" s="182"/>
      <c r="S1613" s="182"/>
      <c r="T1613" s="179"/>
      <c r="U1613" s="180"/>
      <c r="V1613" s="173"/>
      <c r="W1613" s="174"/>
      <c r="X1613" s="173"/>
      <c r="Y1613" s="172"/>
      <c r="Z1613" s="172"/>
      <c r="AA1613" s="172"/>
    </row>
    <row r="1614" spans="1:51" s="12" customFormat="1" ht="15.75" x14ac:dyDescent="0.25">
      <c r="B1614" s="176"/>
      <c r="C1614" s="176"/>
      <c r="I1614" s="33"/>
      <c r="J1614" s="179"/>
      <c r="K1614" s="169"/>
      <c r="L1614" s="169"/>
      <c r="N1614" s="177"/>
      <c r="O1614" s="177"/>
      <c r="P1614" s="170"/>
      <c r="Q1614" s="170"/>
      <c r="R1614" s="182"/>
      <c r="S1614" s="182"/>
      <c r="T1614" s="179"/>
      <c r="U1614" s="180"/>
      <c r="V1614" s="173"/>
      <c r="W1614" s="174"/>
      <c r="X1614" s="173"/>
      <c r="Y1614" s="172"/>
      <c r="Z1614" s="172"/>
      <c r="AA1614" s="172"/>
    </row>
    <row r="1615" spans="1:51" s="12" customFormat="1" ht="15.75" x14ac:dyDescent="0.25">
      <c r="I1615" s="33"/>
      <c r="J1615" s="179"/>
      <c r="K1615" s="169"/>
      <c r="L1615" s="169"/>
      <c r="N1615" s="177"/>
      <c r="O1615" s="177"/>
      <c r="P1615" s="170"/>
      <c r="Q1615" s="170"/>
      <c r="R1615" s="182"/>
      <c r="S1615" s="182"/>
      <c r="T1615" s="179"/>
      <c r="U1615" s="179"/>
      <c r="V1615" s="173"/>
      <c r="W1615" s="173"/>
      <c r="X1615" s="173"/>
      <c r="Y1615" s="172"/>
      <c r="Z1615" s="172"/>
      <c r="AA1615" s="172"/>
    </row>
    <row r="1616" spans="1:51" s="12" customFormat="1" ht="15.75" x14ac:dyDescent="0.25">
      <c r="I1616" s="33"/>
      <c r="J1616" s="179"/>
      <c r="K1616" s="169"/>
      <c r="L1616" s="169"/>
      <c r="N1616" s="177"/>
      <c r="O1616" s="177"/>
      <c r="P1616" s="170"/>
      <c r="Q1616" s="170"/>
      <c r="R1616" s="182"/>
      <c r="S1616" s="182"/>
      <c r="T1616" s="179"/>
      <c r="U1616" s="179"/>
      <c r="V1616" s="173"/>
      <c r="W1616" s="173"/>
      <c r="X1616" s="173"/>
      <c r="Y1616" s="172"/>
      <c r="Z1616" s="172"/>
      <c r="AA1616" s="172"/>
    </row>
    <row r="1617" spans="9:27" s="12" customFormat="1" ht="15.75" x14ac:dyDescent="0.25">
      <c r="I1617" s="33"/>
      <c r="J1617" s="179"/>
      <c r="K1617" s="169"/>
      <c r="L1617" s="169"/>
      <c r="N1617" s="177"/>
      <c r="O1617" s="177"/>
      <c r="P1617" s="170"/>
      <c r="Q1617" s="170"/>
      <c r="R1617" s="182"/>
      <c r="S1617" s="182"/>
      <c r="T1617" s="179"/>
      <c r="U1617" s="179"/>
      <c r="V1617" s="173"/>
      <c r="W1617" s="173"/>
      <c r="X1617" s="173"/>
      <c r="Y1617" s="172"/>
      <c r="Z1617" s="172"/>
      <c r="AA1617" s="172"/>
    </row>
    <row r="1618" spans="9:27" s="12" customFormat="1" ht="15.75" x14ac:dyDescent="0.25">
      <c r="I1618" s="33"/>
      <c r="J1618" s="179"/>
      <c r="K1618" s="169"/>
      <c r="L1618" s="169"/>
      <c r="N1618" s="177"/>
      <c r="O1618" s="177"/>
      <c r="P1618" s="170"/>
      <c r="Q1618" s="170"/>
      <c r="R1618" s="182"/>
      <c r="S1618" s="182"/>
      <c r="T1618" s="179"/>
      <c r="U1618" s="179"/>
      <c r="V1618" s="173"/>
      <c r="W1618" s="173"/>
      <c r="X1618" s="173"/>
      <c r="Y1618" s="172"/>
      <c r="Z1618" s="172"/>
      <c r="AA1618" s="172"/>
    </row>
    <row r="1619" spans="9:27" s="12" customFormat="1" ht="15.75" x14ac:dyDescent="0.25">
      <c r="I1619" s="33"/>
      <c r="J1619" s="179"/>
      <c r="K1619" s="169"/>
      <c r="L1619" s="169"/>
      <c r="N1619" s="177"/>
      <c r="O1619" s="177"/>
      <c r="P1619" s="170"/>
      <c r="Q1619" s="170"/>
      <c r="R1619" s="182"/>
      <c r="S1619" s="182"/>
      <c r="T1619" s="179"/>
      <c r="U1619" s="179"/>
      <c r="V1619" s="173"/>
      <c r="W1619" s="173"/>
      <c r="X1619" s="173"/>
      <c r="Y1619" s="172"/>
      <c r="Z1619" s="172"/>
      <c r="AA1619" s="172"/>
    </row>
    <row r="1620" spans="9:27" s="12" customFormat="1" ht="15.75" x14ac:dyDescent="0.25">
      <c r="I1620" s="33"/>
      <c r="J1620" s="179"/>
      <c r="K1620" s="169"/>
      <c r="L1620" s="169"/>
      <c r="N1620" s="177"/>
      <c r="O1620" s="177"/>
      <c r="P1620" s="170"/>
      <c r="Q1620" s="170"/>
      <c r="R1620" s="182"/>
      <c r="S1620" s="182"/>
      <c r="T1620" s="179"/>
      <c r="U1620" s="179"/>
      <c r="V1620" s="173"/>
      <c r="W1620" s="173"/>
      <c r="X1620" s="173"/>
      <c r="Y1620" s="172"/>
      <c r="Z1620" s="172"/>
      <c r="AA1620" s="172"/>
    </row>
    <row r="1621" spans="9:27" s="12" customFormat="1" ht="15.75" x14ac:dyDescent="0.25">
      <c r="I1621" s="33"/>
      <c r="J1621" s="179"/>
      <c r="K1621" s="169"/>
      <c r="L1621" s="169"/>
      <c r="N1621" s="177"/>
      <c r="O1621" s="177"/>
      <c r="P1621" s="170"/>
      <c r="Q1621" s="170"/>
      <c r="R1621" s="182"/>
      <c r="S1621" s="182"/>
      <c r="T1621" s="179"/>
      <c r="U1621" s="179"/>
      <c r="V1621" s="173"/>
      <c r="W1621" s="173"/>
      <c r="X1621" s="173"/>
      <c r="Y1621" s="172"/>
      <c r="Z1621" s="172"/>
      <c r="AA1621" s="172"/>
    </row>
    <row r="1622" spans="9:27" s="12" customFormat="1" ht="15.75" x14ac:dyDescent="0.25">
      <c r="I1622" s="33"/>
      <c r="J1622" s="179"/>
      <c r="K1622" s="169"/>
      <c r="L1622" s="169"/>
      <c r="N1622" s="177"/>
      <c r="O1622" s="177"/>
      <c r="P1622" s="170"/>
      <c r="Q1622" s="170"/>
      <c r="R1622" s="182"/>
      <c r="S1622" s="182"/>
      <c r="T1622" s="179"/>
      <c r="U1622" s="179"/>
      <c r="V1622" s="173"/>
      <c r="W1622" s="173"/>
      <c r="X1622" s="173"/>
      <c r="Y1622" s="172"/>
      <c r="Z1622" s="172"/>
      <c r="AA1622" s="172"/>
    </row>
    <row r="1623" spans="9:27" s="12" customFormat="1" ht="15.75" x14ac:dyDescent="0.25">
      <c r="I1623" s="33"/>
      <c r="J1623" s="179"/>
      <c r="K1623" s="169"/>
      <c r="L1623" s="169"/>
      <c r="N1623" s="177"/>
      <c r="O1623" s="177"/>
      <c r="P1623" s="170"/>
      <c r="Q1623" s="170"/>
      <c r="R1623" s="182"/>
      <c r="S1623" s="182"/>
      <c r="T1623" s="179"/>
      <c r="U1623" s="179"/>
      <c r="V1623" s="173"/>
      <c r="W1623" s="173"/>
      <c r="X1623" s="173"/>
      <c r="Y1623" s="172"/>
      <c r="Z1623" s="172"/>
      <c r="AA1623" s="172"/>
    </row>
    <row r="1624" spans="9:27" s="12" customFormat="1" ht="15.75" x14ac:dyDescent="0.25">
      <c r="I1624" s="33"/>
      <c r="J1624" s="179"/>
      <c r="K1624" s="169"/>
      <c r="L1624" s="169"/>
      <c r="N1624" s="177"/>
      <c r="O1624" s="177"/>
      <c r="P1624" s="170"/>
      <c r="Q1624" s="170"/>
      <c r="R1624" s="182"/>
      <c r="S1624" s="182"/>
      <c r="T1624" s="179"/>
      <c r="U1624" s="179"/>
      <c r="V1624" s="173"/>
      <c r="W1624" s="173"/>
      <c r="X1624" s="173"/>
      <c r="Y1624" s="172"/>
      <c r="Z1624" s="172"/>
      <c r="AA1624" s="172"/>
    </row>
    <row r="1625" spans="9:27" s="12" customFormat="1" ht="15.75" x14ac:dyDescent="0.25">
      <c r="I1625" s="33"/>
      <c r="J1625" s="179"/>
      <c r="K1625" s="169"/>
      <c r="L1625" s="169"/>
      <c r="N1625" s="177"/>
      <c r="O1625" s="177"/>
      <c r="P1625" s="170"/>
      <c r="Q1625" s="170"/>
      <c r="R1625" s="182"/>
      <c r="S1625" s="182"/>
      <c r="T1625" s="179"/>
      <c r="U1625" s="179"/>
      <c r="V1625" s="173"/>
      <c r="W1625" s="173"/>
      <c r="X1625" s="173"/>
      <c r="Y1625" s="172"/>
      <c r="Z1625" s="172"/>
      <c r="AA1625" s="172"/>
    </row>
    <row r="1626" spans="9:27" s="12" customFormat="1" ht="15.75" x14ac:dyDescent="0.25">
      <c r="I1626" s="33"/>
      <c r="J1626" s="179"/>
      <c r="K1626" s="169"/>
      <c r="L1626" s="169"/>
      <c r="N1626" s="177"/>
      <c r="O1626" s="177"/>
      <c r="P1626" s="170"/>
      <c r="Q1626" s="170"/>
      <c r="R1626" s="182"/>
      <c r="S1626" s="182"/>
      <c r="T1626" s="179"/>
      <c r="U1626" s="179"/>
      <c r="V1626" s="173"/>
      <c r="W1626" s="173"/>
      <c r="X1626" s="173"/>
      <c r="Y1626" s="172"/>
      <c r="Z1626" s="172"/>
      <c r="AA1626" s="172"/>
    </row>
    <row r="1627" spans="9:27" s="12" customFormat="1" ht="15.75" x14ac:dyDescent="0.25">
      <c r="I1627" s="33"/>
      <c r="J1627" s="179"/>
      <c r="K1627" s="169"/>
      <c r="L1627" s="169"/>
      <c r="N1627" s="177"/>
      <c r="O1627" s="177"/>
      <c r="P1627" s="170"/>
      <c r="Q1627" s="170"/>
      <c r="R1627" s="182"/>
      <c r="S1627" s="182"/>
      <c r="T1627" s="179"/>
      <c r="U1627" s="179"/>
      <c r="V1627" s="173"/>
      <c r="W1627" s="173"/>
      <c r="X1627" s="173"/>
      <c r="Y1627" s="172"/>
      <c r="Z1627" s="172"/>
      <c r="AA1627" s="172"/>
    </row>
    <row r="1628" spans="9:27" s="12" customFormat="1" ht="15.75" x14ac:dyDescent="0.25">
      <c r="I1628" s="33"/>
      <c r="J1628" s="179"/>
      <c r="K1628" s="169"/>
      <c r="L1628" s="169"/>
      <c r="N1628" s="177"/>
      <c r="O1628" s="177"/>
      <c r="P1628" s="170"/>
      <c r="Q1628" s="170"/>
      <c r="R1628" s="182"/>
      <c r="S1628" s="182"/>
      <c r="T1628" s="179"/>
      <c r="U1628" s="179"/>
      <c r="V1628" s="173"/>
      <c r="W1628" s="173"/>
      <c r="X1628" s="173"/>
      <c r="Y1628" s="172"/>
      <c r="Z1628" s="172"/>
      <c r="AA1628" s="172"/>
    </row>
    <row r="1629" spans="9:27" s="12" customFormat="1" ht="15.75" x14ac:dyDescent="0.25">
      <c r="I1629" s="33"/>
      <c r="J1629" s="179"/>
      <c r="K1629" s="169"/>
      <c r="L1629" s="169"/>
      <c r="N1629" s="177"/>
      <c r="O1629" s="177"/>
      <c r="P1629" s="170"/>
      <c r="Q1629" s="170"/>
      <c r="R1629" s="182"/>
      <c r="S1629" s="182"/>
      <c r="T1629" s="179"/>
      <c r="U1629" s="179"/>
      <c r="V1629" s="173"/>
      <c r="W1629" s="173"/>
      <c r="X1629" s="173"/>
      <c r="Y1629" s="172"/>
      <c r="Z1629" s="172"/>
      <c r="AA1629" s="172"/>
    </row>
    <row r="1630" spans="9:27" s="12" customFormat="1" ht="15.75" x14ac:dyDescent="0.25">
      <c r="I1630" s="33"/>
      <c r="J1630" s="179"/>
      <c r="K1630" s="169"/>
      <c r="L1630" s="169"/>
      <c r="N1630" s="177"/>
      <c r="O1630" s="177"/>
      <c r="P1630" s="170"/>
      <c r="Q1630" s="170"/>
      <c r="R1630" s="182"/>
      <c r="S1630" s="182"/>
      <c r="T1630" s="179"/>
      <c r="U1630" s="179"/>
      <c r="V1630" s="173"/>
      <c r="W1630" s="173"/>
      <c r="X1630" s="173"/>
      <c r="Y1630" s="172"/>
      <c r="Z1630" s="172"/>
      <c r="AA1630" s="172"/>
    </row>
    <row r="1631" spans="9:27" s="12" customFormat="1" ht="15.75" x14ac:dyDescent="0.25">
      <c r="I1631" s="33"/>
      <c r="J1631" s="179"/>
      <c r="K1631" s="169"/>
      <c r="L1631" s="169"/>
      <c r="N1631" s="177"/>
      <c r="O1631" s="177"/>
      <c r="P1631" s="170"/>
      <c r="Q1631" s="170"/>
      <c r="R1631" s="182"/>
      <c r="S1631" s="182"/>
      <c r="T1631" s="179"/>
      <c r="U1631" s="179"/>
      <c r="V1631" s="173"/>
      <c r="W1631" s="173"/>
      <c r="X1631" s="173"/>
      <c r="Y1631" s="172"/>
      <c r="Z1631" s="172"/>
      <c r="AA1631" s="172"/>
    </row>
    <row r="1632" spans="9:27" s="12" customFormat="1" ht="15.75" x14ac:dyDescent="0.25">
      <c r="I1632" s="33"/>
      <c r="J1632" s="179"/>
      <c r="K1632" s="169"/>
      <c r="L1632" s="169"/>
      <c r="N1632" s="177"/>
      <c r="O1632" s="177"/>
      <c r="P1632" s="170"/>
      <c r="Q1632" s="170"/>
      <c r="R1632" s="182"/>
      <c r="S1632" s="182"/>
      <c r="T1632" s="179"/>
      <c r="U1632" s="179"/>
      <c r="V1632" s="173"/>
      <c r="W1632" s="173"/>
      <c r="X1632" s="173"/>
      <c r="Y1632" s="172"/>
      <c r="Z1632" s="172"/>
      <c r="AA1632" s="172"/>
    </row>
    <row r="1633" spans="9:27" s="12" customFormat="1" ht="15.75" x14ac:dyDescent="0.25">
      <c r="I1633" s="33"/>
      <c r="J1633" s="179"/>
      <c r="K1633" s="169"/>
      <c r="L1633" s="169"/>
      <c r="N1633" s="177"/>
      <c r="O1633" s="177"/>
      <c r="P1633" s="170"/>
      <c r="Q1633" s="170"/>
      <c r="R1633" s="182"/>
      <c r="S1633" s="182"/>
      <c r="T1633" s="179"/>
      <c r="U1633" s="179"/>
      <c r="V1633" s="173"/>
      <c r="W1633" s="173"/>
      <c r="X1633" s="173"/>
      <c r="Y1633" s="172"/>
      <c r="Z1633" s="172"/>
      <c r="AA1633" s="172"/>
    </row>
    <row r="1634" spans="9:27" s="12" customFormat="1" ht="15.75" x14ac:dyDescent="0.25">
      <c r="I1634" s="33"/>
      <c r="J1634" s="179"/>
      <c r="K1634" s="169"/>
      <c r="L1634" s="169"/>
      <c r="N1634" s="177"/>
      <c r="O1634" s="177"/>
      <c r="P1634" s="170"/>
      <c r="Q1634" s="170"/>
      <c r="R1634" s="182"/>
      <c r="S1634" s="182"/>
      <c r="T1634" s="179"/>
      <c r="U1634" s="179"/>
      <c r="V1634" s="173"/>
      <c r="W1634" s="173"/>
      <c r="X1634" s="173"/>
      <c r="Y1634" s="172"/>
      <c r="Z1634" s="172"/>
      <c r="AA1634" s="172"/>
    </row>
    <row r="1635" spans="9:27" s="12" customFormat="1" ht="15.75" x14ac:dyDescent="0.25">
      <c r="I1635" s="33"/>
      <c r="J1635" s="179"/>
      <c r="K1635" s="169"/>
      <c r="L1635" s="169"/>
      <c r="N1635" s="177"/>
      <c r="O1635" s="177"/>
      <c r="P1635" s="170"/>
      <c r="Q1635" s="170"/>
      <c r="R1635" s="182"/>
      <c r="S1635" s="182"/>
      <c r="T1635" s="179"/>
      <c r="U1635" s="179"/>
      <c r="V1635" s="173"/>
      <c r="W1635" s="173"/>
      <c r="X1635" s="173"/>
      <c r="Y1635" s="172"/>
      <c r="Z1635" s="172"/>
      <c r="AA1635" s="172"/>
    </row>
    <row r="1636" spans="9:27" s="12" customFormat="1" ht="15.75" x14ac:dyDescent="0.25">
      <c r="I1636" s="33"/>
      <c r="J1636" s="179"/>
      <c r="K1636" s="169"/>
      <c r="L1636" s="169"/>
      <c r="N1636" s="177"/>
      <c r="O1636" s="177"/>
      <c r="P1636" s="170"/>
      <c r="Q1636" s="170"/>
      <c r="R1636" s="182"/>
      <c r="S1636" s="182"/>
      <c r="T1636" s="179"/>
      <c r="U1636" s="179"/>
      <c r="V1636" s="173"/>
      <c r="W1636" s="173"/>
      <c r="X1636" s="173"/>
      <c r="Y1636" s="172"/>
      <c r="Z1636" s="172"/>
      <c r="AA1636" s="172"/>
    </row>
    <row r="1637" spans="9:27" s="12" customFormat="1" ht="15.75" x14ac:dyDescent="0.25">
      <c r="I1637" s="33"/>
      <c r="J1637" s="179"/>
      <c r="K1637" s="169"/>
      <c r="L1637" s="169"/>
      <c r="N1637" s="177"/>
      <c r="O1637" s="177"/>
      <c r="P1637" s="170"/>
      <c r="Q1637" s="170"/>
      <c r="R1637" s="182"/>
      <c r="S1637" s="182"/>
      <c r="T1637" s="179"/>
      <c r="U1637" s="179"/>
      <c r="V1637" s="173"/>
      <c r="W1637" s="173"/>
      <c r="X1637" s="173"/>
      <c r="Y1637" s="172"/>
      <c r="Z1637" s="172"/>
      <c r="AA1637" s="172"/>
    </row>
    <row r="1638" spans="9:27" s="12" customFormat="1" ht="15.75" x14ac:dyDescent="0.25">
      <c r="I1638" s="33"/>
      <c r="J1638" s="179"/>
      <c r="K1638" s="169"/>
      <c r="L1638" s="169"/>
      <c r="N1638" s="177"/>
      <c r="O1638" s="177"/>
      <c r="P1638" s="170"/>
      <c r="Q1638" s="170"/>
      <c r="R1638" s="182"/>
      <c r="S1638" s="182"/>
      <c r="T1638" s="179"/>
      <c r="U1638" s="179"/>
      <c r="V1638" s="173"/>
      <c r="W1638" s="173"/>
      <c r="X1638" s="173"/>
      <c r="Y1638" s="172"/>
      <c r="Z1638" s="172"/>
      <c r="AA1638" s="172"/>
    </row>
    <row r="1639" spans="9:27" s="12" customFormat="1" ht="15.75" x14ac:dyDescent="0.25">
      <c r="I1639" s="33"/>
      <c r="J1639" s="179"/>
      <c r="K1639" s="169"/>
      <c r="L1639" s="169"/>
      <c r="N1639" s="177"/>
      <c r="O1639" s="177"/>
      <c r="P1639" s="170"/>
      <c r="Q1639" s="170"/>
      <c r="R1639" s="182"/>
      <c r="S1639" s="182"/>
      <c r="T1639" s="179"/>
      <c r="U1639" s="179"/>
      <c r="V1639" s="173"/>
      <c r="W1639" s="173"/>
      <c r="X1639" s="173"/>
      <c r="Y1639" s="172"/>
      <c r="Z1639" s="172"/>
      <c r="AA1639" s="172"/>
    </row>
    <row r="1640" spans="9:27" s="12" customFormat="1" ht="15.75" x14ac:dyDescent="0.25">
      <c r="I1640" s="33"/>
      <c r="J1640" s="179"/>
      <c r="K1640" s="169"/>
      <c r="L1640" s="169"/>
      <c r="N1640" s="177"/>
      <c r="O1640" s="177"/>
      <c r="P1640" s="170"/>
      <c r="Q1640" s="170"/>
      <c r="R1640" s="182"/>
      <c r="S1640" s="182"/>
      <c r="T1640" s="179"/>
      <c r="U1640" s="179"/>
      <c r="V1640" s="173"/>
      <c r="W1640" s="173"/>
      <c r="X1640" s="173"/>
      <c r="Y1640" s="172"/>
      <c r="Z1640" s="172"/>
      <c r="AA1640" s="172"/>
    </row>
    <row r="1641" spans="9:27" s="12" customFormat="1" ht="15.75" x14ac:dyDescent="0.25">
      <c r="I1641" s="33"/>
      <c r="J1641" s="179"/>
      <c r="K1641" s="169"/>
      <c r="L1641" s="169"/>
      <c r="N1641" s="177"/>
      <c r="O1641" s="177"/>
      <c r="P1641" s="170"/>
      <c r="Q1641" s="170"/>
      <c r="R1641" s="182"/>
      <c r="S1641" s="182"/>
      <c r="T1641" s="179"/>
      <c r="U1641" s="179"/>
      <c r="V1641" s="173"/>
      <c r="W1641" s="173"/>
      <c r="X1641" s="173"/>
      <c r="Y1641" s="172"/>
      <c r="Z1641" s="172"/>
      <c r="AA1641" s="172"/>
    </row>
    <row r="1642" spans="9:27" s="12" customFormat="1" ht="15.75" x14ac:dyDescent="0.25">
      <c r="I1642" s="33"/>
      <c r="J1642" s="179"/>
      <c r="K1642" s="169"/>
      <c r="L1642" s="169"/>
      <c r="N1642" s="177"/>
      <c r="O1642" s="177"/>
      <c r="P1642" s="170"/>
      <c r="Q1642" s="170"/>
      <c r="R1642" s="182"/>
      <c r="S1642" s="182"/>
      <c r="T1642" s="179"/>
      <c r="U1642" s="179"/>
      <c r="V1642" s="173"/>
      <c r="W1642" s="173"/>
      <c r="X1642" s="173"/>
      <c r="Y1642" s="172"/>
      <c r="Z1642" s="172"/>
      <c r="AA1642" s="172"/>
    </row>
    <row r="1643" spans="9:27" s="12" customFormat="1" ht="15.75" x14ac:dyDescent="0.25">
      <c r="I1643" s="33"/>
      <c r="J1643" s="179"/>
      <c r="K1643" s="169"/>
      <c r="L1643" s="169"/>
      <c r="N1643" s="177"/>
      <c r="O1643" s="177"/>
      <c r="P1643" s="170"/>
      <c r="Q1643" s="170"/>
      <c r="R1643" s="182"/>
      <c r="S1643" s="182"/>
      <c r="T1643" s="179"/>
      <c r="U1643" s="179"/>
      <c r="V1643" s="173"/>
      <c r="W1643" s="173"/>
      <c r="X1643" s="173"/>
      <c r="Y1643" s="172"/>
      <c r="Z1643" s="172"/>
      <c r="AA1643" s="172"/>
    </row>
    <row r="1644" spans="9:27" s="12" customFormat="1" ht="15.75" x14ac:dyDescent="0.25">
      <c r="I1644" s="33"/>
      <c r="J1644" s="179"/>
      <c r="K1644" s="169"/>
      <c r="L1644" s="169"/>
      <c r="N1644" s="177"/>
      <c r="O1644" s="177"/>
      <c r="P1644" s="170"/>
      <c r="Q1644" s="170"/>
      <c r="R1644" s="182"/>
      <c r="S1644" s="182"/>
      <c r="T1644" s="179"/>
      <c r="U1644" s="179"/>
      <c r="V1644" s="173"/>
      <c r="W1644" s="173"/>
      <c r="X1644" s="173"/>
      <c r="Y1644" s="172"/>
      <c r="Z1644" s="172"/>
      <c r="AA1644" s="172"/>
    </row>
    <row r="1645" spans="9:27" s="12" customFormat="1" ht="15.75" x14ac:dyDescent="0.25">
      <c r="I1645" s="33"/>
      <c r="J1645" s="179"/>
      <c r="K1645" s="169"/>
      <c r="L1645" s="169"/>
      <c r="N1645" s="177"/>
      <c r="O1645" s="177"/>
      <c r="P1645" s="170"/>
      <c r="Q1645" s="170"/>
      <c r="R1645" s="182"/>
      <c r="S1645" s="182"/>
      <c r="T1645" s="179"/>
      <c r="U1645" s="179"/>
      <c r="V1645" s="173"/>
      <c r="W1645" s="173"/>
      <c r="X1645" s="173"/>
      <c r="Y1645" s="172"/>
      <c r="Z1645" s="172"/>
      <c r="AA1645" s="172"/>
    </row>
    <row r="1646" spans="9:27" s="12" customFormat="1" ht="15.75" x14ac:dyDescent="0.25">
      <c r="I1646" s="33"/>
      <c r="J1646" s="179"/>
      <c r="K1646" s="169"/>
      <c r="L1646" s="169"/>
      <c r="N1646" s="177"/>
      <c r="O1646" s="177"/>
      <c r="P1646" s="170"/>
      <c r="Q1646" s="170"/>
      <c r="R1646" s="182"/>
      <c r="S1646" s="182"/>
      <c r="T1646" s="179"/>
      <c r="U1646" s="179"/>
      <c r="V1646" s="173"/>
      <c r="W1646" s="173"/>
      <c r="X1646" s="173"/>
      <c r="Y1646" s="172"/>
      <c r="Z1646" s="172"/>
      <c r="AA1646" s="172"/>
    </row>
    <row r="1647" spans="9:27" s="12" customFormat="1" ht="15.75" x14ac:dyDescent="0.25">
      <c r="I1647" s="33"/>
      <c r="J1647" s="179"/>
      <c r="K1647" s="169"/>
      <c r="L1647" s="169"/>
      <c r="N1647" s="177"/>
      <c r="O1647" s="177"/>
      <c r="P1647" s="170"/>
      <c r="Q1647" s="170"/>
      <c r="R1647" s="182"/>
      <c r="S1647" s="182"/>
      <c r="T1647" s="179"/>
      <c r="U1647" s="179"/>
      <c r="V1647" s="173"/>
      <c r="W1647" s="173"/>
      <c r="X1647" s="173"/>
      <c r="Y1647" s="172"/>
      <c r="Z1647" s="172"/>
      <c r="AA1647" s="172"/>
    </row>
    <row r="1648" spans="9:27" s="12" customFormat="1" ht="15.75" x14ac:dyDescent="0.25">
      <c r="I1648" s="33"/>
      <c r="J1648" s="179"/>
      <c r="K1648" s="169"/>
      <c r="L1648" s="169"/>
      <c r="N1648" s="177"/>
      <c r="O1648" s="177"/>
      <c r="P1648" s="170"/>
      <c r="Q1648" s="170"/>
      <c r="R1648" s="182"/>
      <c r="S1648" s="182"/>
      <c r="T1648" s="179"/>
      <c r="U1648" s="179"/>
      <c r="V1648" s="173"/>
      <c r="W1648" s="173"/>
      <c r="X1648" s="173"/>
      <c r="Y1648" s="172"/>
      <c r="Z1648" s="172"/>
      <c r="AA1648" s="172"/>
    </row>
    <row r="1649" spans="8:27" s="12" customFormat="1" ht="15.75" x14ac:dyDescent="0.25">
      <c r="I1649" s="33"/>
      <c r="J1649" s="179"/>
      <c r="K1649" s="169"/>
      <c r="L1649" s="169"/>
      <c r="N1649" s="177"/>
      <c r="O1649" s="177"/>
      <c r="P1649" s="170"/>
      <c r="Q1649" s="170"/>
      <c r="R1649" s="182"/>
      <c r="S1649" s="182"/>
      <c r="T1649" s="179"/>
      <c r="U1649" s="179"/>
      <c r="V1649" s="173"/>
      <c r="W1649" s="173"/>
      <c r="X1649" s="173"/>
      <c r="Y1649" s="172"/>
      <c r="Z1649" s="172"/>
      <c r="AA1649" s="172"/>
    </row>
    <row r="1650" spans="8:27" s="12" customFormat="1" ht="15.75" x14ac:dyDescent="0.25">
      <c r="I1650" s="33"/>
      <c r="J1650" s="179"/>
      <c r="K1650" s="169"/>
      <c r="L1650" s="169"/>
      <c r="N1650" s="177"/>
      <c r="O1650" s="177"/>
      <c r="P1650" s="170"/>
      <c r="Q1650" s="170"/>
      <c r="R1650" s="182"/>
      <c r="S1650" s="182"/>
      <c r="T1650" s="179"/>
      <c r="U1650" s="179"/>
      <c r="V1650" s="173"/>
      <c r="W1650" s="173"/>
      <c r="X1650" s="173"/>
      <c r="Y1650" s="172"/>
      <c r="Z1650" s="172"/>
      <c r="AA1650" s="172"/>
    </row>
    <row r="1651" spans="8:27" s="12" customFormat="1" ht="15.75" x14ac:dyDescent="0.25">
      <c r="I1651" s="33"/>
      <c r="J1651" s="179"/>
      <c r="K1651" s="169"/>
      <c r="L1651" s="169"/>
      <c r="N1651" s="177"/>
      <c r="O1651" s="177"/>
      <c r="P1651" s="170"/>
      <c r="Q1651" s="170"/>
      <c r="R1651" s="182"/>
      <c r="S1651" s="182"/>
      <c r="T1651" s="179"/>
      <c r="U1651" s="179"/>
      <c r="V1651" s="173"/>
      <c r="W1651" s="173"/>
      <c r="X1651" s="173"/>
      <c r="Y1651" s="172"/>
      <c r="Z1651" s="172"/>
      <c r="AA1651" s="172"/>
    </row>
    <row r="1652" spans="8:27" s="12" customFormat="1" ht="15.75" x14ac:dyDescent="0.25">
      <c r="I1652" s="33"/>
      <c r="J1652" s="179"/>
      <c r="K1652" s="169"/>
      <c r="L1652" s="169"/>
      <c r="N1652" s="177"/>
      <c r="O1652" s="177"/>
      <c r="P1652" s="170"/>
      <c r="Q1652" s="170"/>
      <c r="R1652" s="182"/>
      <c r="S1652" s="182"/>
      <c r="T1652" s="179"/>
      <c r="U1652" s="179"/>
      <c r="V1652" s="173"/>
      <c r="W1652" s="173"/>
      <c r="X1652" s="173"/>
      <c r="Y1652" s="172"/>
      <c r="Z1652" s="172"/>
      <c r="AA1652" s="172"/>
    </row>
    <row r="1653" spans="8:27" s="12" customFormat="1" ht="15.75" x14ac:dyDescent="0.25">
      <c r="I1653" s="33"/>
      <c r="J1653" s="179"/>
      <c r="K1653" s="169"/>
      <c r="L1653" s="169"/>
      <c r="N1653" s="177"/>
      <c r="O1653" s="177"/>
      <c r="P1653" s="170"/>
      <c r="Q1653" s="170"/>
      <c r="R1653" s="182"/>
      <c r="S1653" s="182"/>
      <c r="T1653" s="179"/>
      <c r="U1653" s="179"/>
      <c r="V1653" s="173"/>
      <c r="W1653" s="173"/>
      <c r="X1653" s="173"/>
      <c r="Y1653" s="172"/>
      <c r="Z1653" s="172"/>
      <c r="AA1653" s="172"/>
    </row>
    <row r="1654" spans="8:27" s="12" customFormat="1" ht="15.75" x14ac:dyDescent="0.25">
      <c r="I1654" s="33"/>
      <c r="J1654" s="179"/>
      <c r="K1654" s="169"/>
      <c r="L1654" s="169"/>
      <c r="N1654" s="177"/>
      <c r="O1654" s="177"/>
      <c r="P1654" s="170"/>
      <c r="Q1654" s="170"/>
      <c r="R1654" s="182"/>
      <c r="S1654" s="182"/>
      <c r="T1654" s="179"/>
      <c r="U1654" s="179"/>
      <c r="V1654" s="173"/>
      <c r="W1654" s="173"/>
      <c r="X1654" s="173"/>
      <c r="Y1654" s="172"/>
      <c r="Z1654" s="172"/>
      <c r="AA1654" s="172"/>
    </row>
    <row r="1655" spans="8:27" s="12" customFormat="1" ht="15.75" x14ac:dyDescent="0.25">
      <c r="I1655" s="33"/>
      <c r="J1655" s="179"/>
      <c r="K1655" s="169"/>
      <c r="L1655" s="169"/>
      <c r="N1655" s="177"/>
      <c r="O1655" s="177"/>
      <c r="P1655" s="170"/>
      <c r="Q1655" s="170"/>
      <c r="R1655" s="182"/>
      <c r="S1655" s="182"/>
      <c r="T1655" s="179"/>
      <c r="U1655" s="179"/>
      <c r="V1655" s="173"/>
      <c r="W1655" s="173"/>
      <c r="X1655" s="173"/>
      <c r="Y1655" s="172"/>
      <c r="Z1655" s="172"/>
      <c r="AA1655" s="172"/>
    </row>
    <row r="1656" spans="8:27" s="12" customFormat="1" ht="15.75" x14ac:dyDescent="0.25">
      <c r="I1656" s="33"/>
      <c r="J1656" s="179"/>
      <c r="K1656" s="169"/>
      <c r="L1656" s="169"/>
      <c r="N1656" s="177"/>
      <c r="O1656" s="177"/>
      <c r="P1656" s="170"/>
      <c r="Q1656" s="170"/>
      <c r="R1656" s="182"/>
      <c r="S1656" s="182"/>
      <c r="T1656" s="179"/>
      <c r="U1656" s="179"/>
      <c r="V1656" s="173"/>
      <c r="W1656" s="173"/>
      <c r="X1656" s="173"/>
      <c r="Y1656" s="172"/>
      <c r="Z1656" s="172"/>
      <c r="AA1656" s="172"/>
    </row>
    <row r="1657" spans="8:27" s="12" customFormat="1" ht="15.75" x14ac:dyDescent="0.25">
      <c r="I1657" s="33"/>
      <c r="J1657" s="179"/>
      <c r="K1657" s="169"/>
      <c r="L1657" s="169"/>
      <c r="N1657" s="177"/>
      <c r="O1657" s="177"/>
      <c r="P1657" s="170"/>
      <c r="Q1657" s="170"/>
      <c r="R1657" s="182"/>
      <c r="S1657" s="182"/>
      <c r="T1657" s="179"/>
      <c r="U1657" s="179"/>
      <c r="V1657" s="173"/>
      <c r="W1657" s="173"/>
      <c r="X1657" s="173"/>
      <c r="Y1657" s="172"/>
      <c r="Z1657" s="172"/>
      <c r="AA1657" s="172"/>
    </row>
    <row r="1658" spans="8:27" s="12" customFormat="1" ht="15.75" x14ac:dyDescent="0.25">
      <c r="I1658" s="33"/>
      <c r="J1658" s="179"/>
      <c r="K1658" s="169"/>
      <c r="L1658" s="169"/>
      <c r="N1658" s="177"/>
      <c r="O1658" s="177"/>
      <c r="P1658" s="170"/>
      <c r="Q1658" s="170"/>
      <c r="R1658" s="182"/>
      <c r="S1658" s="182"/>
      <c r="T1658" s="179"/>
      <c r="U1658" s="179"/>
      <c r="V1658" s="173"/>
      <c r="W1658" s="173"/>
      <c r="X1658" s="173"/>
      <c r="Y1658" s="172"/>
      <c r="Z1658" s="172"/>
      <c r="AA1658" s="172"/>
    </row>
    <row r="1659" spans="8:27" s="12" customFormat="1" ht="15.75" x14ac:dyDescent="0.25">
      <c r="I1659" s="33"/>
      <c r="J1659" s="179"/>
      <c r="K1659" s="169"/>
      <c r="L1659" s="169"/>
      <c r="N1659" s="177"/>
      <c r="O1659" s="177"/>
      <c r="P1659" s="170"/>
      <c r="Q1659" s="170"/>
      <c r="R1659" s="182"/>
      <c r="S1659" s="182"/>
      <c r="T1659" s="179"/>
      <c r="U1659" s="179"/>
      <c r="V1659" s="173"/>
      <c r="W1659" s="173"/>
      <c r="X1659" s="173"/>
      <c r="Y1659" s="172"/>
      <c r="Z1659" s="172"/>
      <c r="AA1659" s="172"/>
    </row>
    <row r="1660" spans="8:27" s="12" customFormat="1" ht="15.75" x14ac:dyDescent="0.25">
      <c r="I1660" s="33"/>
      <c r="J1660" s="179"/>
      <c r="K1660" s="169"/>
      <c r="L1660" s="169"/>
      <c r="N1660" s="177"/>
      <c r="O1660" s="177"/>
      <c r="P1660" s="170"/>
      <c r="Q1660" s="170"/>
      <c r="R1660" s="182"/>
      <c r="S1660" s="182"/>
      <c r="T1660" s="179"/>
      <c r="U1660" s="179"/>
      <c r="V1660" s="173"/>
      <c r="W1660" s="173"/>
      <c r="X1660" s="173"/>
      <c r="Y1660" s="172"/>
      <c r="Z1660" s="172"/>
      <c r="AA1660" s="172"/>
    </row>
    <row r="1661" spans="8:27" s="12" customFormat="1" ht="15.75" x14ac:dyDescent="0.25">
      <c r="I1661" s="33"/>
      <c r="J1661" s="179"/>
      <c r="K1661" s="169"/>
      <c r="L1661" s="169"/>
      <c r="N1661" s="177"/>
      <c r="O1661" s="177"/>
      <c r="P1661" s="170"/>
      <c r="Q1661" s="170"/>
      <c r="R1661" s="182"/>
      <c r="S1661" s="182"/>
      <c r="T1661" s="179"/>
      <c r="U1661" s="179"/>
      <c r="V1661" s="173"/>
      <c r="W1661" s="173"/>
      <c r="X1661" s="173"/>
      <c r="Y1661" s="172"/>
      <c r="Z1661" s="172"/>
      <c r="AA1661" s="172"/>
    </row>
    <row r="1662" spans="8:27" s="12" customFormat="1" ht="15.75" x14ac:dyDescent="0.25">
      <c r="I1662" s="33"/>
      <c r="J1662" s="179"/>
      <c r="K1662" s="169"/>
      <c r="L1662" s="169"/>
      <c r="N1662" s="177"/>
      <c r="O1662" s="177"/>
      <c r="P1662" s="170"/>
      <c r="Q1662" s="170"/>
      <c r="R1662" s="182"/>
      <c r="S1662" s="182"/>
      <c r="T1662" s="179"/>
      <c r="U1662" s="179"/>
      <c r="V1662" s="173"/>
      <c r="W1662" s="173"/>
      <c r="X1662" s="173"/>
      <c r="Y1662" s="172"/>
      <c r="Z1662" s="172"/>
      <c r="AA1662" s="172"/>
    </row>
    <row r="1663" spans="8:27" s="12" customFormat="1" ht="15.75" x14ac:dyDescent="0.25">
      <c r="H1663" s="182"/>
      <c r="I1663" s="33"/>
      <c r="J1663" s="179"/>
      <c r="K1663" s="169"/>
      <c r="L1663" s="169"/>
      <c r="N1663" s="177"/>
      <c r="O1663" s="177"/>
      <c r="P1663" s="170"/>
      <c r="Q1663" s="170"/>
      <c r="R1663" s="182"/>
      <c r="S1663" s="182"/>
      <c r="T1663" s="179"/>
      <c r="U1663" s="179"/>
      <c r="V1663" s="173"/>
      <c r="W1663" s="173"/>
      <c r="X1663" s="173"/>
      <c r="Y1663" s="172"/>
      <c r="Z1663" s="172"/>
      <c r="AA1663" s="172"/>
    </row>
    <row r="1664" spans="8:27" s="12" customFormat="1" ht="15.75" x14ac:dyDescent="0.25">
      <c r="H1664" s="182"/>
      <c r="I1664" s="33"/>
      <c r="J1664" s="179"/>
      <c r="K1664" s="169"/>
      <c r="L1664" s="169"/>
      <c r="N1664" s="177"/>
      <c r="O1664" s="177"/>
      <c r="P1664" s="170"/>
      <c r="Q1664" s="170"/>
      <c r="R1664" s="182"/>
      <c r="S1664" s="182"/>
      <c r="T1664" s="179"/>
      <c r="U1664" s="179"/>
      <c r="V1664" s="173"/>
      <c r="W1664" s="173"/>
      <c r="X1664" s="173"/>
      <c r="Y1664" s="172"/>
      <c r="Z1664" s="172"/>
      <c r="AA1664" s="172"/>
    </row>
    <row r="1665" spans="1:51" s="12" customFormat="1" ht="15.75" x14ac:dyDescent="0.25">
      <c r="H1665" s="182"/>
      <c r="I1665" s="33"/>
      <c r="J1665" s="179"/>
      <c r="K1665" s="169"/>
      <c r="L1665" s="169"/>
      <c r="N1665" s="177"/>
      <c r="O1665" s="177"/>
      <c r="P1665" s="170"/>
      <c r="Q1665" s="170"/>
      <c r="R1665" s="182"/>
      <c r="S1665" s="182"/>
      <c r="T1665" s="179"/>
      <c r="U1665" s="179"/>
      <c r="V1665" s="173"/>
      <c r="W1665" s="173"/>
      <c r="X1665" s="173"/>
      <c r="Y1665" s="172"/>
      <c r="Z1665" s="172"/>
      <c r="AA1665" s="172"/>
    </row>
    <row r="1666" spans="1:51" s="12" customFormat="1" ht="15.75" x14ac:dyDescent="0.25">
      <c r="H1666" s="182"/>
      <c r="I1666" s="33"/>
      <c r="J1666" s="179"/>
      <c r="K1666" s="169"/>
      <c r="L1666" s="169"/>
      <c r="N1666" s="177"/>
      <c r="O1666" s="177"/>
      <c r="P1666" s="170"/>
      <c r="Q1666" s="170"/>
      <c r="R1666" s="182"/>
      <c r="S1666" s="182"/>
      <c r="T1666" s="179"/>
      <c r="U1666" s="179"/>
      <c r="V1666" s="173"/>
      <c r="W1666" s="173"/>
      <c r="X1666" s="173"/>
      <c r="Y1666" s="172"/>
      <c r="Z1666" s="172"/>
      <c r="AA1666" s="172"/>
    </row>
    <row r="1667" spans="1:51" s="12" customFormat="1" ht="15.75" x14ac:dyDescent="0.25">
      <c r="H1667" s="182"/>
      <c r="I1667" s="33"/>
      <c r="J1667" s="179"/>
      <c r="K1667" s="169"/>
      <c r="L1667" s="169"/>
      <c r="N1667" s="177"/>
      <c r="O1667" s="177"/>
      <c r="P1667" s="170"/>
      <c r="Q1667" s="170"/>
      <c r="R1667" s="182"/>
      <c r="S1667" s="182"/>
      <c r="T1667" s="179"/>
      <c r="U1667" s="179"/>
      <c r="V1667" s="173"/>
      <c r="W1667" s="173"/>
      <c r="X1667" s="173"/>
      <c r="Y1667" s="172"/>
      <c r="Z1667" s="172"/>
      <c r="AA1667" s="172"/>
    </row>
    <row r="1668" spans="1:51" s="12" customFormat="1" ht="15.75" x14ac:dyDescent="0.25">
      <c r="H1668" s="169"/>
      <c r="I1668" s="33"/>
      <c r="J1668" s="179"/>
      <c r="K1668" s="169"/>
      <c r="L1668" s="169"/>
      <c r="N1668" s="177"/>
      <c r="O1668" s="177"/>
      <c r="P1668" s="170"/>
      <c r="Q1668" s="170"/>
      <c r="R1668" s="182"/>
      <c r="S1668" s="182"/>
      <c r="T1668" s="179"/>
      <c r="U1668" s="179"/>
      <c r="V1668" s="173"/>
      <c r="W1668" s="173"/>
      <c r="X1668" s="173"/>
      <c r="Y1668" s="172"/>
      <c r="Z1668" s="172"/>
      <c r="AA1668" s="172"/>
    </row>
    <row r="1669" spans="1:51" s="12" customFormat="1" ht="15.75" x14ac:dyDescent="0.25">
      <c r="I1669" s="33"/>
      <c r="J1669" s="179"/>
      <c r="K1669" s="169"/>
      <c r="L1669" s="169"/>
      <c r="N1669" s="177"/>
      <c r="O1669" s="177"/>
      <c r="P1669" s="170"/>
      <c r="Q1669" s="170"/>
      <c r="R1669" s="182"/>
      <c r="S1669" s="182"/>
      <c r="T1669" s="179"/>
      <c r="U1669" s="179"/>
      <c r="V1669" s="173"/>
      <c r="W1669" s="173"/>
      <c r="X1669" s="173"/>
      <c r="Y1669" s="172"/>
      <c r="Z1669" s="172"/>
      <c r="AA1669" s="172"/>
    </row>
    <row r="1670" spans="1:51" s="12" customFormat="1" ht="15.75" x14ac:dyDescent="0.25">
      <c r="I1670" s="33"/>
      <c r="J1670" s="179"/>
      <c r="K1670" s="169"/>
      <c r="L1670" s="169"/>
      <c r="N1670" s="177"/>
      <c r="O1670" s="177"/>
      <c r="P1670" s="170"/>
      <c r="Q1670" s="170"/>
      <c r="R1670" s="182"/>
      <c r="S1670" s="182"/>
      <c r="T1670" s="179"/>
      <c r="U1670" s="179"/>
      <c r="V1670" s="173"/>
      <c r="W1670" s="173"/>
      <c r="X1670" s="173"/>
      <c r="Y1670" s="172"/>
      <c r="Z1670" s="172"/>
      <c r="AA1670" s="172"/>
    </row>
    <row r="1671" spans="1:51" s="12" customFormat="1" ht="15.75" x14ac:dyDescent="0.25">
      <c r="I1671" s="33"/>
      <c r="J1671" s="179"/>
      <c r="K1671" s="169"/>
      <c r="L1671" s="169"/>
      <c r="N1671" s="177"/>
      <c r="O1671" s="177"/>
      <c r="P1671" s="170"/>
      <c r="Q1671" s="170"/>
      <c r="R1671" s="182"/>
      <c r="S1671" s="182"/>
      <c r="T1671" s="179"/>
      <c r="U1671" s="179"/>
      <c r="V1671" s="173"/>
      <c r="W1671" s="173"/>
      <c r="X1671" s="173"/>
      <c r="Y1671" s="172"/>
      <c r="Z1671" s="172"/>
      <c r="AA1671" s="172"/>
    </row>
    <row r="1672" spans="1:51" s="12" customFormat="1" ht="15.75" x14ac:dyDescent="0.25">
      <c r="I1672" s="33"/>
      <c r="J1672" s="179"/>
      <c r="K1672" s="169"/>
      <c r="L1672" s="169"/>
      <c r="N1672" s="177"/>
      <c r="O1672" s="177"/>
      <c r="P1672" s="170"/>
      <c r="Q1672" s="170"/>
      <c r="R1672" s="182"/>
      <c r="S1672" s="182"/>
      <c r="T1672" s="179"/>
      <c r="U1672" s="179"/>
      <c r="V1672" s="173"/>
      <c r="W1672" s="173"/>
      <c r="X1672" s="173"/>
      <c r="Y1672" s="172"/>
      <c r="Z1672" s="172"/>
      <c r="AA1672" s="172"/>
    </row>
    <row r="1673" spans="1:51" s="12" customFormat="1" ht="15.75" x14ac:dyDescent="0.25">
      <c r="H1673" s="182"/>
      <c r="I1673" s="33"/>
      <c r="J1673" s="179"/>
      <c r="K1673" s="169"/>
      <c r="L1673" s="169"/>
      <c r="N1673" s="177"/>
      <c r="O1673" s="177"/>
      <c r="P1673" s="170"/>
      <c r="Q1673" s="170"/>
      <c r="R1673" s="182"/>
      <c r="S1673" s="182"/>
      <c r="T1673" s="179"/>
      <c r="U1673" s="179"/>
      <c r="V1673" s="173"/>
      <c r="W1673" s="173"/>
      <c r="X1673" s="173"/>
      <c r="Y1673" s="172"/>
      <c r="Z1673" s="172"/>
      <c r="AA1673" s="172"/>
    </row>
    <row r="1674" spans="1:51" s="12" customFormat="1" ht="15.75" x14ac:dyDescent="0.25">
      <c r="H1674" s="182"/>
      <c r="I1674" s="33"/>
      <c r="J1674" s="179"/>
      <c r="K1674" s="169"/>
      <c r="L1674" s="169"/>
      <c r="N1674" s="177"/>
      <c r="O1674" s="177"/>
      <c r="P1674" s="170"/>
      <c r="Q1674" s="170"/>
      <c r="R1674" s="182"/>
      <c r="S1674" s="182"/>
      <c r="T1674" s="179"/>
      <c r="U1674" s="179"/>
      <c r="V1674" s="173"/>
      <c r="W1674" s="173"/>
      <c r="X1674" s="173"/>
      <c r="Y1674" s="172"/>
      <c r="Z1674" s="172"/>
      <c r="AA1674" s="172"/>
    </row>
    <row r="1675" spans="1:51" s="12" customFormat="1" ht="15.75" x14ac:dyDescent="0.25">
      <c r="A1675" s="178"/>
      <c r="B1675" s="176"/>
      <c r="C1675" s="176"/>
      <c r="E1675" s="176"/>
      <c r="F1675" s="176"/>
      <c r="H1675" s="176"/>
      <c r="I1675" s="33"/>
      <c r="J1675" s="179"/>
      <c r="K1675" s="169"/>
      <c r="L1675" s="169"/>
      <c r="N1675" s="178"/>
      <c r="O1675" s="178"/>
      <c r="P1675" s="170"/>
      <c r="Q1675" s="170"/>
      <c r="R1675" s="182"/>
      <c r="S1675" s="182"/>
      <c r="T1675" s="179"/>
      <c r="U1675" s="179"/>
      <c r="V1675" s="173"/>
      <c r="W1675" s="173"/>
      <c r="X1675" s="173"/>
      <c r="Y1675" s="172"/>
      <c r="Z1675" s="172"/>
      <c r="AA1675" s="172"/>
      <c r="AY1675" s="176"/>
    </row>
    <row r="1676" spans="1:51" s="12" customFormat="1" ht="15.75" x14ac:dyDescent="0.25">
      <c r="A1676" s="178"/>
      <c r="B1676" s="176"/>
      <c r="C1676" s="176"/>
      <c r="E1676" s="176"/>
      <c r="F1676" s="176"/>
      <c r="H1676" s="176"/>
      <c r="I1676" s="33"/>
      <c r="J1676" s="179"/>
      <c r="K1676" s="169"/>
      <c r="L1676" s="169"/>
      <c r="N1676" s="178"/>
      <c r="O1676" s="178"/>
      <c r="P1676" s="170"/>
      <c r="Q1676" s="170"/>
      <c r="R1676" s="182"/>
      <c r="S1676" s="182"/>
      <c r="T1676" s="179"/>
      <c r="U1676" s="179"/>
      <c r="V1676" s="173"/>
      <c r="W1676" s="173"/>
      <c r="X1676" s="173"/>
      <c r="Y1676" s="172"/>
      <c r="Z1676" s="172"/>
      <c r="AA1676" s="172"/>
      <c r="AY1676" s="176"/>
    </row>
    <row r="1677" spans="1:51" s="12" customFormat="1" ht="15.75" x14ac:dyDescent="0.25">
      <c r="A1677" s="178"/>
      <c r="B1677" s="176"/>
      <c r="C1677" s="176"/>
      <c r="E1677" s="176"/>
      <c r="F1677" s="176"/>
      <c r="H1677" s="176"/>
      <c r="I1677" s="33"/>
      <c r="J1677" s="179"/>
      <c r="K1677" s="169"/>
      <c r="L1677" s="169"/>
      <c r="N1677" s="178"/>
      <c r="O1677" s="178"/>
      <c r="P1677" s="170"/>
      <c r="Q1677" s="170"/>
      <c r="R1677" s="182"/>
      <c r="S1677" s="182"/>
      <c r="T1677" s="179"/>
      <c r="U1677" s="179"/>
      <c r="V1677" s="173"/>
      <c r="W1677" s="173"/>
      <c r="X1677" s="173"/>
      <c r="Y1677" s="172"/>
      <c r="Z1677" s="172"/>
      <c r="AA1677" s="172"/>
      <c r="AY1677" s="176"/>
    </row>
    <row r="1678" spans="1:51" s="12" customFormat="1" ht="15.75" x14ac:dyDescent="0.25">
      <c r="A1678" s="178"/>
      <c r="B1678" s="176"/>
      <c r="C1678" s="176"/>
      <c r="E1678" s="176"/>
      <c r="F1678" s="176"/>
      <c r="H1678" s="176"/>
      <c r="I1678" s="33"/>
      <c r="J1678" s="179"/>
      <c r="K1678" s="169"/>
      <c r="L1678" s="169"/>
      <c r="N1678" s="178"/>
      <c r="O1678" s="178"/>
      <c r="P1678" s="170"/>
      <c r="Q1678" s="170"/>
      <c r="R1678" s="182"/>
      <c r="S1678" s="182"/>
      <c r="T1678" s="179"/>
      <c r="U1678" s="179"/>
      <c r="V1678" s="173"/>
      <c r="W1678" s="173"/>
      <c r="X1678" s="173"/>
      <c r="Y1678" s="172"/>
      <c r="Z1678" s="172"/>
      <c r="AA1678" s="172"/>
      <c r="AY1678" s="176"/>
    </row>
    <row r="1679" spans="1:51" s="12" customFormat="1" ht="15.75" x14ac:dyDescent="0.25">
      <c r="A1679" s="178"/>
      <c r="B1679" s="176"/>
      <c r="C1679" s="176"/>
      <c r="E1679" s="176"/>
      <c r="F1679" s="176"/>
      <c r="H1679" s="176"/>
      <c r="I1679" s="33"/>
      <c r="J1679" s="179"/>
      <c r="K1679" s="169"/>
      <c r="L1679" s="169"/>
      <c r="N1679" s="178"/>
      <c r="O1679" s="178"/>
      <c r="P1679" s="170"/>
      <c r="Q1679" s="170"/>
      <c r="R1679" s="182"/>
      <c r="S1679" s="182"/>
      <c r="T1679" s="179"/>
      <c r="U1679" s="179"/>
      <c r="V1679" s="173"/>
      <c r="W1679" s="173"/>
      <c r="X1679" s="173"/>
      <c r="Y1679" s="172"/>
      <c r="Z1679" s="172"/>
      <c r="AA1679" s="172"/>
      <c r="AY1679" s="176"/>
    </row>
    <row r="1680" spans="1:51" s="12" customFormat="1" ht="15.75" x14ac:dyDescent="0.25">
      <c r="A1680" s="178"/>
      <c r="B1680" s="176"/>
      <c r="C1680" s="176"/>
      <c r="E1680" s="176"/>
      <c r="F1680" s="176"/>
      <c r="H1680" s="176"/>
      <c r="I1680" s="33"/>
      <c r="J1680" s="179"/>
      <c r="K1680" s="169"/>
      <c r="L1680" s="169"/>
      <c r="N1680" s="178"/>
      <c r="O1680" s="178"/>
      <c r="P1680" s="170"/>
      <c r="Q1680" s="170"/>
      <c r="R1680" s="182"/>
      <c r="S1680" s="182"/>
      <c r="T1680" s="179"/>
      <c r="U1680" s="179"/>
      <c r="V1680" s="173"/>
      <c r="W1680" s="173"/>
      <c r="X1680" s="173"/>
      <c r="Y1680" s="172"/>
      <c r="Z1680" s="172"/>
      <c r="AA1680" s="172"/>
      <c r="AY1680" s="176"/>
    </row>
    <row r="1681" spans="1:51" s="12" customFormat="1" ht="15.75" x14ac:dyDescent="0.25">
      <c r="A1681" s="178"/>
      <c r="B1681" s="176"/>
      <c r="C1681" s="176"/>
      <c r="E1681" s="176"/>
      <c r="F1681" s="176"/>
      <c r="H1681" s="176"/>
      <c r="I1681" s="33"/>
      <c r="J1681" s="179"/>
      <c r="K1681" s="169"/>
      <c r="L1681" s="169"/>
      <c r="N1681" s="178"/>
      <c r="O1681" s="178"/>
      <c r="P1681" s="170"/>
      <c r="Q1681" s="170"/>
      <c r="R1681" s="182"/>
      <c r="S1681" s="182"/>
      <c r="T1681" s="179"/>
      <c r="U1681" s="179"/>
      <c r="V1681" s="173"/>
      <c r="W1681" s="173"/>
      <c r="X1681" s="173"/>
      <c r="Y1681" s="172"/>
      <c r="Z1681" s="172"/>
      <c r="AA1681" s="172"/>
      <c r="AY1681" s="176"/>
    </row>
    <row r="1682" spans="1:51" s="12" customFormat="1" ht="15.75" x14ac:dyDescent="0.25">
      <c r="A1682" s="178"/>
      <c r="B1682" s="176"/>
      <c r="C1682" s="176"/>
      <c r="E1682" s="176"/>
      <c r="F1682" s="176"/>
      <c r="H1682" s="176"/>
      <c r="I1682" s="33"/>
      <c r="J1682" s="179"/>
      <c r="K1682" s="169"/>
      <c r="L1682" s="169"/>
      <c r="N1682" s="178"/>
      <c r="O1682" s="178"/>
      <c r="P1682" s="170"/>
      <c r="Q1682" s="170"/>
      <c r="R1682" s="182"/>
      <c r="S1682" s="182"/>
      <c r="T1682" s="179"/>
      <c r="U1682" s="179"/>
      <c r="V1682" s="173"/>
      <c r="W1682" s="173"/>
      <c r="X1682" s="173"/>
      <c r="Y1682" s="172"/>
      <c r="Z1682" s="172"/>
      <c r="AA1682" s="172"/>
      <c r="AY1682" s="176"/>
    </row>
    <row r="1683" spans="1:51" s="12" customFormat="1" ht="15.75" x14ac:dyDescent="0.25">
      <c r="A1683" s="178"/>
      <c r="B1683" s="176"/>
      <c r="C1683" s="176"/>
      <c r="E1683" s="176"/>
      <c r="F1683" s="176"/>
      <c r="H1683" s="176"/>
      <c r="I1683" s="33"/>
      <c r="J1683" s="179"/>
      <c r="K1683" s="169"/>
      <c r="L1683" s="169"/>
      <c r="N1683" s="178"/>
      <c r="O1683" s="178"/>
      <c r="P1683" s="170"/>
      <c r="Q1683" s="170"/>
      <c r="R1683" s="182"/>
      <c r="S1683" s="182"/>
      <c r="T1683" s="179"/>
      <c r="U1683" s="179"/>
      <c r="V1683" s="173"/>
      <c r="W1683" s="173"/>
      <c r="X1683" s="173"/>
      <c r="Y1683" s="172"/>
      <c r="Z1683" s="172"/>
      <c r="AA1683" s="172"/>
      <c r="AY1683" s="176"/>
    </row>
    <row r="1684" spans="1:51" s="12" customFormat="1" ht="15.75" x14ac:dyDescent="0.25">
      <c r="A1684" s="178"/>
      <c r="B1684" s="176"/>
      <c r="C1684" s="176"/>
      <c r="E1684" s="176"/>
      <c r="F1684" s="176"/>
      <c r="H1684" s="176"/>
      <c r="I1684" s="33"/>
      <c r="J1684" s="179"/>
      <c r="K1684" s="169"/>
      <c r="L1684" s="169"/>
      <c r="N1684" s="178"/>
      <c r="O1684" s="178"/>
      <c r="P1684" s="170"/>
      <c r="Q1684" s="170"/>
      <c r="R1684" s="182"/>
      <c r="S1684" s="182"/>
      <c r="T1684" s="179"/>
      <c r="U1684" s="179"/>
      <c r="V1684" s="173"/>
      <c r="W1684" s="173"/>
      <c r="X1684" s="173"/>
      <c r="Y1684" s="172"/>
      <c r="Z1684" s="172"/>
      <c r="AA1684" s="172"/>
      <c r="AY1684" s="176"/>
    </row>
    <row r="1685" spans="1:51" s="12" customFormat="1" ht="15.75" x14ac:dyDescent="0.25">
      <c r="A1685" s="178"/>
      <c r="B1685" s="176"/>
      <c r="C1685" s="176"/>
      <c r="E1685" s="176"/>
      <c r="F1685" s="176"/>
      <c r="H1685" s="176"/>
      <c r="I1685" s="33"/>
      <c r="J1685" s="179"/>
      <c r="K1685" s="169"/>
      <c r="L1685" s="169"/>
      <c r="N1685" s="178"/>
      <c r="O1685" s="178"/>
      <c r="P1685" s="170"/>
      <c r="Q1685" s="170"/>
      <c r="R1685" s="182"/>
      <c r="S1685" s="182"/>
      <c r="T1685" s="179"/>
      <c r="U1685" s="179"/>
      <c r="V1685" s="173"/>
      <c r="W1685" s="173"/>
      <c r="X1685" s="173"/>
      <c r="Y1685" s="172"/>
      <c r="Z1685" s="172"/>
      <c r="AA1685" s="172"/>
      <c r="AY1685" s="176"/>
    </row>
    <row r="1686" spans="1:51" s="12" customFormat="1" ht="15.75" x14ac:dyDescent="0.25">
      <c r="A1686" s="178"/>
      <c r="B1686" s="176"/>
      <c r="C1686" s="176"/>
      <c r="E1686" s="176"/>
      <c r="F1686" s="176"/>
      <c r="H1686" s="176"/>
      <c r="I1686" s="33"/>
      <c r="J1686" s="179"/>
      <c r="K1686" s="169"/>
      <c r="L1686" s="169"/>
      <c r="N1686" s="178"/>
      <c r="O1686" s="178"/>
      <c r="P1686" s="170"/>
      <c r="Q1686" s="170"/>
      <c r="R1686" s="182"/>
      <c r="S1686" s="182"/>
      <c r="T1686" s="179"/>
      <c r="U1686" s="179"/>
      <c r="V1686" s="173"/>
      <c r="W1686" s="173"/>
      <c r="X1686" s="173"/>
      <c r="Y1686" s="172"/>
      <c r="Z1686" s="172"/>
      <c r="AA1686" s="172"/>
      <c r="AY1686" s="176"/>
    </row>
    <row r="1687" spans="1:51" s="12" customFormat="1" ht="15.75" x14ac:dyDescent="0.25">
      <c r="A1687" s="178"/>
      <c r="B1687" s="176"/>
      <c r="C1687" s="176"/>
      <c r="E1687" s="176"/>
      <c r="F1687" s="176"/>
      <c r="H1687" s="176"/>
      <c r="I1687" s="33"/>
      <c r="J1687" s="179"/>
      <c r="K1687" s="169"/>
      <c r="L1687" s="169"/>
      <c r="N1687" s="178"/>
      <c r="O1687" s="178"/>
      <c r="P1687" s="170"/>
      <c r="Q1687" s="170"/>
      <c r="R1687" s="182"/>
      <c r="S1687" s="182"/>
      <c r="T1687" s="179"/>
      <c r="U1687" s="179"/>
      <c r="V1687" s="173"/>
      <c r="W1687" s="173"/>
      <c r="X1687" s="173"/>
      <c r="Y1687" s="172"/>
      <c r="Z1687" s="172"/>
      <c r="AA1687" s="172"/>
      <c r="AY1687" s="176"/>
    </row>
    <row r="1688" spans="1:51" s="12" customFormat="1" ht="15.75" x14ac:dyDescent="0.25">
      <c r="A1688" s="178"/>
      <c r="B1688" s="176"/>
      <c r="C1688" s="176"/>
      <c r="E1688" s="176"/>
      <c r="F1688" s="176"/>
      <c r="H1688" s="176"/>
      <c r="I1688" s="33"/>
      <c r="J1688" s="179"/>
      <c r="K1688" s="169"/>
      <c r="L1688" s="169"/>
      <c r="N1688" s="178"/>
      <c r="O1688" s="178"/>
      <c r="P1688" s="170"/>
      <c r="Q1688" s="170"/>
      <c r="R1688" s="182"/>
      <c r="S1688" s="182"/>
      <c r="T1688" s="179"/>
      <c r="U1688" s="179"/>
      <c r="V1688" s="173"/>
      <c r="W1688" s="173"/>
      <c r="X1688" s="173"/>
      <c r="Y1688" s="172"/>
      <c r="Z1688" s="172"/>
      <c r="AA1688" s="172"/>
      <c r="AY1688" s="176"/>
    </row>
    <row r="1689" spans="1:51" s="12" customFormat="1" ht="15.75" x14ac:dyDescent="0.25">
      <c r="A1689" s="178"/>
      <c r="B1689" s="176"/>
      <c r="C1689" s="176"/>
      <c r="E1689" s="176"/>
      <c r="F1689" s="176"/>
      <c r="H1689" s="176"/>
      <c r="I1689" s="33"/>
      <c r="J1689" s="179"/>
      <c r="K1689" s="169"/>
      <c r="L1689" s="169"/>
      <c r="N1689" s="178"/>
      <c r="O1689" s="178"/>
      <c r="P1689" s="170"/>
      <c r="Q1689" s="170"/>
      <c r="R1689" s="182"/>
      <c r="S1689" s="182"/>
      <c r="T1689" s="179"/>
      <c r="U1689" s="179"/>
      <c r="V1689" s="173"/>
      <c r="W1689" s="173"/>
      <c r="X1689" s="173"/>
      <c r="Y1689" s="172"/>
      <c r="Z1689" s="172"/>
      <c r="AA1689" s="172"/>
      <c r="AY1689" s="176"/>
    </row>
    <row r="1690" spans="1:51" s="12" customFormat="1" ht="15.75" x14ac:dyDescent="0.25">
      <c r="A1690" s="178"/>
      <c r="B1690" s="176"/>
      <c r="C1690" s="176"/>
      <c r="E1690" s="176"/>
      <c r="F1690" s="176"/>
      <c r="H1690" s="176"/>
      <c r="I1690" s="33"/>
      <c r="J1690" s="179"/>
      <c r="K1690" s="169"/>
      <c r="L1690" s="169"/>
      <c r="N1690" s="178"/>
      <c r="O1690" s="178"/>
      <c r="P1690" s="170"/>
      <c r="Q1690" s="170"/>
      <c r="R1690" s="182"/>
      <c r="S1690" s="182"/>
      <c r="T1690" s="179"/>
      <c r="U1690" s="179"/>
      <c r="V1690" s="173"/>
      <c r="W1690" s="173"/>
      <c r="X1690" s="173"/>
      <c r="Y1690" s="172"/>
      <c r="Z1690" s="172"/>
      <c r="AA1690" s="172"/>
      <c r="AY1690" s="176"/>
    </row>
    <row r="1691" spans="1:51" s="12" customFormat="1" ht="15.75" x14ac:dyDescent="0.25">
      <c r="A1691" s="178"/>
      <c r="B1691" s="176"/>
      <c r="C1691" s="176"/>
      <c r="E1691" s="176"/>
      <c r="F1691" s="176"/>
      <c r="H1691" s="176"/>
      <c r="I1691" s="33"/>
      <c r="J1691" s="179"/>
      <c r="K1691" s="169"/>
      <c r="L1691" s="169"/>
      <c r="N1691" s="178"/>
      <c r="O1691" s="178"/>
      <c r="P1691" s="170"/>
      <c r="Q1691" s="170"/>
      <c r="R1691" s="182"/>
      <c r="S1691" s="182"/>
      <c r="T1691" s="179"/>
      <c r="U1691" s="179"/>
      <c r="V1691" s="173"/>
      <c r="W1691" s="173"/>
      <c r="X1691" s="173"/>
      <c r="Y1691" s="172"/>
      <c r="Z1691" s="172"/>
      <c r="AA1691" s="172"/>
      <c r="AY1691" s="176"/>
    </row>
    <row r="1692" spans="1:51" s="12" customFormat="1" ht="15.75" x14ac:dyDescent="0.25">
      <c r="A1692" s="178"/>
      <c r="B1692" s="176"/>
      <c r="C1692" s="176"/>
      <c r="E1692" s="176"/>
      <c r="F1692" s="176"/>
      <c r="H1692" s="176"/>
      <c r="I1692" s="33"/>
      <c r="J1692" s="179"/>
      <c r="K1692" s="169"/>
      <c r="L1692" s="169"/>
      <c r="N1692" s="178"/>
      <c r="O1692" s="178"/>
      <c r="P1692" s="170"/>
      <c r="Q1692" s="170"/>
      <c r="R1692" s="182"/>
      <c r="S1692" s="182"/>
      <c r="T1692" s="179"/>
      <c r="U1692" s="179"/>
      <c r="V1692" s="173"/>
      <c r="W1692" s="173"/>
      <c r="X1692" s="173"/>
      <c r="Y1692" s="172"/>
      <c r="Z1692" s="172"/>
      <c r="AA1692" s="172"/>
      <c r="AY1692" s="176"/>
    </row>
    <row r="1693" spans="1:51" s="12" customFormat="1" ht="15.75" x14ac:dyDescent="0.25">
      <c r="A1693" s="178"/>
      <c r="B1693" s="176"/>
      <c r="C1693" s="176"/>
      <c r="E1693" s="176"/>
      <c r="F1693" s="176"/>
      <c r="H1693" s="176"/>
      <c r="I1693" s="33"/>
      <c r="J1693" s="179"/>
      <c r="K1693" s="169"/>
      <c r="L1693" s="169"/>
      <c r="N1693" s="178"/>
      <c r="O1693" s="178"/>
      <c r="P1693" s="170"/>
      <c r="Q1693" s="170"/>
      <c r="R1693" s="182"/>
      <c r="S1693" s="182"/>
      <c r="T1693" s="179"/>
      <c r="U1693" s="179"/>
      <c r="V1693" s="173"/>
      <c r="W1693" s="173"/>
      <c r="X1693" s="173"/>
      <c r="Y1693" s="172"/>
      <c r="Z1693" s="172"/>
      <c r="AA1693" s="172"/>
      <c r="AY1693" s="176"/>
    </row>
    <row r="1694" spans="1:51" s="12" customFormat="1" ht="15.75" x14ac:dyDescent="0.25">
      <c r="A1694" s="178"/>
      <c r="B1694" s="176"/>
      <c r="C1694" s="176"/>
      <c r="E1694" s="176"/>
      <c r="F1694" s="176"/>
      <c r="H1694" s="178"/>
      <c r="I1694" s="33"/>
      <c r="J1694" s="179"/>
      <c r="K1694" s="169"/>
      <c r="L1694" s="169"/>
      <c r="N1694" s="178"/>
      <c r="O1694" s="178"/>
      <c r="P1694" s="170"/>
      <c r="Q1694" s="170"/>
      <c r="R1694" s="182"/>
      <c r="S1694" s="182"/>
      <c r="T1694" s="179"/>
      <c r="U1694" s="179"/>
      <c r="V1694" s="173"/>
      <c r="W1694" s="173"/>
      <c r="X1694" s="173"/>
      <c r="Y1694" s="172"/>
      <c r="Z1694" s="172"/>
      <c r="AA1694" s="172"/>
      <c r="AY1694" s="178"/>
    </row>
    <row r="1695" spans="1:51" s="12" customFormat="1" ht="15.75" x14ac:dyDescent="0.25">
      <c r="A1695" s="178"/>
      <c r="B1695" s="176"/>
      <c r="C1695" s="176"/>
      <c r="E1695" s="176"/>
      <c r="F1695" s="176"/>
      <c r="H1695" s="178"/>
      <c r="I1695" s="33"/>
      <c r="J1695" s="179"/>
      <c r="K1695" s="169"/>
      <c r="L1695" s="169"/>
      <c r="N1695" s="178"/>
      <c r="O1695" s="178"/>
      <c r="P1695" s="170"/>
      <c r="Q1695" s="170"/>
      <c r="R1695" s="182"/>
      <c r="S1695" s="182"/>
      <c r="T1695" s="179"/>
      <c r="U1695" s="179"/>
      <c r="V1695" s="173"/>
      <c r="W1695" s="173"/>
      <c r="X1695" s="173"/>
      <c r="Y1695" s="172"/>
      <c r="Z1695" s="172"/>
      <c r="AA1695" s="172"/>
      <c r="AY1695" s="178"/>
    </row>
    <row r="1696" spans="1:51" s="12" customFormat="1" ht="15.75" x14ac:dyDescent="0.25">
      <c r="A1696" s="178"/>
      <c r="B1696" s="176"/>
      <c r="C1696" s="176"/>
      <c r="E1696" s="176"/>
      <c r="F1696" s="176"/>
      <c r="H1696" s="178"/>
      <c r="I1696" s="33"/>
      <c r="J1696" s="179"/>
      <c r="K1696" s="169"/>
      <c r="L1696" s="169"/>
      <c r="N1696" s="178"/>
      <c r="O1696" s="178"/>
      <c r="P1696" s="170"/>
      <c r="Q1696" s="170"/>
      <c r="R1696" s="182"/>
      <c r="S1696" s="182"/>
      <c r="T1696" s="179"/>
      <c r="U1696" s="179"/>
      <c r="V1696" s="173"/>
      <c r="W1696" s="173"/>
      <c r="X1696" s="173"/>
      <c r="Y1696" s="172"/>
      <c r="Z1696" s="172"/>
      <c r="AA1696" s="172"/>
      <c r="AY1696" s="178"/>
    </row>
    <row r="1697" spans="1:51" s="12" customFormat="1" ht="15.75" x14ac:dyDescent="0.25">
      <c r="A1697" s="178"/>
      <c r="B1697" s="176"/>
      <c r="C1697" s="176"/>
      <c r="E1697" s="176"/>
      <c r="F1697" s="176"/>
      <c r="H1697" s="178"/>
      <c r="I1697" s="33"/>
      <c r="J1697" s="179"/>
      <c r="K1697" s="169"/>
      <c r="L1697" s="169"/>
      <c r="N1697" s="178"/>
      <c r="O1697" s="178"/>
      <c r="P1697" s="170"/>
      <c r="Q1697" s="170"/>
      <c r="R1697" s="182"/>
      <c r="S1697" s="182"/>
      <c r="T1697" s="179"/>
      <c r="U1697" s="179"/>
      <c r="V1697" s="173"/>
      <c r="W1697" s="173"/>
      <c r="X1697" s="173"/>
      <c r="Y1697" s="172"/>
      <c r="Z1697" s="172"/>
      <c r="AA1697" s="172"/>
      <c r="AY1697" s="178"/>
    </row>
    <row r="1698" spans="1:51" s="12" customFormat="1" ht="15.75" x14ac:dyDescent="0.25">
      <c r="A1698" s="178"/>
      <c r="B1698" s="176"/>
      <c r="C1698" s="176"/>
      <c r="E1698" s="176"/>
      <c r="F1698" s="176"/>
      <c r="H1698" s="178"/>
      <c r="I1698" s="33"/>
      <c r="J1698" s="179"/>
      <c r="K1698" s="169"/>
      <c r="L1698" s="169"/>
      <c r="N1698" s="178"/>
      <c r="O1698" s="178"/>
      <c r="P1698" s="170"/>
      <c r="Q1698" s="170"/>
      <c r="R1698" s="182"/>
      <c r="S1698" s="182"/>
      <c r="T1698" s="179"/>
      <c r="U1698" s="179"/>
      <c r="V1698" s="173"/>
      <c r="W1698" s="173"/>
      <c r="X1698" s="173"/>
      <c r="Y1698" s="172"/>
      <c r="Z1698" s="172"/>
      <c r="AA1698" s="172"/>
      <c r="AY1698" s="178"/>
    </row>
    <row r="1699" spans="1:51" s="12" customFormat="1" ht="15.75" x14ac:dyDescent="0.25">
      <c r="A1699" s="178"/>
      <c r="B1699" s="176"/>
      <c r="C1699" s="176"/>
      <c r="E1699" s="176"/>
      <c r="F1699" s="176"/>
      <c r="H1699" s="176"/>
      <c r="I1699" s="33"/>
      <c r="J1699" s="179"/>
      <c r="K1699" s="169"/>
      <c r="L1699" s="169"/>
      <c r="N1699" s="178"/>
      <c r="O1699" s="178"/>
      <c r="P1699" s="170"/>
      <c r="Q1699" s="170"/>
      <c r="R1699" s="182"/>
      <c r="S1699" s="182"/>
      <c r="T1699" s="179"/>
      <c r="U1699" s="179"/>
      <c r="V1699" s="173"/>
      <c r="W1699" s="173"/>
      <c r="X1699" s="173"/>
      <c r="Y1699" s="172"/>
      <c r="Z1699" s="172"/>
      <c r="AA1699" s="172"/>
      <c r="AY1699" s="178"/>
    </row>
    <row r="1700" spans="1:51" s="12" customFormat="1" ht="15.75" x14ac:dyDescent="0.25">
      <c r="I1700" s="33"/>
      <c r="J1700" s="179"/>
      <c r="K1700" s="169"/>
      <c r="L1700" s="169"/>
      <c r="N1700" s="177"/>
      <c r="O1700" s="177"/>
      <c r="P1700" s="170"/>
      <c r="Q1700" s="170"/>
      <c r="R1700" s="182"/>
      <c r="S1700" s="182"/>
      <c r="T1700" s="179"/>
      <c r="U1700" s="179"/>
      <c r="V1700" s="173"/>
      <c r="W1700" s="173"/>
      <c r="X1700" s="173"/>
      <c r="Y1700" s="172"/>
      <c r="Z1700" s="172"/>
      <c r="AA1700" s="172"/>
    </row>
    <row r="1701" spans="1:51" s="12" customFormat="1" ht="15.75" x14ac:dyDescent="0.25">
      <c r="I1701" s="33"/>
      <c r="J1701" s="179"/>
      <c r="K1701" s="169"/>
      <c r="L1701" s="169"/>
      <c r="N1701" s="177"/>
      <c r="O1701" s="177"/>
      <c r="P1701" s="170"/>
      <c r="Q1701" s="170"/>
      <c r="R1701" s="182"/>
      <c r="S1701" s="182"/>
      <c r="T1701" s="179"/>
      <c r="U1701" s="179"/>
      <c r="V1701" s="173"/>
      <c r="W1701" s="173"/>
      <c r="X1701" s="173"/>
      <c r="Y1701" s="172"/>
      <c r="Z1701" s="172"/>
      <c r="AA1701" s="172"/>
    </row>
    <row r="1702" spans="1:51" s="12" customFormat="1" ht="15.75" x14ac:dyDescent="0.25">
      <c r="I1702" s="33"/>
      <c r="J1702" s="179"/>
      <c r="K1702" s="169"/>
      <c r="L1702" s="169"/>
      <c r="N1702" s="177"/>
      <c r="O1702" s="177"/>
      <c r="P1702" s="170"/>
      <c r="Q1702" s="170"/>
      <c r="R1702" s="182"/>
      <c r="S1702" s="182"/>
      <c r="T1702" s="179"/>
      <c r="U1702" s="179"/>
      <c r="V1702" s="173"/>
      <c r="W1702" s="173"/>
      <c r="X1702" s="173"/>
      <c r="Y1702" s="172"/>
      <c r="Z1702" s="172"/>
      <c r="AA1702" s="172"/>
    </row>
    <row r="1703" spans="1:51" s="12" customFormat="1" ht="15.75" x14ac:dyDescent="0.25">
      <c r="I1703" s="33"/>
      <c r="J1703" s="179"/>
      <c r="K1703" s="169"/>
      <c r="L1703" s="169"/>
      <c r="N1703" s="177"/>
      <c r="O1703" s="177"/>
      <c r="P1703" s="170"/>
      <c r="Q1703" s="170"/>
      <c r="R1703" s="182"/>
      <c r="S1703" s="182"/>
      <c r="T1703" s="179"/>
      <c r="U1703" s="179"/>
      <c r="V1703" s="173"/>
      <c r="W1703" s="173"/>
      <c r="X1703" s="173"/>
      <c r="Y1703" s="172"/>
      <c r="Z1703" s="172"/>
      <c r="AA1703" s="172"/>
    </row>
    <row r="1704" spans="1:51" s="12" customFormat="1" ht="15.75" x14ac:dyDescent="0.25">
      <c r="I1704" s="33"/>
      <c r="J1704" s="179"/>
      <c r="K1704" s="169"/>
      <c r="L1704" s="169"/>
      <c r="N1704" s="177"/>
      <c r="O1704" s="177"/>
      <c r="P1704" s="170"/>
      <c r="Q1704" s="170"/>
      <c r="R1704" s="182"/>
      <c r="S1704" s="182"/>
      <c r="T1704" s="179"/>
      <c r="U1704" s="179"/>
      <c r="V1704" s="173"/>
      <c r="W1704" s="173"/>
      <c r="X1704" s="173"/>
      <c r="Y1704" s="172"/>
      <c r="Z1704" s="172"/>
      <c r="AA1704" s="172"/>
    </row>
    <row r="1705" spans="1:51" s="12" customFormat="1" ht="15.75" x14ac:dyDescent="0.25">
      <c r="I1705" s="33"/>
      <c r="J1705" s="179"/>
      <c r="K1705" s="169"/>
      <c r="L1705" s="169"/>
      <c r="N1705" s="177"/>
      <c r="O1705" s="177"/>
      <c r="P1705" s="170"/>
      <c r="Q1705" s="170"/>
      <c r="R1705" s="182"/>
      <c r="S1705" s="182"/>
      <c r="T1705" s="179"/>
      <c r="U1705" s="179"/>
      <c r="V1705" s="173"/>
      <c r="W1705" s="173"/>
      <c r="X1705" s="173"/>
      <c r="Y1705" s="172"/>
      <c r="Z1705" s="172"/>
      <c r="AA1705" s="172"/>
    </row>
    <row r="1706" spans="1:51" s="12" customFormat="1" ht="15.75" x14ac:dyDescent="0.25">
      <c r="I1706" s="33"/>
      <c r="J1706" s="179"/>
      <c r="K1706" s="169"/>
      <c r="L1706" s="169"/>
      <c r="N1706" s="177"/>
      <c r="O1706" s="177"/>
      <c r="P1706" s="170"/>
      <c r="Q1706" s="170"/>
      <c r="R1706" s="182"/>
      <c r="S1706" s="182"/>
      <c r="T1706" s="179"/>
      <c r="U1706" s="179"/>
      <c r="V1706" s="173"/>
      <c r="W1706" s="173"/>
      <c r="X1706" s="173"/>
      <c r="Y1706" s="172"/>
      <c r="Z1706" s="172"/>
      <c r="AA1706" s="172"/>
    </row>
    <row r="1707" spans="1:51" s="12" customFormat="1" ht="15.75" x14ac:dyDescent="0.25">
      <c r="I1707" s="33"/>
      <c r="J1707" s="179"/>
      <c r="K1707" s="169"/>
      <c r="L1707" s="169"/>
      <c r="N1707" s="177"/>
      <c r="O1707" s="177"/>
      <c r="P1707" s="170"/>
      <c r="Q1707" s="170"/>
      <c r="R1707" s="182"/>
      <c r="S1707" s="182"/>
      <c r="T1707" s="179"/>
      <c r="U1707" s="180"/>
      <c r="V1707" s="173"/>
      <c r="W1707" s="173"/>
      <c r="X1707" s="173"/>
      <c r="Y1707" s="172"/>
      <c r="Z1707" s="172"/>
      <c r="AA1707" s="172"/>
    </row>
    <row r="1708" spans="1:51" s="12" customFormat="1" ht="15.75" x14ac:dyDescent="0.25">
      <c r="I1708" s="33"/>
      <c r="J1708" s="179"/>
      <c r="K1708" s="169"/>
      <c r="L1708" s="169"/>
      <c r="N1708" s="177"/>
      <c r="O1708" s="177"/>
      <c r="P1708" s="170"/>
      <c r="Q1708" s="170"/>
      <c r="R1708" s="182"/>
      <c r="S1708" s="182"/>
      <c r="T1708" s="179"/>
      <c r="U1708" s="179"/>
      <c r="V1708" s="173"/>
      <c r="W1708" s="173"/>
      <c r="X1708" s="173"/>
      <c r="Y1708" s="172"/>
      <c r="Z1708" s="172"/>
      <c r="AA1708" s="172"/>
    </row>
    <row r="1709" spans="1:51" s="12" customFormat="1" ht="15.75" x14ac:dyDescent="0.25">
      <c r="I1709" s="33"/>
      <c r="J1709" s="179"/>
      <c r="K1709" s="169"/>
      <c r="L1709" s="169"/>
      <c r="N1709" s="177"/>
      <c r="O1709" s="177"/>
      <c r="P1709" s="170"/>
      <c r="Q1709" s="170"/>
      <c r="R1709" s="182"/>
      <c r="S1709" s="182"/>
      <c r="T1709" s="179"/>
      <c r="U1709" s="179"/>
      <c r="V1709" s="173"/>
      <c r="W1709" s="173"/>
      <c r="X1709" s="173"/>
      <c r="Y1709" s="172"/>
      <c r="Z1709" s="172"/>
      <c r="AA1709" s="172"/>
    </row>
    <row r="1710" spans="1:51" s="12" customFormat="1" ht="15.75" x14ac:dyDescent="0.25">
      <c r="I1710" s="33"/>
      <c r="J1710" s="179"/>
      <c r="K1710" s="169"/>
      <c r="L1710" s="169"/>
      <c r="N1710" s="177"/>
      <c r="O1710" s="177"/>
      <c r="P1710" s="170"/>
      <c r="Q1710" s="170"/>
      <c r="R1710" s="182"/>
      <c r="S1710" s="182"/>
      <c r="T1710" s="179"/>
      <c r="U1710" s="179"/>
      <c r="V1710" s="173"/>
      <c r="W1710" s="173"/>
      <c r="X1710" s="173"/>
      <c r="Y1710" s="172"/>
      <c r="Z1710" s="172"/>
      <c r="AA1710" s="172"/>
    </row>
    <row r="1711" spans="1:51" s="12" customFormat="1" ht="15.75" x14ac:dyDescent="0.25">
      <c r="I1711" s="33"/>
      <c r="J1711" s="179"/>
      <c r="K1711" s="169"/>
      <c r="L1711" s="169"/>
      <c r="N1711" s="177"/>
      <c r="O1711" s="177"/>
      <c r="P1711" s="170"/>
      <c r="Q1711" s="170"/>
      <c r="R1711" s="182"/>
      <c r="S1711" s="182"/>
      <c r="T1711" s="179"/>
      <c r="U1711" s="179"/>
      <c r="V1711" s="173"/>
      <c r="W1711" s="173"/>
      <c r="X1711" s="173"/>
      <c r="Y1711" s="172"/>
      <c r="Z1711" s="172"/>
      <c r="AA1711" s="172"/>
    </row>
    <row r="1712" spans="1:51" s="12" customFormat="1" ht="15.75" x14ac:dyDescent="0.25">
      <c r="I1712" s="33"/>
      <c r="J1712" s="179"/>
      <c r="K1712" s="169"/>
      <c r="L1712" s="169"/>
      <c r="N1712" s="177"/>
      <c r="O1712" s="177"/>
      <c r="P1712" s="170"/>
      <c r="Q1712" s="170"/>
      <c r="R1712" s="182"/>
      <c r="S1712" s="182"/>
      <c r="T1712" s="179"/>
      <c r="U1712" s="179"/>
      <c r="V1712" s="173"/>
      <c r="W1712" s="173"/>
      <c r="X1712" s="173"/>
      <c r="Y1712" s="172"/>
      <c r="Z1712" s="172"/>
      <c r="AA1712" s="172"/>
    </row>
    <row r="1713" spans="9:27" s="12" customFormat="1" ht="15.75" x14ac:dyDescent="0.25">
      <c r="I1713" s="33"/>
      <c r="J1713" s="179"/>
      <c r="K1713" s="169"/>
      <c r="L1713" s="169"/>
      <c r="N1713" s="177"/>
      <c r="O1713" s="177"/>
      <c r="P1713" s="170"/>
      <c r="Q1713" s="170"/>
      <c r="R1713" s="182"/>
      <c r="S1713" s="182"/>
      <c r="T1713" s="179"/>
      <c r="U1713" s="179"/>
      <c r="V1713" s="173"/>
      <c r="W1713" s="173"/>
      <c r="X1713" s="173"/>
      <c r="Y1713" s="172"/>
      <c r="Z1713" s="172"/>
      <c r="AA1713" s="172"/>
    </row>
    <row r="1714" spans="9:27" s="12" customFormat="1" ht="15.75" x14ac:dyDescent="0.25">
      <c r="I1714" s="33"/>
      <c r="J1714" s="179"/>
      <c r="K1714" s="169"/>
      <c r="L1714" s="169"/>
      <c r="N1714" s="177"/>
      <c r="O1714" s="177"/>
      <c r="P1714" s="170"/>
      <c r="Q1714" s="170"/>
      <c r="R1714" s="182"/>
      <c r="S1714" s="182"/>
      <c r="T1714" s="179"/>
      <c r="U1714" s="179"/>
      <c r="V1714" s="173"/>
      <c r="W1714" s="173"/>
      <c r="X1714" s="173"/>
      <c r="Y1714" s="172"/>
      <c r="Z1714" s="172"/>
      <c r="AA1714" s="172"/>
    </row>
    <row r="1715" spans="9:27" s="12" customFormat="1" ht="15.75" x14ac:dyDescent="0.25">
      <c r="I1715" s="33"/>
      <c r="J1715" s="179"/>
      <c r="K1715" s="169"/>
      <c r="L1715" s="169"/>
      <c r="N1715" s="177"/>
      <c r="O1715" s="177"/>
      <c r="P1715" s="170"/>
      <c r="Q1715" s="170"/>
      <c r="R1715" s="182"/>
      <c r="S1715" s="182"/>
      <c r="T1715" s="179"/>
      <c r="U1715" s="179"/>
      <c r="V1715" s="173"/>
      <c r="W1715" s="173"/>
      <c r="X1715" s="173"/>
      <c r="Y1715" s="172"/>
      <c r="Z1715" s="172"/>
      <c r="AA1715" s="172"/>
    </row>
    <row r="1716" spans="9:27" s="12" customFormat="1" ht="15.75" x14ac:dyDescent="0.25">
      <c r="I1716" s="33"/>
      <c r="J1716" s="179"/>
      <c r="K1716" s="169"/>
      <c r="L1716" s="169"/>
      <c r="N1716" s="177"/>
      <c r="O1716" s="177"/>
      <c r="P1716" s="170"/>
      <c r="Q1716" s="170"/>
      <c r="R1716" s="182"/>
      <c r="S1716" s="182"/>
      <c r="T1716" s="179"/>
      <c r="U1716" s="179"/>
      <c r="V1716" s="173"/>
      <c r="W1716" s="173"/>
      <c r="X1716" s="173"/>
      <c r="Y1716" s="172"/>
      <c r="Z1716" s="172"/>
      <c r="AA1716" s="172"/>
    </row>
    <row r="1717" spans="9:27" s="12" customFormat="1" ht="15.75" x14ac:dyDescent="0.25">
      <c r="I1717" s="33"/>
      <c r="J1717" s="179"/>
      <c r="K1717" s="169"/>
      <c r="L1717" s="169"/>
      <c r="N1717" s="177"/>
      <c r="O1717" s="177"/>
      <c r="P1717" s="170"/>
      <c r="Q1717" s="170"/>
      <c r="R1717" s="182"/>
      <c r="S1717" s="182"/>
      <c r="T1717" s="179"/>
      <c r="U1717" s="179"/>
      <c r="V1717" s="173"/>
      <c r="W1717" s="173"/>
      <c r="X1717" s="173"/>
      <c r="Y1717" s="172"/>
      <c r="Z1717" s="172"/>
      <c r="AA1717" s="172"/>
    </row>
    <row r="1718" spans="9:27" s="12" customFormat="1" ht="15.75" x14ac:dyDescent="0.25">
      <c r="I1718" s="33"/>
      <c r="J1718" s="179"/>
      <c r="K1718" s="169"/>
      <c r="L1718" s="169"/>
      <c r="N1718" s="177"/>
      <c r="O1718" s="177"/>
      <c r="P1718" s="170"/>
      <c r="Q1718" s="170"/>
      <c r="R1718" s="182"/>
      <c r="S1718" s="182"/>
      <c r="T1718" s="179"/>
      <c r="U1718" s="179"/>
      <c r="V1718" s="173"/>
      <c r="W1718" s="173"/>
      <c r="X1718" s="173"/>
      <c r="Y1718" s="172"/>
      <c r="Z1718" s="172"/>
      <c r="AA1718" s="172"/>
    </row>
    <row r="1719" spans="9:27" s="12" customFormat="1" ht="15.75" x14ac:dyDescent="0.25">
      <c r="I1719" s="33"/>
      <c r="J1719" s="179"/>
      <c r="K1719" s="169"/>
      <c r="L1719" s="169"/>
      <c r="N1719" s="177"/>
      <c r="O1719" s="177"/>
      <c r="P1719" s="170"/>
      <c r="Q1719" s="170"/>
      <c r="R1719" s="182"/>
      <c r="S1719" s="182"/>
      <c r="T1719" s="179"/>
      <c r="U1719" s="179"/>
      <c r="V1719" s="173"/>
      <c r="W1719" s="173"/>
      <c r="X1719" s="173"/>
      <c r="Y1719" s="172"/>
      <c r="Z1719" s="172"/>
      <c r="AA1719" s="172"/>
    </row>
    <row r="1720" spans="9:27" s="12" customFormat="1" ht="15.75" x14ac:dyDescent="0.25">
      <c r="I1720" s="33"/>
      <c r="J1720" s="179"/>
      <c r="K1720" s="169"/>
      <c r="L1720" s="169"/>
      <c r="N1720" s="177"/>
      <c r="O1720" s="177"/>
      <c r="P1720" s="170"/>
      <c r="Q1720" s="170"/>
      <c r="R1720" s="182"/>
      <c r="S1720" s="182"/>
      <c r="T1720" s="179"/>
      <c r="U1720" s="179"/>
      <c r="V1720" s="173"/>
      <c r="W1720" s="173"/>
      <c r="X1720" s="173"/>
      <c r="Y1720" s="172"/>
      <c r="Z1720" s="172"/>
      <c r="AA1720" s="172"/>
    </row>
    <row r="1721" spans="9:27" s="12" customFormat="1" ht="15.75" x14ac:dyDescent="0.25">
      <c r="I1721" s="33"/>
      <c r="J1721" s="179"/>
      <c r="K1721" s="169"/>
      <c r="L1721" s="169"/>
      <c r="N1721" s="177"/>
      <c r="O1721" s="177"/>
      <c r="P1721" s="170"/>
      <c r="Q1721" s="170"/>
      <c r="R1721" s="182"/>
      <c r="S1721" s="182"/>
      <c r="T1721" s="179"/>
      <c r="U1721" s="179"/>
      <c r="V1721" s="173"/>
      <c r="W1721" s="173"/>
      <c r="X1721" s="173"/>
      <c r="Y1721" s="172"/>
      <c r="Z1721" s="172"/>
      <c r="AA1721" s="172"/>
    </row>
    <row r="1722" spans="9:27" s="12" customFormat="1" ht="15.75" x14ac:dyDescent="0.25">
      <c r="I1722" s="33"/>
      <c r="J1722" s="179"/>
      <c r="K1722" s="169"/>
      <c r="L1722" s="169"/>
      <c r="N1722" s="177"/>
      <c r="O1722" s="177"/>
      <c r="P1722" s="170"/>
      <c r="Q1722" s="170"/>
      <c r="R1722" s="182"/>
      <c r="S1722" s="182"/>
      <c r="T1722" s="179"/>
      <c r="U1722" s="179"/>
      <c r="V1722" s="173"/>
      <c r="W1722" s="173"/>
      <c r="X1722" s="173"/>
      <c r="Y1722" s="172"/>
      <c r="Z1722" s="172"/>
      <c r="AA1722" s="172"/>
    </row>
    <row r="1723" spans="9:27" s="12" customFormat="1" ht="15.75" x14ac:dyDescent="0.25">
      <c r="I1723" s="33"/>
      <c r="J1723" s="179"/>
      <c r="K1723" s="169"/>
      <c r="L1723" s="169"/>
      <c r="N1723" s="177"/>
      <c r="O1723" s="177"/>
      <c r="P1723" s="170"/>
      <c r="Q1723" s="170"/>
      <c r="R1723" s="182"/>
      <c r="S1723" s="182"/>
      <c r="T1723" s="179"/>
      <c r="U1723" s="179"/>
      <c r="V1723" s="173"/>
      <c r="W1723" s="173"/>
      <c r="X1723" s="173"/>
      <c r="Y1723" s="172"/>
      <c r="Z1723" s="172"/>
      <c r="AA1723" s="172"/>
    </row>
    <row r="1724" spans="9:27" s="12" customFormat="1" ht="15.75" x14ac:dyDescent="0.25">
      <c r="I1724" s="33"/>
      <c r="J1724" s="179"/>
      <c r="K1724" s="169"/>
      <c r="L1724" s="169"/>
      <c r="N1724" s="177"/>
      <c r="O1724" s="177"/>
      <c r="P1724" s="170"/>
      <c r="Q1724" s="170"/>
      <c r="R1724" s="182"/>
      <c r="S1724" s="182"/>
      <c r="T1724" s="179"/>
      <c r="U1724" s="179"/>
      <c r="V1724" s="173"/>
      <c r="W1724" s="173"/>
      <c r="X1724" s="173"/>
      <c r="Y1724" s="172"/>
      <c r="Z1724" s="172"/>
      <c r="AA1724" s="172"/>
    </row>
    <row r="1725" spans="9:27" s="12" customFormat="1" ht="15.75" x14ac:dyDescent="0.25">
      <c r="I1725" s="33"/>
      <c r="J1725" s="179"/>
      <c r="K1725" s="169"/>
      <c r="L1725" s="169"/>
      <c r="N1725" s="177"/>
      <c r="O1725" s="177"/>
      <c r="P1725" s="170"/>
      <c r="Q1725" s="170"/>
      <c r="R1725" s="182"/>
      <c r="S1725" s="182"/>
      <c r="T1725" s="179"/>
      <c r="U1725" s="179"/>
      <c r="V1725" s="173"/>
      <c r="W1725" s="173"/>
      <c r="X1725" s="173"/>
      <c r="Y1725" s="172"/>
      <c r="Z1725" s="172"/>
      <c r="AA1725" s="172"/>
    </row>
    <row r="1726" spans="9:27" s="12" customFormat="1" ht="15.75" x14ac:dyDescent="0.25">
      <c r="I1726" s="33"/>
      <c r="J1726" s="179"/>
      <c r="K1726" s="169"/>
      <c r="L1726" s="169"/>
      <c r="N1726" s="177"/>
      <c r="O1726" s="177"/>
      <c r="P1726" s="170"/>
      <c r="Q1726" s="170"/>
      <c r="R1726" s="182"/>
      <c r="S1726" s="182"/>
      <c r="T1726" s="179"/>
      <c r="U1726" s="179"/>
      <c r="V1726" s="173"/>
      <c r="W1726" s="173"/>
      <c r="X1726" s="173"/>
      <c r="Y1726" s="172"/>
      <c r="Z1726" s="172"/>
      <c r="AA1726" s="172"/>
    </row>
    <row r="1727" spans="9:27" s="12" customFormat="1" ht="15.75" x14ac:dyDescent="0.25">
      <c r="I1727" s="33"/>
      <c r="J1727" s="179"/>
      <c r="K1727" s="169"/>
      <c r="L1727" s="169"/>
      <c r="N1727" s="177"/>
      <c r="O1727" s="177"/>
      <c r="P1727" s="170"/>
      <c r="Q1727" s="170"/>
      <c r="R1727" s="182"/>
      <c r="S1727" s="182"/>
      <c r="T1727" s="179"/>
      <c r="U1727" s="179"/>
      <c r="V1727" s="173"/>
      <c r="W1727" s="173"/>
      <c r="X1727" s="173"/>
      <c r="Y1727" s="172"/>
      <c r="Z1727" s="172"/>
      <c r="AA1727" s="172"/>
    </row>
    <row r="1728" spans="9:27" s="12" customFormat="1" ht="15.75" x14ac:dyDescent="0.25">
      <c r="I1728" s="33"/>
      <c r="J1728" s="179"/>
      <c r="K1728" s="169"/>
      <c r="L1728" s="169"/>
      <c r="N1728" s="177"/>
      <c r="O1728" s="177"/>
      <c r="P1728" s="170"/>
      <c r="Q1728" s="170"/>
      <c r="R1728" s="182"/>
      <c r="S1728" s="182"/>
      <c r="T1728" s="179"/>
      <c r="U1728" s="179"/>
      <c r="V1728" s="173"/>
      <c r="W1728" s="173"/>
      <c r="X1728" s="173"/>
      <c r="Y1728" s="172"/>
      <c r="Z1728" s="172"/>
      <c r="AA1728" s="172"/>
    </row>
    <row r="1729" spans="1:27" s="12" customFormat="1" ht="15.75" x14ac:dyDescent="0.25">
      <c r="I1729" s="33"/>
      <c r="J1729" s="179"/>
      <c r="K1729" s="169"/>
      <c r="L1729" s="169"/>
      <c r="N1729" s="177"/>
      <c r="O1729" s="177"/>
      <c r="P1729" s="170"/>
      <c r="Q1729" s="170"/>
      <c r="R1729" s="182"/>
      <c r="S1729" s="182"/>
      <c r="T1729" s="179"/>
      <c r="U1729" s="179"/>
      <c r="V1729" s="173"/>
      <c r="W1729" s="173"/>
      <c r="X1729" s="173"/>
      <c r="Y1729" s="172"/>
      <c r="Z1729" s="172"/>
      <c r="AA1729" s="172"/>
    </row>
    <row r="1730" spans="1:27" s="12" customFormat="1" ht="15.75" x14ac:dyDescent="0.25">
      <c r="I1730" s="33"/>
      <c r="J1730" s="179"/>
      <c r="K1730" s="169"/>
      <c r="L1730" s="169"/>
      <c r="N1730" s="177"/>
      <c r="O1730" s="177"/>
      <c r="P1730" s="170"/>
      <c r="Q1730" s="170"/>
      <c r="R1730" s="182"/>
      <c r="S1730" s="182"/>
      <c r="T1730" s="179"/>
      <c r="U1730" s="179"/>
      <c r="V1730" s="173"/>
      <c r="W1730" s="173"/>
      <c r="X1730" s="173"/>
      <c r="Y1730" s="172"/>
      <c r="Z1730" s="172"/>
      <c r="AA1730" s="172"/>
    </row>
    <row r="1731" spans="1:27" s="12" customFormat="1" ht="15.75" x14ac:dyDescent="0.25">
      <c r="I1731" s="33"/>
      <c r="J1731" s="179"/>
      <c r="K1731" s="169"/>
      <c r="L1731" s="169"/>
      <c r="N1731" s="177"/>
      <c r="O1731" s="177"/>
      <c r="P1731" s="170"/>
      <c r="Q1731" s="170"/>
      <c r="R1731" s="182"/>
      <c r="S1731" s="182"/>
      <c r="T1731" s="179"/>
      <c r="U1731" s="179"/>
      <c r="V1731" s="173"/>
      <c r="W1731" s="173"/>
      <c r="X1731" s="173"/>
      <c r="Y1731" s="172"/>
      <c r="Z1731" s="172"/>
      <c r="AA1731" s="172"/>
    </row>
    <row r="1732" spans="1:27" s="12" customFormat="1" ht="15.75" x14ac:dyDescent="0.25">
      <c r="I1732" s="33"/>
      <c r="J1732" s="179"/>
      <c r="K1732" s="169"/>
      <c r="L1732" s="169"/>
      <c r="N1732" s="177"/>
      <c r="O1732" s="177"/>
      <c r="P1732" s="170"/>
      <c r="Q1732" s="170"/>
      <c r="R1732" s="182"/>
      <c r="S1732" s="182"/>
      <c r="T1732" s="179"/>
      <c r="U1732" s="179"/>
      <c r="V1732" s="173"/>
      <c r="W1732" s="173"/>
      <c r="X1732" s="173"/>
      <c r="Y1732" s="172"/>
      <c r="Z1732" s="172"/>
      <c r="AA1732" s="172"/>
    </row>
    <row r="1733" spans="1:27" s="12" customFormat="1" ht="15.75" x14ac:dyDescent="0.25">
      <c r="I1733" s="33"/>
      <c r="J1733" s="179"/>
      <c r="K1733" s="169"/>
      <c r="L1733" s="169"/>
      <c r="N1733" s="177"/>
      <c r="O1733" s="177"/>
      <c r="P1733" s="170"/>
      <c r="Q1733" s="170"/>
      <c r="R1733" s="182"/>
      <c r="S1733" s="182"/>
      <c r="T1733" s="179"/>
      <c r="U1733" s="179"/>
      <c r="V1733" s="173"/>
      <c r="W1733" s="173"/>
      <c r="X1733" s="173"/>
      <c r="Y1733" s="172"/>
      <c r="Z1733" s="172"/>
      <c r="AA1733" s="172"/>
    </row>
    <row r="1734" spans="1:27" s="12" customFormat="1" ht="15.75" x14ac:dyDescent="0.25">
      <c r="I1734" s="33"/>
      <c r="J1734" s="179"/>
      <c r="K1734" s="169"/>
      <c r="L1734" s="169"/>
      <c r="N1734" s="177"/>
      <c r="O1734" s="177"/>
      <c r="P1734" s="170"/>
      <c r="Q1734" s="170"/>
      <c r="R1734" s="182"/>
      <c r="S1734" s="182"/>
      <c r="T1734" s="179"/>
      <c r="U1734" s="179"/>
      <c r="V1734" s="173"/>
      <c r="W1734" s="173"/>
      <c r="X1734" s="173"/>
      <c r="Y1734" s="172"/>
      <c r="Z1734" s="172"/>
      <c r="AA1734" s="172"/>
    </row>
    <row r="1735" spans="1:27" s="12" customFormat="1" ht="15.75" x14ac:dyDescent="0.25">
      <c r="I1735" s="33"/>
      <c r="J1735" s="179"/>
      <c r="K1735" s="169"/>
      <c r="L1735" s="169"/>
      <c r="N1735" s="177"/>
      <c r="O1735" s="177"/>
      <c r="P1735" s="170"/>
      <c r="Q1735" s="170"/>
      <c r="R1735" s="182"/>
      <c r="S1735" s="182"/>
      <c r="T1735" s="179"/>
      <c r="U1735" s="179"/>
      <c r="V1735" s="173"/>
      <c r="W1735" s="173"/>
      <c r="X1735" s="173"/>
      <c r="Y1735" s="172"/>
      <c r="Z1735" s="172"/>
      <c r="AA1735" s="172"/>
    </row>
    <row r="1736" spans="1:27" s="12" customFormat="1" ht="15.75" x14ac:dyDescent="0.25">
      <c r="I1736" s="33"/>
      <c r="J1736" s="179"/>
      <c r="K1736" s="169"/>
      <c r="L1736" s="169"/>
      <c r="N1736" s="177"/>
      <c r="O1736" s="177"/>
      <c r="P1736" s="170"/>
      <c r="Q1736" s="170"/>
      <c r="R1736" s="182"/>
      <c r="S1736" s="182"/>
      <c r="T1736" s="179"/>
      <c r="U1736" s="179"/>
      <c r="V1736" s="173"/>
      <c r="W1736" s="173"/>
      <c r="X1736" s="173"/>
      <c r="Y1736" s="172"/>
      <c r="Z1736" s="172"/>
      <c r="AA1736" s="172"/>
    </row>
    <row r="1737" spans="1:27" s="12" customFormat="1" ht="15.75" x14ac:dyDescent="0.25">
      <c r="I1737" s="33"/>
      <c r="J1737" s="179"/>
      <c r="K1737" s="169"/>
      <c r="L1737" s="169"/>
      <c r="N1737" s="177"/>
      <c r="O1737" s="177"/>
      <c r="P1737" s="170"/>
      <c r="Q1737" s="170"/>
      <c r="R1737" s="182"/>
      <c r="S1737" s="182"/>
      <c r="T1737" s="179"/>
      <c r="U1737" s="179"/>
      <c r="V1737" s="173"/>
      <c r="W1737" s="173"/>
      <c r="X1737" s="173"/>
      <c r="Y1737" s="172"/>
      <c r="Z1737" s="172"/>
      <c r="AA1737" s="172"/>
    </row>
    <row r="1738" spans="1:27" x14ac:dyDescent="0.25">
      <c r="A1738" s="12"/>
      <c r="D1738" s="12"/>
      <c r="E1738" s="12"/>
      <c r="F1738" s="12"/>
    </row>
    <row r="1739" spans="1:27" x14ac:dyDescent="0.25">
      <c r="A1739" s="12"/>
      <c r="D1739" s="12"/>
      <c r="E1739" s="12"/>
      <c r="F1739" s="12"/>
    </row>
    <row r="1740" spans="1:27" s="12" customFormat="1" x14ac:dyDescent="0.25">
      <c r="I1740" s="202"/>
      <c r="J1740" s="196"/>
      <c r="K1740" s="197"/>
      <c r="N1740" s="177"/>
      <c r="Q1740" s="182"/>
      <c r="R1740" s="182"/>
      <c r="S1740" s="182"/>
      <c r="T1740" s="179"/>
    </row>
    <row r="1741" spans="1:27" s="12" customFormat="1" x14ac:dyDescent="0.25">
      <c r="F1741" s="176"/>
      <c r="G1741" s="176"/>
      <c r="I1741" s="202"/>
      <c r="J1741" s="196"/>
      <c r="K1741" s="197"/>
      <c r="N1741" s="177"/>
      <c r="Q1741" s="182"/>
      <c r="R1741" s="182"/>
      <c r="S1741" s="182"/>
      <c r="T1741" s="179"/>
    </row>
    <row r="1742" spans="1:27" s="12" customFormat="1" x14ac:dyDescent="0.25">
      <c r="F1742" s="176"/>
      <c r="G1742" s="176"/>
      <c r="I1742" s="202"/>
      <c r="J1742" s="196"/>
      <c r="K1742" s="197"/>
      <c r="N1742" s="177"/>
      <c r="Q1742" s="182"/>
      <c r="R1742" s="182"/>
      <c r="S1742" s="182"/>
      <c r="T1742" s="179"/>
    </row>
    <row r="1743" spans="1:27" s="12" customFormat="1" x14ac:dyDescent="0.25">
      <c r="F1743" s="176"/>
      <c r="G1743" s="176"/>
      <c r="I1743" s="202"/>
      <c r="J1743" s="196"/>
      <c r="K1743" s="197"/>
      <c r="N1743" s="177"/>
      <c r="Q1743" s="182"/>
      <c r="R1743" s="182"/>
      <c r="S1743" s="182"/>
      <c r="T1743" s="179"/>
    </row>
    <row r="1744" spans="1:27" s="12" customFormat="1" x14ac:dyDescent="0.25">
      <c r="F1744" s="176"/>
      <c r="G1744" s="176"/>
      <c r="I1744" s="202"/>
      <c r="J1744" s="196"/>
      <c r="K1744" s="197"/>
      <c r="N1744" s="177"/>
      <c r="Q1744" s="182"/>
      <c r="R1744" s="182"/>
      <c r="S1744" s="182"/>
      <c r="T1744" s="179"/>
    </row>
    <row r="1745" spans="1:27" s="12" customFormat="1" x14ac:dyDescent="0.25">
      <c r="F1745" s="176"/>
      <c r="G1745" s="176"/>
      <c r="I1745" s="202"/>
      <c r="J1745" s="196"/>
      <c r="K1745" s="197"/>
      <c r="N1745" s="177"/>
      <c r="Q1745" s="182"/>
      <c r="R1745" s="182"/>
      <c r="S1745" s="182"/>
      <c r="T1745" s="179"/>
    </row>
    <row r="1746" spans="1:27" s="12" customFormat="1" x14ac:dyDescent="0.25">
      <c r="F1746" s="176"/>
      <c r="G1746" s="176"/>
      <c r="I1746" s="202"/>
      <c r="J1746" s="196"/>
      <c r="K1746" s="197"/>
      <c r="N1746" s="177"/>
      <c r="Q1746" s="182"/>
      <c r="R1746" s="182"/>
      <c r="S1746" s="182"/>
      <c r="T1746" s="179"/>
    </row>
    <row r="1747" spans="1:27" s="12" customFormat="1" x14ac:dyDescent="0.25">
      <c r="F1747" s="176"/>
      <c r="G1747" s="176"/>
      <c r="I1747" s="202"/>
      <c r="J1747" s="196"/>
      <c r="K1747" s="197"/>
      <c r="N1747" s="177"/>
      <c r="Q1747" s="182"/>
      <c r="R1747" s="182"/>
      <c r="S1747" s="182"/>
      <c r="T1747" s="179"/>
    </row>
    <row r="1748" spans="1:27" s="12" customFormat="1" x14ac:dyDescent="0.25">
      <c r="F1748" s="176"/>
      <c r="G1748" s="176"/>
      <c r="I1748" s="202"/>
      <c r="J1748" s="196"/>
      <c r="K1748" s="197"/>
      <c r="N1748" s="177"/>
      <c r="Q1748" s="182"/>
      <c r="R1748" s="182"/>
      <c r="S1748" s="182"/>
      <c r="T1748" s="179"/>
    </row>
    <row r="1749" spans="1:27" x14ac:dyDescent="0.25">
      <c r="A1749" s="12"/>
      <c r="D1749" s="12"/>
      <c r="E1749" s="12"/>
      <c r="F1749" s="176"/>
      <c r="G1749" s="176"/>
      <c r="H1749" s="12"/>
    </row>
    <row r="1750" spans="1:27" x14ac:dyDescent="0.25">
      <c r="A1750" s="12"/>
      <c r="D1750" s="12"/>
      <c r="E1750" s="12"/>
      <c r="F1750" s="176"/>
      <c r="G1750" s="176"/>
      <c r="H1750" s="12"/>
    </row>
    <row r="1751" spans="1:27" x14ac:dyDescent="0.25">
      <c r="A1751" s="12"/>
      <c r="D1751" s="12"/>
      <c r="E1751" s="12"/>
      <c r="F1751" s="176"/>
      <c r="G1751" s="176"/>
      <c r="H1751" s="12"/>
    </row>
    <row r="1752" spans="1:27" x14ac:dyDescent="0.25">
      <c r="A1752" s="12"/>
      <c r="D1752" s="12"/>
      <c r="E1752" s="12"/>
      <c r="F1752" s="176"/>
      <c r="G1752" s="176"/>
      <c r="H1752" s="12"/>
    </row>
    <row r="1753" spans="1:27" x14ac:dyDescent="0.25">
      <c r="A1753" s="12"/>
      <c r="D1753" s="12"/>
      <c r="E1753" s="12"/>
      <c r="F1753" s="176"/>
      <c r="G1753" s="176"/>
      <c r="H1753" s="12"/>
    </row>
    <row r="1754" spans="1:27" x14ac:dyDescent="0.25">
      <c r="A1754" s="12"/>
      <c r="D1754" s="12"/>
      <c r="E1754" s="12"/>
      <c r="F1754" s="176"/>
      <c r="G1754" s="176"/>
      <c r="H1754" s="12"/>
    </row>
    <row r="1755" spans="1:27" x14ac:dyDescent="0.25">
      <c r="A1755" s="12"/>
      <c r="D1755" s="12"/>
      <c r="E1755" s="12"/>
      <c r="F1755" s="176"/>
      <c r="G1755" s="176"/>
      <c r="H1755" s="12"/>
    </row>
    <row r="1756" spans="1:27" x14ac:dyDescent="0.25">
      <c r="A1756" s="12"/>
      <c r="D1756" s="12"/>
      <c r="E1756" s="12"/>
      <c r="F1756" s="176"/>
      <c r="G1756" s="176"/>
      <c r="H1756" s="12"/>
    </row>
    <row r="1757" spans="1:27" x14ac:dyDescent="0.25">
      <c r="A1757" s="12"/>
      <c r="D1757" s="12"/>
      <c r="E1757" s="12"/>
      <c r="F1757" s="176"/>
      <c r="G1757" s="176"/>
      <c r="H1757" s="12"/>
    </row>
    <row r="1758" spans="1:27" x14ac:dyDescent="0.25">
      <c r="A1758" s="12"/>
      <c r="D1758" s="12"/>
      <c r="E1758" s="12"/>
      <c r="F1758" s="176"/>
      <c r="G1758" s="176"/>
      <c r="H1758" s="12"/>
    </row>
    <row r="1759" spans="1:27" x14ac:dyDescent="0.25">
      <c r="A1759" s="12"/>
      <c r="D1759" s="12"/>
      <c r="E1759" s="12"/>
      <c r="F1759" s="176"/>
      <c r="G1759" s="176"/>
      <c r="H1759" s="12"/>
    </row>
    <row r="1760" spans="1:27" s="12" customFormat="1" x14ac:dyDescent="0.25">
      <c r="A1760" s="178"/>
      <c r="B1760" s="176"/>
      <c r="C1760" s="176"/>
      <c r="F1760" s="176"/>
      <c r="G1760" s="176"/>
      <c r="I1760" s="33"/>
      <c r="J1760" s="179"/>
      <c r="N1760" s="177"/>
      <c r="O1760" s="177"/>
      <c r="Q1760" s="182"/>
      <c r="R1760" s="182"/>
      <c r="S1760" s="182"/>
      <c r="T1760" s="179"/>
      <c r="U1760" s="198"/>
      <c r="V1760" s="199"/>
      <c r="W1760" s="173"/>
      <c r="X1760" s="173"/>
      <c r="Y1760" s="172"/>
      <c r="Z1760" s="172"/>
      <c r="AA1760" s="172"/>
    </row>
    <row r="1761" spans="1:27" s="12" customFormat="1" x14ac:dyDescent="0.25">
      <c r="A1761" s="178"/>
      <c r="B1761" s="176"/>
      <c r="F1761" s="176"/>
      <c r="G1761" s="176"/>
      <c r="I1761" s="33"/>
      <c r="J1761" s="179"/>
      <c r="N1761" s="177"/>
      <c r="O1761" s="177"/>
      <c r="Q1761" s="182"/>
      <c r="R1761" s="182"/>
      <c r="S1761" s="182"/>
      <c r="T1761" s="179"/>
      <c r="U1761" s="198"/>
      <c r="V1761" s="199"/>
      <c r="W1761" s="173"/>
      <c r="X1761" s="173"/>
      <c r="Y1761" s="172"/>
      <c r="Z1761" s="172"/>
      <c r="AA1761" s="172"/>
    </row>
    <row r="1762" spans="1:27" x14ac:dyDescent="0.25">
      <c r="A1762" s="178"/>
      <c r="D1762" s="12"/>
      <c r="E1762" s="12"/>
      <c r="F1762" s="176"/>
      <c r="G1762" s="176"/>
    </row>
    <row r="1763" spans="1:27" x14ac:dyDescent="0.25">
      <c r="A1763" s="178"/>
      <c r="D1763" s="12"/>
      <c r="E1763" s="12"/>
      <c r="F1763" s="176"/>
      <c r="G1763" s="176"/>
    </row>
    <row r="1764" spans="1:27" x14ac:dyDescent="0.25">
      <c r="A1764" s="178"/>
      <c r="D1764" s="12"/>
      <c r="E1764" s="12"/>
      <c r="F1764" s="176"/>
      <c r="G1764" s="176"/>
    </row>
    <row r="1765" spans="1:27" x14ac:dyDescent="0.25">
      <c r="A1765" s="178"/>
      <c r="D1765" s="12"/>
      <c r="E1765" s="12"/>
      <c r="F1765" s="176"/>
      <c r="G1765" s="176"/>
    </row>
    <row r="1766" spans="1:27" x14ac:dyDescent="0.25">
      <c r="A1766" s="178"/>
      <c r="D1766" s="12"/>
      <c r="E1766" s="12"/>
      <c r="F1766" s="176"/>
      <c r="G1766" s="176"/>
    </row>
    <row r="1767" spans="1:27" s="12" customFormat="1" ht="15.75" x14ac:dyDescent="0.25">
      <c r="I1767" s="33"/>
      <c r="J1767" s="179"/>
      <c r="K1767" s="169"/>
      <c r="L1767" s="169"/>
      <c r="N1767" s="177"/>
      <c r="O1767" s="177"/>
      <c r="P1767" s="170"/>
      <c r="Q1767" s="170"/>
      <c r="R1767" s="182"/>
      <c r="S1767" s="182"/>
      <c r="T1767" s="179"/>
      <c r="U1767" s="179"/>
      <c r="V1767" s="173"/>
      <c r="W1767" s="173"/>
      <c r="X1767" s="173"/>
      <c r="Y1767" s="172"/>
      <c r="Z1767" s="172"/>
      <c r="AA1767" s="172"/>
    </row>
    <row r="1768" spans="1:27" s="12" customFormat="1" ht="15.75" x14ac:dyDescent="0.25">
      <c r="I1768" s="33"/>
      <c r="J1768" s="179"/>
      <c r="K1768" s="169"/>
      <c r="L1768" s="169"/>
      <c r="N1768" s="177"/>
      <c r="O1768" s="177"/>
      <c r="P1768" s="170"/>
      <c r="Q1768" s="170"/>
      <c r="R1768" s="182"/>
      <c r="S1768" s="182"/>
      <c r="T1768" s="179"/>
      <c r="U1768" s="179"/>
      <c r="V1768" s="173"/>
      <c r="W1768" s="173"/>
      <c r="X1768" s="173"/>
      <c r="Y1768" s="172"/>
      <c r="Z1768" s="172"/>
      <c r="AA1768" s="172"/>
    </row>
    <row r="1769" spans="1:27" x14ac:dyDescent="0.25">
      <c r="A1769" s="12"/>
      <c r="B1769" s="12"/>
      <c r="C1769" s="12"/>
      <c r="D1769" s="12"/>
      <c r="E1769" s="12"/>
      <c r="F1769" s="12"/>
      <c r="H1769" s="12"/>
    </row>
    <row r="1770" spans="1:27" x14ac:dyDescent="0.25">
      <c r="A1770" s="12"/>
      <c r="B1770" s="12"/>
      <c r="C1770" s="12"/>
      <c r="D1770" s="12"/>
      <c r="E1770" s="12"/>
      <c r="F1770" s="12"/>
    </row>
  </sheetData>
  <phoneticPr fontId="35" type="noConversion"/>
  <conditionalFormatting sqref="E1317:E1321">
    <cfRule type="duplicateValues" dxfId="117" priority="3"/>
  </conditionalFormatting>
  <conditionalFormatting sqref="E1381:E1399 E1567:E1048576 E1433:E1534 E1:E1316">
    <cfRule type="duplicateValues" dxfId="116" priority="250"/>
  </conditionalFormatting>
  <conditionalFormatting sqref="T1353">
    <cfRule type="duplicateValues" dxfId="115" priority="1"/>
  </conditionalFormatting>
  <conditionalFormatting sqref="T1567:T1048576 T1373:T1399 T1433:T1534 T1265:T1316 T1:T1245">
    <cfRule type="duplicateValues" dxfId="114" priority="254"/>
  </conditionalFormatting>
  <conditionalFormatting sqref="T1353:U1353">
    <cfRule type="duplicateValues" dxfId="113" priority="2"/>
  </conditionalFormatting>
  <conditionalFormatting sqref="T1567:U1048576 T1373:U1399 T1305:U1305 T1279:U1279 T1169:U1197 U146 T1:U23 T147:U187 T472:U525 T1121:U1122 T1281:U1282 T1286:U1286 T1288:U1289 T1293:U1293 T1295:U1296 T1307:U1308 T1241:U1245 T1433:U1534 T1265:U1272 T1199:U1202 T1212:U1214 T1216:U1219 T1221:U1221 T1204:U1210 T410:U465 T651:U796 T554:U596 T820:U952 T802:U812 T44:U97 T99:U145 T814:U818 T602:U610 T954:U967 T1138:U1154 T625:U632 T220:U289 T333:U397 T295:U329 T974:U1119">
    <cfRule type="duplicateValues" dxfId="112" priority="259"/>
  </conditionalFormatting>
  <hyperlinks>
    <hyperlink ref="BC9" r:id="rId1" xr:uid="{8B2A8368-9823-4FE3-911A-46C7413157BD}"/>
    <hyperlink ref="BC10" r:id="rId2" xr:uid="{AA1C0702-7C74-4D38-A5B6-F96B4D154FF0}"/>
    <hyperlink ref="BC11" r:id="rId3" xr:uid="{B7B3F67D-E75C-4EDF-8B11-C4E7529774E3}"/>
    <hyperlink ref="BC12" r:id="rId4" xr:uid="{1A9AACC8-488F-4BD1-BE41-617B73A7DE56}"/>
    <hyperlink ref="BC13" r:id="rId5" xr:uid="{646657B2-D116-43E8-AE4E-C2FF99D75401}"/>
    <hyperlink ref="BC14" r:id="rId6" xr:uid="{1E0A662D-52B8-4F26-8CEF-FA8454443505}"/>
    <hyperlink ref="BC15" r:id="rId7" xr:uid="{77D79C3A-B8ED-401D-8E77-43FA2396C0F9}"/>
    <hyperlink ref="BC16" r:id="rId8" xr:uid="{47910D56-9997-4B6E-B4B6-A09D6D3DA12E}"/>
    <hyperlink ref="BC17" r:id="rId9" xr:uid="{8334476A-C4A2-47D4-8B81-742132725BC5}"/>
    <hyperlink ref="BC18" r:id="rId10" xr:uid="{D9915BD4-584A-40B8-A620-E5593B75E5FB}"/>
    <hyperlink ref="BC19" r:id="rId11" xr:uid="{008E9134-4905-404B-A1CD-004A003DDA4A}"/>
    <hyperlink ref="BC20" r:id="rId12" xr:uid="{4438B1D9-5750-498D-8842-7CE7AEBC15C9}"/>
    <hyperlink ref="BC21" r:id="rId13" xr:uid="{873E8C84-6BFE-4528-A321-EBFDDADD28E3}"/>
    <hyperlink ref="BC22" r:id="rId14" xr:uid="{BC8B479F-5612-4D45-B7F7-759F7BE1141D}"/>
    <hyperlink ref="BC23" r:id="rId15" xr:uid="{03F65C16-4719-452B-9107-60BF8EC4BE0A}"/>
    <hyperlink ref="BC24" r:id="rId16" xr:uid="{A1280635-A618-467A-ACD5-7D2E3B15659E}"/>
    <hyperlink ref="BC25" r:id="rId17" xr:uid="{C5E9C73E-B566-449C-A6D5-1FA9B3603770}"/>
    <hyperlink ref="BC26" r:id="rId18" xr:uid="{B3940E4E-53A0-4BDB-9A08-F503FE946A4C}"/>
    <hyperlink ref="BC27" r:id="rId19" xr:uid="{62CA6DF5-AB60-44BD-A9E5-CA11D9156E08}"/>
    <hyperlink ref="BC28" r:id="rId20" xr:uid="{73012A24-475A-47DC-966A-CF9AAAFBFA94}"/>
    <hyperlink ref="BC29" r:id="rId21" xr:uid="{FE0E305C-1658-4235-B707-E63FECF32E4B}"/>
    <hyperlink ref="BC30" r:id="rId22" xr:uid="{45F58C12-5820-430C-9FDE-817790F827DA}"/>
    <hyperlink ref="BC31" r:id="rId23" xr:uid="{CC1C76DD-AAE9-4131-AD24-1440F6E670E9}"/>
    <hyperlink ref="BC32" r:id="rId24" xr:uid="{48549501-0989-4C4C-A0AD-823AE4734E7D}"/>
    <hyperlink ref="BC33" r:id="rId25" xr:uid="{ED75088D-E6AC-4864-B8EF-0F7659F2AE65}"/>
    <hyperlink ref="BC34" r:id="rId26" xr:uid="{11A821AF-2DC8-4A07-879B-7C153A18EAB5}"/>
    <hyperlink ref="BC35" r:id="rId27" xr:uid="{547BBA7E-299C-4AAA-B031-58A195F02C2B}"/>
    <hyperlink ref="BC36" r:id="rId28" xr:uid="{5AFD032F-EAB8-4DA5-B274-B33508206D45}"/>
    <hyperlink ref="BC37" r:id="rId29" xr:uid="{EC71475E-D783-4DD6-A881-17F614F19E07}"/>
    <hyperlink ref="BC38" r:id="rId30" xr:uid="{F6850739-AE76-4566-AB13-87BD77BBA787}"/>
    <hyperlink ref="BC39" r:id="rId31" xr:uid="{7B18BD80-D0F8-434A-9885-FDDB983A905A}"/>
    <hyperlink ref="BC40" r:id="rId32" xr:uid="{22C12850-324B-4EC4-BEBA-D2E0FD02127A}"/>
    <hyperlink ref="BC41" r:id="rId33" xr:uid="{A5ACA84A-71DA-47AF-B53D-ADD6ADB5E058}"/>
    <hyperlink ref="BC42" r:id="rId34" xr:uid="{B7C4D36C-C8FF-4044-886F-3C8BF84821F1}"/>
    <hyperlink ref="BC43" r:id="rId35" xr:uid="{86CDB33F-A59C-497D-80FE-F69888962D5D}"/>
    <hyperlink ref="BC44" r:id="rId36" xr:uid="{FE02C132-B2F6-429A-981E-E491AB140595}"/>
    <hyperlink ref="BC45" r:id="rId37" xr:uid="{4E3AB71A-7894-492B-A029-4C52543EFB1E}"/>
    <hyperlink ref="BC46" r:id="rId38" xr:uid="{94B16B9C-7664-4CDA-958C-776200F27EEA}"/>
    <hyperlink ref="BC47" r:id="rId39" xr:uid="{2EBB452B-7587-41E5-9106-573030852E51}"/>
    <hyperlink ref="BC48" r:id="rId40" xr:uid="{1DC37976-71B1-46FF-B4CB-CE6B5F11D8F2}"/>
    <hyperlink ref="BC49" r:id="rId41" xr:uid="{56237780-4179-4881-B6E5-BA0E2ED66806}"/>
    <hyperlink ref="BC50" r:id="rId42" xr:uid="{1278216D-83C8-4304-83EF-58869D3C9BF1}"/>
    <hyperlink ref="BC51" r:id="rId43" xr:uid="{253DF4E0-1BB5-4AC8-9D33-7CA4F694C186}"/>
    <hyperlink ref="BC52" r:id="rId44" xr:uid="{7F5430F8-1F6E-447D-ADD6-D1EB28D69DF7}"/>
    <hyperlink ref="BC53" r:id="rId45" xr:uid="{886A270D-9BAA-4696-BD19-EE872623AA5F}"/>
    <hyperlink ref="BC54" r:id="rId46" xr:uid="{F75179B4-D9D5-47C1-A352-3C8B646AC109}"/>
    <hyperlink ref="BC55" r:id="rId47" xr:uid="{9913EE9E-E43D-45D9-ADF8-ABB08B28C3AB}"/>
    <hyperlink ref="BC56" r:id="rId48" xr:uid="{DA264BEF-6EE4-47FD-AB24-8B77CBFCA502}"/>
    <hyperlink ref="BC57" r:id="rId49" xr:uid="{307F8DA1-E21E-42E0-89A5-BAEA68F37C04}"/>
    <hyperlink ref="BC58" r:id="rId50" xr:uid="{78A6ED58-5133-4875-95F8-AFCAE150112C}"/>
    <hyperlink ref="BC59" r:id="rId51" xr:uid="{E8AA0054-5A00-4C86-9258-BE0976036070}"/>
    <hyperlink ref="BC60" r:id="rId52" xr:uid="{1EFFF137-CB87-45C5-A798-96D807B42916}"/>
    <hyperlink ref="BC61" r:id="rId53" xr:uid="{F623EE31-8646-4D4D-B814-96C1BC5D1BAA}"/>
    <hyperlink ref="BC62" r:id="rId54" xr:uid="{A30E7263-93E6-430D-B4F7-5C6C38382325}"/>
    <hyperlink ref="BC63" r:id="rId55" xr:uid="{CC06CB9D-E1F7-4E5E-B827-A754724A9377}"/>
    <hyperlink ref="BC64" r:id="rId56" xr:uid="{DABD29A2-1A0D-4306-AB5E-0B5287EA7373}"/>
    <hyperlink ref="BC65" r:id="rId57" xr:uid="{894BFDF9-DF95-4187-AA8D-E4B304BB0E46}"/>
    <hyperlink ref="BC66" r:id="rId58" xr:uid="{37008189-AA5C-4778-85EB-0CD97CB1AB35}"/>
    <hyperlink ref="BC67" r:id="rId59" xr:uid="{F6A01D36-1A39-425D-9B4F-536C3C42CD47}"/>
    <hyperlink ref="BC68" r:id="rId60" xr:uid="{C476EA92-B57B-4DFB-9184-FAAE5B55E209}"/>
    <hyperlink ref="BC69" r:id="rId61" xr:uid="{7DAD320E-3E89-4DC0-9986-E755CE1A05A5}"/>
    <hyperlink ref="BC70" r:id="rId62" xr:uid="{E5D59035-0208-4321-85A5-97173F217306}"/>
    <hyperlink ref="BC71" r:id="rId63" xr:uid="{37972234-8CB3-487B-A752-749E2C7F4FE2}"/>
    <hyperlink ref="BC72" r:id="rId64" xr:uid="{6B6E3A7B-4018-4560-B10D-1243B41DE785}"/>
    <hyperlink ref="BC73" r:id="rId65" xr:uid="{44AEBFF6-9EF6-4D1D-8A1C-3D80E7A1A9C3}"/>
    <hyperlink ref="BC74" r:id="rId66" xr:uid="{B4EFCCF4-6F2C-47A0-902A-3178E8B3A83A}"/>
    <hyperlink ref="BC75" r:id="rId67" xr:uid="{971CB103-08DF-44BD-BB40-BB26E8AFFA82}"/>
    <hyperlink ref="BC76" r:id="rId68" xr:uid="{D5355973-FC5C-41E5-A8A5-B375ACF2352C}"/>
    <hyperlink ref="BC77" r:id="rId69" xr:uid="{FC19CF0A-1C44-4E78-B39F-C13D127138EF}"/>
    <hyperlink ref="BC78" r:id="rId70" xr:uid="{2B410AB4-3B99-4D02-A5DF-2939218A05E3}"/>
    <hyperlink ref="BC79" r:id="rId71" xr:uid="{DCF66454-FBED-4904-886C-29A3A29D45C6}"/>
    <hyperlink ref="BC80" r:id="rId72" xr:uid="{FEDE717B-745B-4406-B9F6-9560E6E8D3B2}"/>
    <hyperlink ref="BC81" r:id="rId73" xr:uid="{84C859B8-B784-4438-B4E7-72EBA06D811E}"/>
    <hyperlink ref="BC82" r:id="rId74" xr:uid="{6D7377CA-BE67-49BE-AC75-B9D6A1334F14}"/>
    <hyperlink ref="BC83" r:id="rId75" xr:uid="{C205814B-77E6-41D6-A64E-7497473A13F7}"/>
    <hyperlink ref="BC84" r:id="rId76" xr:uid="{E904E5E9-B66A-4EE2-8ECD-A6C13E110016}"/>
    <hyperlink ref="BC85" r:id="rId77" xr:uid="{7820995D-AD91-42C7-9991-251FA65B9964}"/>
    <hyperlink ref="BC86" r:id="rId78" xr:uid="{FAB1F90D-A461-4DF0-A8FF-94952AEC0DBD}"/>
    <hyperlink ref="BC87" r:id="rId79" xr:uid="{21892167-B2C5-4C57-92F7-3A5A6B8B0444}"/>
    <hyperlink ref="BC88" r:id="rId80" xr:uid="{3C985632-680A-4A9B-AF58-3636665E9C1F}"/>
    <hyperlink ref="BC89" r:id="rId81" xr:uid="{06BB4FA8-650F-4EC8-ACFD-29EAF33A3869}"/>
    <hyperlink ref="BC90" r:id="rId82" xr:uid="{56D5AC12-553A-462B-B1FF-34A0F4818E48}"/>
    <hyperlink ref="BC91" r:id="rId83" xr:uid="{B997360B-BECC-42A3-9D90-2F7616BB3757}"/>
    <hyperlink ref="BC92" r:id="rId84" xr:uid="{A0802222-3C04-462E-8766-DEEA775F4A9A}"/>
    <hyperlink ref="BC93" r:id="rId85" xr:uid="{E4FDFE09-3BC0-46FD-BFF5-2DD5738F077F}"/>
    <hyperlink ref="BC94" r:id="rId86" xr:uid="{3C538FDD-093E-4587-9B2C-CD879A4DB500}"/>
    <hyperlink ref="BC95" r:id="rId87" xr:uid="{812A16F5-72AE-44AB-95FA-F3D38490EAA2}"/>
    <hyperlink ref="BC96" r:id="rId88" xr:uid="{7C10CE48-6F7D-464B-8D19-403C6DB8EBBD}"/>
    <hyperlink ref="BC97" r:id="rId89" xr:uid="{F7897771-6E5A-43EE-B9F4-151EE8E992D0}"/>
    <hyperlink ref="BC98" r:id="rId90" xr:uid="{93B492CB-AB96-45A8-B94C-2B8B25F7E572}"/>
    <hyperlink ref="BC99" r:id="rId91" xr:uid="{838D442D-7396-4440-A701-ABC1D3EAF071}"/>
    <hyperlink ref="BC100" r:id="rId92" xr:uid="{B4F76983-B23D-417E-BE06-5EEF812A7339}"/>
    <hyperlink ref="BC101" r:id="rId93" xr:uid="{DC16816E-E211-4DC9-8494-5DCF20609C41}"/>
    <hyperlink ref="BC102" r:id="rId94" xr:uid="{1CCC85D4-B9AA-43BB-A285-90F6774D4F4E}"/>
    <hyperlink ref="BC103" r:id="rId95" xr:uid="{D182497C-FFAE-408A-A90E-3F9E048144FB}"/>
    <hyperlink ref="BC104" r:id="rId96" xr:uid="{45B48D72-722D-474D-8E0E-6D4649F98472}"/>
    <hyperlink ref="BC105" r:id="rId97" xr:uid="{17DA75F4-E9E9-4C10-9767-56ACA69B74B2}"/>
    <hyperlink ref="BC106" r:id="rId98" xr:uid="{FCFCC0DC-61B3-4C32-B87A-EA77CCFED497}"/>
    <hyperlink ref="BC107" r:id="rId99" xr:uid="{4B641404-0E16-4FB7-9FA5-19654DFEB619}"/>
    <hyperlink ref="BC108" r:id="rId100" xr:uid="{C990EAA1-28C7-48AD-BF9D-638A5C3F8C5A}"/>
    <hyperlink ref="BC109" r:id="rId101" xr:uid="{52C584B0-408F-4C79-9543-A2973C81E729}"/>
    <hyperlink ref="BC110" r:id="rId102" xr:uid="{4013B479-2D24-46E1-9470-FB73A792EC5C}"/>
    <hyperlink ref="BC111" r:id="rId103" xr:uid="{F47A6643-2A95-4726-9A4D-3724487241A3}"/>
    <hyperlink ref="BC112" r:id="rId104" xr:uid="{0E1CCC97-A5BC-40FA-BA90-107AF0D354B6}"/>
    <hyperlink ref="BC113" r:id="rId105" xr:uid="{27DEFB4E-4FF6-44B3-B6F4-DAF1C8862671}"/>
    <hyperlink ref="BC114" r:id="rId106" xr:uid="{9B0C42BB-3CCA-455A-8A72-726E848908D2}"/>
    <hyperlink ref="BC115" r:id="rId107" xr:uid="{FFB6A5C1-ECFC-49FA-BB78-F15B4F3418FD}"/>
    <hyperlink ref="BC116" r:id="rId108" xr:uid="{74C4CD61-6BE0-4E10-81B8-D9C9D0727CFA}"/>
    <hyperlink ref="BC117" r:id="rId109" xr:uid="{FF30A3CD-23C1-4246-B4E2-F791BE77DD7C}"/>
    <hyperlink ref="BC118" r:id="rId110" xr:uid="{10064AB4-2789-4694-846D-58F47ED52509}"/>
    <hyperlink ref="BC119" r:id="rId111" xr:uid="{36393204-28E8-49A6-94D5-BD1E4B88CA63}"/>
    <hyperlink ref="BC120" r:id="rId112" xr:uid="{B8C0AE14-2000-4D68-8B86-86DD71B5C959}"/>
    <hyperlink ref="BC121" r:id="rId113" xr:uid="{8B22AD11-BCF9-41BE-B87C-36987B54BBE0}"/>
    <hyperlink ref="BC122" r:id="rId114" xr:uid="{0D9E5D67-68CB-4901-9355-E1E9EC4147EF}"/>
    <hyperlink ref="BC123" r:id="rId115" xr:uid="{152F1230-4CA9-4ECF-BAFB-A361B31E39E3}"/>
    <hyperlink ref="BC124" r:id="rId116" xr:uid="{E9C77FFE-E380-4699-B78A-DDCD0DF62B73}"/>
    <hyperlink ref="BC125" r:id="rId117" xr:uid="{9896E183-5F58-4DCF-B666-D569AB98A62E}"/>
    <hyperlink ref="BC126" r:id="rId118" xr:uid="{0600A0FB-5725-4E65-946D-7997215CA5E2}"/>
    <hyperlink ref="BC127" r:id="rId119" xr:uid="{61CD7B24-6DAD-4BE7-9371-65A994E0D8EB}"/>
    <hyperlink ref="BC128" r:id="rId120" xr:uid="{37942331-8C6C-4B2F-8FCD-F7584E9AB55A}"/>
    <hyperlink ref="BC129" r:id="rId121" xr:uid="{7AE6208B-501E-4421-BF6A-53AEFFB3D1A7}"/>
    <hyperlink ref="BC130" r:id="rId122" xr:uid="{EEA32441-BCF6-46D2-8905-0D14E80DDF40}"/>
    <hyperlink ref="BC131" r:id="rId123" xr:uid="{6B9D1D56-28A9-47F6-B3B0-C249E5200418}"/>
    <hyperlink ref="BC132" r:id="rId124" xr:uid="{51170319-080D-43AE-90D0-245B3A46CA90}"/>
    <hyperlink ref="BC133" r:id="rId125" xr:uid="{5DAA49E8-7FF6-4656-9D22-EB111D3A4ED5}"/>
    <hyperlink ref="BC134" r:id="rId126" xr:uid="{3956CB98-245C-47EB-BB7B-9B46E43CA3D4}"/>
    <hyperlink ref="BC135" r:id="rId127" xr:uid="{9F2203CD-EB8C-42A6-A4F1-15EC6A02AD7B}"/>
    <hyperlink ref="BC136" r:id="rId128" xr:uid="{9FE163A9-E220-49EC-9020-E42C0EB12401}"/>
    <hyperlink ref="BC137" r:id="rId129" xr:uid="{64134475-8E8E-4190-8441-C0BF9D93791D}"/>
    <hyperlink ref="BC138" r:id="rId130" xr:uid="{08AC61AF-48ED-45A1-855A-0F3F1E9FC125}"/>
    <hyperlink ref="BC139" r:id="rId131" xr:uid="{CDB53031-1DFB-4B91-B8CE-2C0584C37CC1}"/>
    <hyperlink ref="BC140" r:id="rId132" xr:uid="{43711739-22F9-4062-A89A-23C96AA919A3}"/>
    <hyperlink ref="BC141" r:id="rId133" xr:uid="{447AB1D9-0D05-4FC9-9925-1CD198B7EBFC}"/>
    <hyperlink ref="BC142" r:id="rId134" xr:uid="{299DF93E-6AFE-4469-B544-94C906006F6F}"/>
    <hyperlink ref="BC143" r:id="rId135" xr:uid="{1D28EAEB-77DB-4FB8-8CF7-90C5289E1F0A}"/>
    <hyperlink ref="BC144" r:id="rId136" xr:uid="{B8091F12-7F9F-49A7-B36B-FAA56812025E}"/>
    <hyperlink ref="BC145" r:id="rId137" xr:uid="{9727B878-8E73-4831-93A9-E0183B93EAF7}"/>
    <hyperlink ref="BC146" r:id="rId138" xr:uid="{3C4EC5E5-ECC5-4E93-9A3B-01398C8F826C}"/>
    <hyperlink ref="BC147" r:id="rId139" xr:uid="{F2012157-9818-47BB-AA58-72B29A47D194}"/>
    <hyperlink ref="BC148" r:id="rId140" xr:uid="{397994D4-3223-4F46-8929-82172A624A89}"/>
    <hyperlink ref="BC149" r:id="rId141" xr:uid="{5F23E5C1-C3F5-40C5-B7CE-69E3C2C193A4}"/>
    <hyperlink ref="BC150" r:id="rId142" xr:uid="{821C92E6-8A95-4184-99CC-986E08E536C1}"/>
    <hyperlink ref="BC151" r:id="rId143" xr:uid="{3E6E56CA-0C2B-495D-87E5-52C7E8A0A562}"/>
    <hyperlink ref="BC152" r:id="rId144" xr:uid="{4AA310AB-0F26-425D-9DEF-07A8E3A57A01}"/>
    <hyperlink ref="BC153" r:id="rId145" xr:uid="{4C10B813-9D03-4D4E-8966-12C89F4FF8A7}"/>
    <hyperlink ref="BC154" r:id="rId146" xr:uid="{FF0FBDF1-1FFF-4062-9A5A-C2FC62D69338}"/>
    <hyperlink ref="BC155" r:id="rId147" xr:uid="{AACF67C3-B815-4347-917B-4C2EEAAA78AF}"/>
    <hyperlink ref="BC156" r:id="rId148" xr:uid="{B9B7A850-3AC9-4A69-B936-5FE26A4BC076}"/>
    <hyperlink ref="BC157" r:id="rId149" xr:uid="{E2523F5B-FC2C-4585-8542-21F8BA638C8E}"/>
    <hyperlink ref="BC158" r:id="rId150" xr:uid="{927074DB-4341-4EE3-80EA-B38EA1DBCF1B}"/>
    <hyperlink ref="BC159" r:id="rId151" xr:uid="{D170625D-8A3A-4077-B453-283A9CC406CC}"/>
    <hyperlink ref="BC160" r:id="rId152" xr:uid="{56B52E56-0E9C-41FF-BCFB-9FAD39292A1F}"/>
    <hyperlink ref="BC161" r:id="rId153" xr:uid="{0370CFBA-15A0-4A33-A597-6B5F066FDAD8}"/>
    <hyperlink ref="BC162" r:id="rId154" xr:uid="{4C9C15EF-A255-4842-ABDB-6718489365DC}"/>
    <hyperlink ref="BC163" r:id="rId155" xr:uid="{4B471FA4-CDBF-4BE4-9B88-EB9890B297D6}"/>
    <hyperlink ref="BC164" r:id="rId156" xr:uid="{C2690D87-1F44-4293-AFC7-07624C8A7E7A}"/>
    <hyperlink ref="BC165" r:id="rId157" xr:uid="{1C652E15-E744-4419-A1B0-C32502F7B4C2}"/>
    <hyperlink ref="BC166" r:id="rId158" xr:uid="{C9E75923-CD5D-410A-8DF7-BF9B08696543}"/>
    <hyperlink ref="BC167" r:id="rId159" xr:uid="{AC5F1862-9946-49BE-9BC3-C7A2E66B2E68}"/>
    <hyperlink ref="BC168" r:id="rId160" xr:uid="{8610A8FB-994A-431C-987D-752765C5273B}"/>
    <hyperlink ref="BC169" r:id="rId161" xr:uid="{32CBE571-8479-475F-92EA-837379F62CED}"/>
    <hyperlink ref="BC170" r:id="rId162" xr:uid="{0783D161-776A-4801-A31B-54773335A64B}"/>
    <hyperlink ref="BC171" r:id="rId163" xr:uid="{F5A408E1-D60E-4352-9740-3E9EC96EEB84}"/>
    <hyperlink ref="BC172" r:id="rId164" xr:uid="{FBEB65AD-7359-4A65-99AB-3D7D871CC4C5}"/>
    <hyperlink ref="BC173" r:id="rId165" xr:uid="{322221D2-59FD-408C-A391-99D1CED96D18}"/>
    <hyperlink ref="BC174" r:id="rId166" xr:uid="{C0CE5DAF-EBBC-4F44-A9B4-352BF5072541}"/>
    <hyperlink ref="BC175" r:id="rId167" xr:uid="{36A73AAF-70A8-4975-BC7E-21B0A40F73A5}"/>
    <hyperlink ref="BC176" r:id="rId168" xr:uid="{EE36DCCB-2FE4-4528-85A9-C349A959CFFE}"/>
    <hyperlink ref="BC177" r:id="rId169" xr:uid="{4DCF0FA0-596B-49FB-B099-03F181D24E3D}"/>
    <hyperlink ref="BC178" r:id="rId170" xr:uid="{53BC7010-3077-416A-891B-9552A8AD29FD}"/>
    <hyperlink ref="BC179" r:id="rId171" xr:uid="{8AAF3162-E601-4ED0-B251-033A6A605A4C}"/>
    <hyperlink ref="BC180" r:id="rId172" xr:uid="{9A297F92-DF6F-4FAD-8ACF-709652E03F83}"/>
    <hyperlink ref="BC181" r:id="rId173" xr:uid="{504A72BD-2969-49D0-9FD0-B49C1000773E}"/>
    <hyperlink ref="BC182" r:id="rId174" xr:uid="{B7504A01-32CA-4FB5-B182-51E55917C96E}"/>
    <hyperlink ref="BC183" r:id="rId175" xr:uid="{6607A7E1-A8B4-4CAD-8646-9B912795DDAA}"/>
    <hyperlink ref="BC184" r:id="rId176" xr:uid="{191EFDE6-11A3-49B1-845E-E0F8B675A6F5}"/>
    <hyperlink ref="BC185" r:id="rId177" xr:uid="{2D1AEF54-193A-48E3-932B-9A7B40C2DB85}"/>
    <hyperlink ref="BC186" r:id="rId178" xr:uid="{E3E05CFD-F80C-41C9-9765-DA098E693869}"/>
    <hyperlink ref="BC187" r:id="rId179" xr:uid="{DE46C9BD-8CC6-4967-8DCF-8642ACC89417}"/>
    <hyperlink ref="BC188" r:id="rId180" xr:uid="{B42D6837-01BC-4EDC-8B60-EAFF953D82E6}"/>
    <hyperlink ref="BC189" r:id="rId181" xr:uid="{C3D20C5B-446B-42D9-9D8C-1C8797BCA314}"/>
    <hyperlink ref="BC190" r:id="rId182" xr:uid="{5F827D03-3659-4476-B1A1-CEA8AE51092E}"/>
    <hyperlink ref="BC191" r:id="rId183" xr:uid="{7EF4D576-36B9-4BE8-902B-68944564168F}"/>
    <hyperlink ref="BC192" r:id="rId184" xr:uid="{F9273636-46A4-45D5-945F-27F4262DE332}"/>
    <hyperlink ref="BC193" r:id="rId185" xr:uid="{89AF844F-989C-4FAF-9526-41AB64998618}"/>
    <hyperlink ref="BC194" r:id="rId186" xr:uid="{B1A06B21-2CFC-42C4-9C10-B9BD97DFAEEB}"/>
    <hyperlink ref="BC195" r:id="rId187" xr:uid="{01111A34-1ADB-4A74-9CB4-CACB6B479ECC}"/>
    <hyperlink ref="BC196" r:id="rId188" xr:uid="{83071B3F-CE5F-4BA0-8744-D4FCE1998361}"/>
    <hyperlink ref="BC197" r:id="rId189" xr:uid="{C019C26B-DE61-4CA8-A9A0-379F93F57E15}"/>
    <hyperlink ref="BC198" r:id="rId190" xr:uid="{A1EAC886-601F-43FB-8882-514FFB94ABBE}"/>
    <hyperlink ref="BC199" r:id="rId191" xr:uid="{215C87E8-1C5A-4002-AB1E-2C85E1142215}"/>
    <hyperlink ref="BC200" r:id="rId192" xr:uid="{D3F2E2BD-552A-472D-8F08-772EA618E481}"/>
    <hyperlink ref="BC201" r:id="rId193" xr:uid="{F81AC4A6-4F02-417F-B02B-E5EA44F93150}"/>
    <hyperlink ref="BC202" r:id="rId194" xr:uid="{339AB654-1BA9-4386-916D-B18BE4DD4EBB}"/>
    <hyperlink ref="BC203" r:id="rId195" xr:uid="{49EEB0EE-CA53-4D37-A9C2-5C05E638385A}"/>
    <hyperlink ref="BC204" r:id="rId196" xr:uid="{F11E5411-0098-4343-9BAD-0C7A4FA8CC71}"/>
    <hyperlink ref="BC205" r:id="rId197" xr:uid="{DB7BFCB1-0C9B-4D32-8266-FAB419B75809}"/>
    <hyperlink ref="BC206" r:id="rId198" xr:uid="{33733230-5000-4BD7-B246-47E9BFB2703D}"/>
    <hyperlink ref="BC207" r:id="rId199" xr:uid="{C2E7BC01-A011-4F5B-8859-2DDB9A563A65}"/>
    <hyperlink ref="BC208" r:id="rId200" xr:uid="{0E737483-7D28-481E-A7CD-503C4D98E79D}"/>
    <hyperlink ref="BC209" r:id="rId201" xr:uid="{5BD4C3D0-FFEA-4BA7-B358-C45C326FC0B6}"/>
    <hyperlink ref="BC210" r:id="rId202" xr:uid="{D2B10B79-FAE7-4A8D-880A-E79123CBFCCB}"/>
    <hyperlink ref="BC211" r:id="rId203" xr:uid="{96FF454C-ADB0-4E51-A0A9-63184F46D38A}"/>
    <hyperlink ref="BC212" r:id="rId204" xr:uid="{8E5336ED-1DBD-4C1C-8D17-AC073BB49EA2}"/>
    <hyperlink ref="BC213" r:id="rId205" xr:uid="{C2557CC4-60DA-48F3-B9D4-F8E444C7DEEC}"/>
    <hyperlink ref="BC214" r:id="rId206" xr:uid="{F65D5F0E-76F4-46C4-B82D-F51ECE6120A3}"/>
    <hyperlink ref="BC215" r:id="rId207" xr:uid="{58673FA9-FE1E-4252-9F54-81B620C2221E}"/>
    <hyperlink ref="BC216" r:id="rId208" xr:uid="{03C13C03-D62F-42E5-8098-BA71741042B6}"/>
    <hyperlink ref="BC217" r:id="rId209" xr:uid="{7083F1E5-4AF5-4AE7-B62F-23B44CBF873F}"/>
    <hyperlink ref="BC218" r:id="rId210" xr:uid="{C43D1545-B33A-41D5-8AD9-4AB594CA8A07}"/>
    <hyperlink ref="BC219" r:id="rId211" xr:uid="{1F8121E1-3A02-4299-87AF-55E8A8A042C8}"/>
    <hyperlink ref="BC220" r:id="rId212" xr:uid="{0321BB46-94FD-4377-9040-22DA49B10F26}"/>
    <hyperlink ref="BC221" r:id="rId213" xr:uid="{8DFC2B26-9AE0-40FC-AB05-E555D8B5A313}"/>
    <hyperlink ref="BC222" r:id="rId214" xr:uid="{B12AAB1C-1F2A-4228-95BD-AB117E16978E}"/>
    <hyperlink ref="BC223" r:id="rId215" xr:uid="{74DEF226-8129-4BCD-B77B-AE1A3BB01FB0}"/>
    <hyperlink ref="BC224" r:id="rId216" xr:uid="{E055AE82-ED90-40CD-8D21-D1BE8096C33A}"/>
    <hyperlink ref="BC225" r:id="rId217" xr:uid="{E07375A5-6CE4-490C-BC39-43EAC3F47A82}"/>
    <hyperlink ref="BC226" r:id="rId218" xr:uid="{B0F1A8C2-7825-4F95-8665-BC4CB7EF445B}"/>
    <hyperlink ref="BC227" r:id="rId219" xr:uid="{A4EBA823-6D44-44BD-817F-A7DE419049A2}"/>
    <hyperlink ref="BC228" r:id="rId220" xr:uid="{BB5AAAC6-133C-4231-9C04-360B55458E05}"/>
    <hyperlink ref="BC229" r:id="rId221" xr:uid="{3095CEAC-8BC2-4AA1-9BC0-5CBBF3D771AC}"/>
    <hyperlink ref="BC230" r:id="rId222" xr:uid="{499014E0-3D8C-4BEC-8DBB-998509F14A11}"/>
    <hyperlink ref="BC231" r:id="rId223" xr:uid="{8BE2E1D4-53D0-4DFB-BF1D-4C8B9BF6E73B}"/>
    <hyperlink ref="BC232" r:id="rId224" xr:uid="{80F02089-A70F-4A45-B07D-4EE6F5877668}"/>
    <hyperlink ref="BC233" r:id="rId225" xr:uid="{172A6DC5-47B1-4EB5-8542-40F53DC5DC9F}"/>
    <hyperlink ref="BC234" r:id="rId226" xr:uid="{8F0DE227-2951-4700-80AE-415F84110CE8}"/>
    <hyperlink ref="BC235" r:id="rId227" xr:uid="{D47BEC63-6AAC-4EA1-AF84-C79E6A612C2C}"/>
    <hyperlink ref="BC236" r:id="rId228" xr:uid="{E0ED3197-6D00-4E9D-B970-0F717C2B3E50}"/>
    <hyperlink ref="BC237" r:id="rId229" xr:uid="{70D0B86C-6F5C-49EE-8149-87AAB5EF6285}"/>
    <hyperlink ref="BC238" r:id="rId230" xr:uid="{690DEC53-7CEF-4531-BEBE-298D381A3A60}"/>
    <hyperlink ref="BC239" r:id="rId231" xr:uid="{78509DA2-D29C-45E7-8723-493B1A403EFF}"/>
    <hyperlink ref="BC240" r:id="rId232" xr:uid="{9181A1DF-F85A-4441-A7DE-CA710D02F670}"/>
    <hyperlink ref="BC241" r:id="rId233" xr:uid="{7D1825F0-62A7-4B31-AF91-91C9B0A90015}"/>
    <hyperlink ref="BC242" r:id="rId234" xr:uid="{85AE0F65-050B-40B2-B18C-F5E0C1EDB867}"/>
    <hyperlink ref="BC243" r:id="rId235" xr:uid="{FBABC41A-954F-49EA-9149-AE193185B48B}"/>
    <hyperlink ref="BC244" r:id="rId236" xr:uid="{8C938FC6-0875-4F43-80BC-42CD24AE185D}"/>
    <hyperlink ref="BC245" r:id="rId237" xr:uid="{3BB0FCAB-61EC-4C0E-8C4A-024FE18779A6}"/>
    <hyperlink ref="BC246" r:id="rId238" xr:uid="{C88200B2-0998-4A96-A7A4-9062C0DEB6C2}"/>
    <hyperlink ref="BC247" r:id="rId239" xr:uid="{99EBA7E7-B399-4A3F-A084-A67213EF09C1}"/>
    <hyperlink ref="BC248" r:id="rId240" xr:uid="{596E7CE2-CB3D-4D45-8551-A6A9DA5E3DEA}"/>
    <hyperlink ref="BC249" r:id="rId241" xr:uid="{5DC0909C-BD80-406A-A36B-117E4C87FC7E}"/>
    <hyperlink ref="BC250" r:id="rId242" xr:uid="{A9C54DCD-34A8-486C-90F0-5F6D6E89A21E}"/>
    <hyperlink ref="BC251" r:id="rId243" xr:uid="{623462DB-2974-4D22-9ECE-0343BC45BCC0}"/>
    <hyperlink ref="BC252" r:id="rId244" xr:uid="{765B13A3-73BC-4E42-8076-C734AAE9DB34}"/>
    <hyperlink ref="BC253" r:id="rId245" xr:uid="{07B1D8DA-5EC3-422C-A186-314A9A08CA87}"/>
    <hyperlink ref="BC254" r:id="rId246" xr:uid="{A449EA78-1DFF-44ED-BACE-C0F57DE81DA7}"/>
    <hyperlink ref="BC255" r:id="rId247" xr:uid="{C61BFBA6-91A7-4166-908E-C0B4362A91A5}"/>
    <hyperlink ref="BC256" r:id="rId248" xr:uid="{B7066093-D49B-4E4B-B845-5C584B0A9EAA}"/>
    <hyperlink ref="BC257" r:id="rId249" xr:uid="{9D37B712-E2AC-417B-90B0-5E207B5DAA78}"/>
    <hyperlink ref="BC258" r:id="rId250" xr:uid="{B81F162E-C6E7-46C0-8E41-3D77E335440F}"/>
    <hyperlink ref="BC259" r:id="rId251" xr:uid="{BADB2955-B21C-4C06-9E36-CF6A1A9E2C77}"/>
    <hyperlink ref="BC260" r:id="rId252" xr:uid="{D355F588-7F23-42A7-9968-78A34AC398C1}"/>
    <hyperlink ref="BC261" r:id="rId253" xr:uid="{344EC484-55C7-4E7C-810A-28125327C506}"/>
    <hyperlink ref="BC262" r:id="rId254" xr:uid="{D7E197B3-B4C0-4EEF-B34D-253375294B56}"/>
    <hyperlink ref="BC263" r:id="rId255" xr:uid="{A431364E-E4AE-4B69-8931-F05B99253A5E}"/>
    <hyperlink ref="BC264" r:id="rId256" xr:uid="{DDCEB6EC-527E-4F89-8D7F-CB0DBF9D169F}"/>
    <hyperlink ref="BC265" r:id="rId257" xr:uid="{66C76109-E563-42E1-8ECE-25F90D175503}"/>
    <hyperlink ref="BC266" r:id="rId258" xr:uid="{65C00634-8805-4C93-9BA9-FBCF93166A5C}"/>
    <hyperlink ref="BC267" r:id="rId259" xr:uid="{DD9CDF80-7FD1-43C0-BBB1-1A508A70836C}"/>
    <hyperlink ref="BC268" r:id="rId260" xr:uid="{2DAF76D8-26A8-47C0-84AC-28AEF62A8A05}"/>
    <hyperlink ref="BC269" r:id="rId261" xr:uid="{241D8B79-DFB4-4B6B-92DB-9542CEDAC550}"/>
    <hyperlink ref="BC270" r:id="rId262" xr:uid="{EE2FCC69-3C5C-482A-892B-1AA9F8EB4E8B}"/>
    <hyperlink ref="BC271" r:id="rId263" xr:uid="{9008D892-BC36-4557-BAE0-1D28E8736DD8}"/>
    <hyperlink ref="BC272" r:id="rId264" xr:uid="{56B308C1-9E7D-49D6-AA92-257FA4736A08}"/>
    <hyperlink ref="BC273" r:id="rId265" xr:uid="{943B1E92-C890-4594-A0A8-877255A7FAB0}"/>
    <hyperlink ref="BC274" r:id="rId266" xr:uid="{3E2C23C5-0BC4-40A9-B655-99DA6288F1AD}"/>
    <hyperlink ref="BC275" r:id="rId267" xr:uid="{F66D351D-3C5F-4403-A542-5C724B378FE8}"/>
    <hyperlink ref="BC276" r:id="rId268" xr:uid="{7E9C0035-E2B5-4AE4-85BD-F16F3770083C}"/>
    <hyperlink ref="BC277" r:id="rId269" xr:uid="{57D6233F-AA5A-4CCD-8F71-D863251DFFF1}"/>
    <hyperlink ref="BC278" r:id="rId270" xr:uid="{8E702F10-FCF2-4828-B9F6-DCEB64CC555B}"/>
    <hyperlink ref="BC279" r:id="rId271" xr:uid="{0F77B2EF-3B99-43BE-A547-368DEC40786D}"/>
    <hyperlink ref="BC280" r:id="rId272" xr:uid="{8E6FBC39-C8EF-4448-9D43-1854F74763B0}"/>
    <hyperlink ref="BC281" r:id="rId273" xr:uid="{E45A57CF-9B09-4B2A-9CE0-9487B6D335D3}"/>
    <hyperlink ref="BC282" r:id="rId274" xr:uid="{5182BEF7-555E-40B9-9B8D-3F575B40A24F}"/>
    <hyperlink ref="BC283" r:id="rId275" xr:uid="{187D03CB-45A5-4A56-9577-7EF206A22E4B}"/>
    <hyperlink ref="BC284" r:id="rId276" xr:uid="{F4944BD0-9CED-4A28-9A0B-9E1459638C98}"/>
    <hyperlink ref="BC285" r:id="rId277" xr:uid="{2A1B8B59-6B41-4132-8E0C-40A0E3E88C1C}"/>
    <hyperlink ref="BC286" r:id="rId278" xr:uid="{5B05FD33-0120-40B7-8DDD-A13ABFAE7496}"/>
    <hyperlink ref="BC287" r:id="rId279" xr:uid="{D8B04657-D3F4-4CA6-8AF8-71D9A46AFE49}"/>
    <hyperlink ref="BC288" r:id="rId280" xr:uid="{347547A9-BE9F-4F10-A085-C5A408906033}"/>
    <hyperlink ref="BC289" r:id="rId281" xr:uid="{45A2F0CA-9E53-4433-A68F-BBC3067D5806}"/>
    <hyperlink ref="BC290" r:id="rId282" xr:uid="{E88316D7-1B0E-4ECE-98CC-7CB96E6DFF43}"/>
    <hyperlink ref="BC291" r:id="rId283" xr:uid="{A375C171-8605-4FF3-B1AC-13B493BA79BB}"/>
    <hyperlink ref="BC292" r:id="rId284" xr:uid="{B028CA22-5FDA-41CF-A65B-13E928D14F15}"/>
    <hyperlink ref="BC293" r:id="rId285" xr:uid="{A7ED931F-D1D1-419F-B0E5-E8DB0AA0A186}"/>
    <hyperlink ref="BC294" r:id="rId286" xr:uid="{6441C81E-B7F3-43D2-A3F6-313AED234247}"/>
    <hyperlink ref="BC295" r:id="rId287" xr:uid="{8820B192-1130-406D-86C7-8564FEDDD3FF}"/>
    <hyperlink ref="BC296" r:id="rId288" xr:uid="{23001B2E-18F4-46EA-9167-9B48C767C66A}"/>
    <hyperlink ref="BC297" r:id="rId289" xr:uid="{09F26E99-1371-4A20-8D01-98DBAA7DF668}"/>
    <hyperlink ref="BC298" r:id="rId290" xr:uid="{5A41A015-23A8-45FE-883D-9C03FA528744}"/>
    <hyperlink ref="BC299" r:id="rId291" xr:uid="{8E589B0F-05B1-4ECF-A3D7-001B980F71A5}"/>
    <hyperlink ref="BC300" r:id="rId292" xr:uid="{61D26B41-F8B0-4988-BAB8-641971C2DBCE}"/>
    <hyperlink ref="BC301" r:id="rId293" xr:uid="{5630DB4A-3DC1-4D6E-A9EA-7D56230DC384}"/>
    <hyperlink ref="BC302" r:id="rId294" xr:uid="{0FEC6658-7627-446C-B714-886DAA6E3991}"/>
    <hyperlink ref="BC303" r:id="rId295" xr:uid="{FEBD6F27-754C-4F9C-9C32-B4C59077DA6B}"/>
    <hyperlink ref="BC304" r:id="rId296" xr:uid="{DBABD1A4-767C-44D4-94BD-06ACEC46A9E8}"/>
    <hyperlink ref="BC305" r:id="rId297" xr:uid="{F5DD6B2C-A9C1-4642-8E60-945E3B25E324}"/>
    <hyperlink ref="BC306" r:id="rId298" xr:uid="{ED04B730-1200-48A1-BE57-144DF6C594FC}"/>
    <hyperlink ref="BC307" r:id="rId299" xr:uid="{40C5576C-14E2-4441-BA95-9C5758D7D923}"/>
    <hyperlink ref="BC308" r:id="rId300" xr:uid="{8D01B5C3-395A-4EAA-B36A-BAC473681687}"/>
    <hyperlink ref="BC309" r:id="rId301" xr:uid="{E219DEAF-9B1D-4C79-8A82-9C96010B6F42}"/>
    <hyperlink ref="BC310" r:id="rId302" xr:uid="{12CE7CE9-1017-4104-B1A6-0BAB3E061F76}"/>
    <hyperlink ref="BC311" r:id="rId303" xr:uid="{99FEDE1A-2B89-4438-AFF8-672638323E6B}"/>
    <hyperlink ref="BC312" r:id="rId304" xr:uid="{7727CE59-16EF-468A-BF0E-11116A682681}"/>
    <hyperlink ref="BC313" r:id="rId305" xr:uid="{B928CD4D-4A75-470D-9CC4-A03E4BF9346F}"/>
    <hyperlink ref="BC314" r:id="rId306" xr:uid="{4B425315-40B0-4871-ABA0-C2063B9C7EF4}"/>
    <hyperlink ref="BC315" r:id="rId307" xr:uid="{C3DB2603-7C70-4FB3-B372-38BF26CDC16C}"/>
    <hyperlink ref="BC316" r:id="rId308" xr:uid="{3509742D-23EA-4FCD-BDEA-BCC67175916A}"/>
    <hyperlink ref="BC317" r:id="rId309" xr:uid="{7D6C2BF2-FC33-40F0-B84C-DF5D79303F47}"/>
    <hyperlink ref="BC318" r:id="rId310" xr:uid="{1F46FBA5-2BFF-4BC0-9B9A-0A3D89CD8EE7}"/>
    <hyperlink ref="BC319" r:id="rId311" xr:uid="{70F777F5-F1A1-4647-89F2-E386EBF295C4}"/>
    <hyperlink ref="BC320" r:id="rId312" xr:uid="{31243685-ED8C-443E-9647-8A34B44D1D75}"/>
    <hyperlink ref="BC321" r:id="rId313" xr:uid="{82A218FF-9D40-43AB-9992-67A704878DAE}"/>
    <hyperlink ref="BC322" r:id="rId314" xr:uid="{FE50D3DC-E6F6-4F0A-A313-123733FFC4E4}"/>
    <hyperlink ref="BC323" r:id="rId315" xr:uid="{02DD4544-9F82-4527-A3E8-243911D49F65}"/>
    <hyperlink ref="BC324" r:id="rId316" xr:uid="{2754D50D-B8F4-464F-A238-17A10B3AA7A8}"/>
    <hyperlink ref="BC325" r:id="rId317" xr:uid="{D462A0E2-6F8A-45A0-B5A3-74247FD82FCE}"/>
    <hyperlink ref="BC326" r:id="rId318" xr:uid="{05E77F4F-13FF-4736-907E-90479D1177A1}"/>
    <hyperlink ref="BC327" r:id="rId319" xr:uid="{CB9B6F32-5855-4A43-986C-7F7287C7C786}"/>
    <hyperlink ref="BC328" r:id="rId320" xr:uid="{CEF468B9-EB22-40C4-B647-FBBA5E4CFF2A}"/>
    <hyperlink ref="BC329" r:id="rId321" xr:uid="{7B5009A8-7460-4A41-A8BB-2F7930159E6A}"/>
    <hyperlink ref="BC330" r:id="rId322" xr:uid="{4E48A20B-8D88-48C7-8D7D-29E2F0696595}"/>
    <hyperlink ref="BC331" r:id="rId323" xr:uid="{CBAA927E-AF64-4B2C-8009-B9EB79D46821}"/>
    <hyperlink ref="BC332" r:id="rId324" xr:uid="{C1D2FE79-4E1B-4884-9644-D288BFA65068}"/>
    <hyperlink ref="BC333" r:id="rId325" xr:uid="{9E1F166B-0D09-4127-AA20-4F7363FA101A}"/>
    <hyperlink ref="BC334" r:id="rId326" xr:uid="{9E37765D-2252-42FC-BCB3-9A4704F0B38D}"/>
    <hyperlink ref="BC335" r:id="rId327" xr:uid="{5AFBB16B-72F1-470F-A349-A9D8340577AE}"/>
    <hyperlink ref="BC336" r:id="rId328" xr:uid="{679E6B73-351A-4882-90AA-E12EE5FD52D6}"/>
    <hyperlink ref="BC337" r:id="rId329" xr:uid="{52C2C0AB-3EF3-4AE5-8957-73CB6B3DF1C6}"/>
    <hyperlink ref="BC338" r:id="rId330" xr:uid="{D8A0F621-10A3-46C6-96D2-B5E20F717040}"/>
    <hyperlink ref="BC339" r:id="rId331" xr:uid="{F1429EC0-D99B-452D-94B7-0D260938B0DB}"/>
    <hyperlink ref="BC340" r:id="rId332" xr:uid="{35C2E34C-A99E-4772-AF22-45B6FDDB2ADC}"/>
    <hyperlink ref="BC341" r:id="rId333" xr:uid="{373CE381-38C4-49F0-9ECD-744E93B583D7}"/>
    <hyperlink ref="BC342" r:id="rId334" xr:uid="{99B9523D-8D3D-4EE5-997F-531D4446A2ED}"/>
    <hyperlink ref="BC343" r:id="rId335" xr:uid="{461DDAF9-EB35-4278-8C41-7289B9143D7A}"/>
    <hyperlink ref="BC344" r:id="rId336" xr:uid="{5CDDD726-0EC2-4EA8-BC26-A7EC21CAD926}"/>
    <hyperlink ref="BC345" r:id="rId337" xr:uid="{372530F9-7C5F-4567-B857-3BEE1DFB3885}"/>
    <hyperlink ref="BC346" r:id="rId338" xr:uid="{6A9D9E2E-459D-48DA-83F9-A37898B004BE}"/>
    <hyperlink ref="BC347" r:id="rId339" xr:uid="{58BDD170-557E-4436-9D5E-EC290255C1A3}"/>
    <hyperlink ref="BC348" r:id="rId340" xr:uid="{95AD9049-9D87-4C54-A9AA-5F222F9C46E2}"/>
    <hyperlink ref="BC349" r:id="rId341" xr:uid="{B54AC2C3-4068-448A-BBB0-FAF87D0BA99B}"/>
    <hyperlink ref="BC350" r:id="rId342" xr:uid="{E82E9712-E591-4FA4-B3EF-36ED3C78BBA3}"/>
    <hyperlink ref="BC351" r:id="rId343" xr:uid="{9CE60183-6193-4CD1-9318-7FDE9455AB65}"/>
    <hyperlink ref="BC352" r:id="rId344" xr:uid="{6AA42172-4FBE-4673-A3B3-80550BB6D54B}"/>
    <hyperlink ref="BC353" r:id="rId345" xr:uid="{50704B82-C40E-4A28-92D9-0FACBFD477CF}"/>
    <hyperlink ref="BC354" r:id="rId346" xr:uid="{4DAFA315-C434-44EA-A4C2-8555D2282859}"/>
    <hyperlink ref="BC355" r:id="rId347" xr:uid="{A30CBA15-59E1-4963-9F54-AA442ED12100}"/>
    <hyperlink ref="BC356" r:id="rId348" xr:uid="{E979127B-6DCA-4AB9-A9CE-E76CAD5D9C81}"/>
    <hyperlink ref="BC357" r:id="rId349" xr:uid="{98233DCC-C337-4A12-B086-B73659126111}"/>
    <hyperlink ref="BC358" r:id="rId350" xr:uid="{BF87C930-62D2-42A1-9273-9AB3D1C78D79}"/>
    <hyperlink ref="BC359" r:id="rId351" xr:uid="{A6B5F7B1-9CBD-4D7C-BE9F-59CAEBC14637}"/>
    <hyperlink ref="BC360" r:id="rId352" xr:uid="{48F441F3-3D3D-467D-93C3-4D5020D0062E}"/>
    <hyperlink ref="BC361" r:id="rId353" xr:uid="{567D6C6E-2423-46F1-83D6-66BD67E71805}"/>
    <hyperlink ref="BC362" r:id="rId354" xr:uid="{30C10124-7850-43D8-97AB-354071EEB19D}"/>
    <hyperlink ref="BC363" r:id="rId355" xr:uid="{9E5C887D-B510-4B09-9526-BC912FBF5356}"/>
    <hyperlink ref="BC364" r:id="rId356" xr:uid="{350DADC1-D2B3-4252-877A-4A1CCBFC6CE4}"/>
    <hyperlink ref="BC365" r:id="rId357" xr:uid="{62BA1C09-8B4D-448F-9BDA-0D76C3DAAD03}"/>
    <hyperlink ref="BC366" r:id="rId358" xr:uid="{AA2275C4-9AE0-4681-BFEF-6E0A6CD1D277}"/>
    <hyperlink ref="BC367" r:id="rId359" xr:uid="{FABD1779-61BA-427B-ADC6-ACF82BD2F4E8}"/>
    <hyperlink ref="BC368" r:id="rId360" xr:uid="{2A923F0C-1A8C-44DE-9C02-8243A68B8912}"/>
    <hyperlink ref="BC369" r:id="rId361" xr:uid="{C23AF654-38A3-4C6D-9569-63A37E8C9873}"/>
    <hyperlink ref="BC370" r:id="rId362" xr:uid="{DA51EEB2-B8A9-4E6B-A72A-9AA786675826}"/>
    <hyperlink ref="BC371" r:id="rId363" xr:uid="{53F7A25F-AF4C-498D-BDA4-9722D87E0AC4}"/>
    <hyperlink ref="BC372" r:id="rId364" xr:uid="{F24DF10C-CA5F-4F83-BF0A-9907BB188080}"/>
    <hyperlink ref="BC373" r:id="rId365" xr:uid="{12289C6C-DA4B-49E3-93E9-1BADFD15AE5D}"/>
    <hyperlink ref="BC374" r:id="rId366" xr:uid="{B8AAE2D4-5EE0-4D64-B42A-BAF75F4DE963}"/>
    <hyperlink ref="BC375" r:id="rId367" xr:uid="{E826F086-B6B8-494A-8349-7F8E51F8C3D6}"/>
    <hyperlink ref="BC376" r:id="rId368" xr:uid="{E8D564C2-C124-4570-876B-A85950B36BAD}"/>
    <hyperlink ref="BC377" r:id="rId369" xr:uid="{BE7B9AA3-5786-4EFE-BE9D-523AE051E14A}"/>
    <hyperlink ref="BC378" r:id="rId370" xr:uid="{B164FA50-0600-4CE7-9876-58D7877883C4}"/>
    <hyperlink ref="BC379" r:id="rId371" xr:uid="{7F7C8E89-7501-4C0C-8669-75CABD897F8D}"/>
    <hyperlink ref="BC380" r:id="rId372" xr:uid="{08B6ABEB-2149-40BD-82B9-BC9B120695AB}"/>
    <hyperlink ref="BC381" r:id="rId373" xr:uid="{612BFE83-4708-4414-AA8B-84B68F3EE334}"/>
    <hyperlink ref="BC382" r:id="rId374" xr:uid="{B8AA0CDA-5561-41D9-A7E6-9633E829B99D}"/>
    <hyperlink ref="BC383" r:id="rId375" xr:uid="{DBAC7109-B90C-4B55-B27A-C3D4B1E34A8A}"/>
    <hyperlink ref="BC384" r:id="rId376" xr:uid="{05BAA0CE-9AE2-4102-9771-3D21CAAC678C}"/>
    <hyperlink ref="BC385" r:id="rId377" xr:uid="{C7984410-AA5D-4892-B32A-A4A5C7B3F167}"/>
    <hyperlink ref="BC386" r:id="rId378" xr:uid="{B0DBAA0F-61C4-4E27-99FE-03AB3B483412}"/>
    <hyperlink ref="BC387" r:id="rId379" xr:uid="{F822AA98-D4A8-4B34-B5A5-A34EB233B919}"/>
    <hyperlink ref="BC388" r:id="rId380" xr:uid="{03624932-8996-4B56-B22E-DE467CB3834A}"/>
    <hyperlink ref="BC389" r:id="rId381" xr:uid="{775761F2-A26F-417C-B8F6-6F1DFD141267}"/>
    <hyperlink ref="BC390" r:id="rId382" xr:uid="{DF1E37B6-3B43-4DD0-94CF-DD2B8991575F}"/>
    <hyperlink ref="BC391" r:id="rId383" xr:uid="{267671F8-B9BF-4542-9854-7B398B2FB667}"/>
    <hyperlink ref="BC392" r:id="rId384" xr:uid="{C39826FD-58FE-44E4-AE85-45611C30F468}"/>
    <hyperlink ref="BC393" r:id="rId385" xr:uid="{88BDB0C0-D7AD-4007-8105-42B64497B735}"/>
    <hyperlink ref="BC394" r:id="rId386" xr:uid="{5E7DF71B-B8A7-4C35-91CF-2F55F6E11386}"/>
    <hyperlink ref="BC395" r:id="rId387" xr:uid="{EDC56C02-B4FC-463F-8AA6-AF3A24380241}"/>
    <hyperlink ref="BC396" r:id="rId388" xr:uid="{9250A909-DACD-4511-BB68-AF51B9D05B95}"/>
    <hyperlink ref="BC397" r:id="rId389" xr:uid="{DA5DFAA3-C109-4799-A9DD-266BF9FC37C2}"/>
    <hyperlink ref="BC398" r:id="rId390" xr:uid="{52031FF1-FC77-4B2E-B4D9-0EC85C529B11}"/>
    <hyperlink ref="BC399" r:id="rId391" xr:uid="{6E4C68BB-DDB2-4BCF-8E2F-9BCFE3B75B1A}"/>
    <hyperlink ref="BC400" r:id="rId392" xr:uid="{659FE364-F7B2-49B0-AE38-42D0D84F0232}"/>
    <hyperlink ref="BC401" r:id="rId393" xr:uid="{C8B2B0FA-CD6A-48BB-85D2-06E5C280CE7F}"/>
    <hyperlink ref="BC402" r:id="rId394" xr:uid="{77387EEC-C265-4D5E-A09B-841A963BCE28}"/>
    <hyperlink ref="BC403" r:id="rId395" xr:uid="{5A16E47F-ED96-46B5-8526-4BD0D644E2CE}"/>
    <hyperlink ref="BC404" r:id="rId396" xr:uid="{B30C4990-4985-4401-9885-314264B3D904}"/>
    <hyperlink ref="BC405" r:id="rId397" xr:uid="{BB996F9D-C06F-4926-8339-BB41C603CDA0}"/>
    <hyperlink ref="BC406" r:id="rId398" xr:uid="{1739B930-5878-436B-B639-09D383FBBA63}"/>
    <hyperlink ref="BC407" r:id="rId399" xr:uid="{BEE96143-E89B-40EA-92E2-A987C9C6BE3C}"/>
    <hyperlink ref="BC408" r:id="rId400" xr:uid="{1461E6BF-0075-4B77-AB55-3A24B8DFF993}"/>
    <hyperlink ref="BC409" r:id="rId401" xr:uid="{F2C88A8B-070C-46F4-BFDD-850523F2D416}"/>
    <hyperlink ref="BC410" r:id="rId402" xr:uid="{C84E02DB-7DD8-473E-ABE9-4A0EED058623}"/>
    <hyperlink ref="BC411" r:id="rId403" xr:uid="{F1A2E580-4B0F-4F9C-99AE-B11E313BA0AF}"/>
    <hyperlink ref="BC412" r:id="rId404" xr:uid="{A6F9BAB4-A0A1-4F20-9906-12275CEE7E0A}"/>
    <hyperlink ref="BC413" r:id="rId405" xr:uid="{9334D84F-6F00-4688-ACF8-C985E3A471DD}"/>
    <hyperlink ref="BC414" r:id="rId406" xr:uid="{34DBD36B-D11C-4409-A6DC-4DE7F32419F0}"/>
    <hyperlink ref="BC415" r:id="rId407" xr:uid="{7B75ED34-A52A-40B7-B9B3-D7BA777A0F19}"/>
    <hyperlink ref="BC416" r:id="rId408" xr:uid="{0E76C74A-FB85-40DE-8339-D184BD426AE4}"/>
    <hyperlink ref="BC417" r:id="rId409" xr:uid="{5BFA788A-15F4-46AC-B9D5-E2EC99E414BC}"/>
    <hyperlink ref="BC418" r:id="rId410" xr:uid="{007289A8-0FA9-4D21-BA67-527DDA9374DC}"/>
    <hyperlink ref="BC419" r:id="rId411" xr:uid="{7C1D5845-DA73-4412-A963-5D67684D380F}"/>
    <hyperlink ref="BC420" r:id="rId412" xr:uid="{2AB6E521-2165-45BE-A334-2E94ABBAB9DA}"/>
    <hyperlink ref="BC421" r:id="rId413" xr:uid="{65D0B66D-6161-4413-9EA6-BAF56B44DA0D}"/>
    <hyperlink ref="BC422" r:id="rId414" xr:uid="{8B95C83C-DCBE-4F3E-8A96-16D7DCB23CE5}"/>
    <hyperlink ref="BC423" r:id="rId415" xr:uid="{3889AE94-9700-44B7-B8BC-CB83EF9FA901}"/>
    <hyperlink ref="BC424" r:id="rId416" xr:uid="{50012AC9-48B8-4530-89E4-907320AD421D}"/>
    <hyperlink ref="BC425" r:id="rId417" xr:uid="{26D82BED-4460-42C6-B8CC-33497B0AE3DC}"/>
    <hyperlink ref="BC426" r:id="rId418" xr:uid="{83327D8C-C3AF-4E9A-967E-D4489E3FBEBC}"/>
    <hyperlink ref="BC427" r:id="rId419" xr:uid="{EC7F3B2F-A6FA-4955-A85F-AB13001D8B1A}"/>
    <hyperlink ref="BC428" r:id="rId420" xr:uid="{2B305C7D-B8A7-490D-93E3-C9F744C5EC7E}"/>
    <hyperlink ref="BC429" r:id="rId421" xr:uid="{F4390CAA-6164-4F8A-BEBF-2AAC7B667777}"/>
    <hyperlink ref="BC430" r:id="rId422" xr:uid="{8C5D211B-3888-450C-AD59-11EA76CC4377}"/>
    <hyperlink ref="BC431" r:id="rId423" xr:uid="{31C25097-F449-45CA-94D8-1826937DEBB4}"/>
    <hyperlink ref="BC432" r:id="rId424" xr:uid="{35F3D379-9F0E-4F08-93AD-47882A36378B}"/>
    <hyperlink ref="BC433" r:id="rId425" xr:uid="{3D607C8D-2FF2-4804-AEEF-AE8D3B24D49D}"/>
    <hyperlink ref="BC434" r:id="rId426" xr:uid="{29175226-2107-40E0-AF57-16C7B5538948}"/>
    <hyperlink ref="BC435" r:id="rId427" xr:uid="{96D8B5B6-7F5B-448F-8144-DAF75DDC2912}"/>
    <hyperlink ref="BC436" r:id="rId428" xr:uid="{2FC4FCF3-DE23-4F47-829A-CF41A68243EC}"/>
    <hyperlink ref="BC437" r:id="rId429" xr:uid="{345D10AE-0411-4B6D-A2C0-E6BEAD611A92}"/>
    <hyperlink ref="BC438" r:id="rId430" xr:uid="{BA1CA842-9808-4C19-BF07-B78F6B009CC1}"/>
    <hyperlink ref="BC439" r:id="rId431" xr:uid="{37A59816-206D-4CA0-AADC-D6EA19398EE9}"/>
    <hyperlink ref="BC440" r:id="rId432" xr:uid="{87C58449-A25D-4F4F-BD62-E0BA964F4121}"/>
    <hyperlink ref="BC441" r:id="rId433" xr:uid="{EE277614-6DAE-4602-9B3A-0E2B88AA7C00}"/>
    <hyperlink ref="BC442" r:id="rId434" xr:uid="{B31628D5-6E46-4836-9484-0FF42B62EA00}"/>
    <hyperlink ref="BC443" r:id="rId435" xr:uid="{E33E2E73-A110-4D1F-9D78-8F54E2A2D5ED}"/>
    <hyperlink ref="BC444" r:id="rId436" xr:uid="{FE59F583-2294-4D41-A8C1-6C4F7AFFE21C}"/>
    <hyperlink ref="BC445" r:id="rId437" xr:uid="{114371B3-16A1-4F04-83DE-C0840A205A7E}"/>
    <hyperlink ref="BC446" r:id="rId438" xr:uid="{987B6CCE-CCCD-4937-9C4C-951FB1DFFF08}"/>
    <hyperlink ref="BC447" r:id="rId439" xr:uid="{3CB494AA-474C-4452-9F38-3796B0AB72AC}"/>
    <hyperlink ref="BC448" r:id="rId440" xr:uid="{4976CE20-0BB6-4255-843E-874724ACE60C}"/>
    <hyperlink ref="BC449" r:id="rId441" xr:uid="{A5E70C08-4990-49B3-961A-2679CDE9085E}"/>
    <hyperlink ref="BC450" r:id="rId442" xr:uid="{77C84CF1-B074-42B5-8B38-0E1EF31D710A}"/>
    <hyperlink ref="BC451" r:id="rId443" xr:uid="{BEFEEEC7-E043-4839-BC24-8C11EA37E90A}"/>
    <hyperlink ref="BC452" r:id="rId444" xr:uid="{80CDA46C-B62B-4D23-9349-73E929D4317A}"/>
    <hyperlink ref="BC453" r:id="rId445" xr:uid="{8999DE49-E666-4362-8F87-0BAA0DA5608B}"/>
    <hyperlink ref="BC454" r:id="rId446" xr:uid="{B479BE56-791F-4222-B8A9-22C202AEB5BE}"/>
    <hyperlink ref="BC455" r:id="rId447" xr:uid="{B45156BD-861F-4274-B00C-1E3413AC4D79}"/>
    <hyperlink ref="BC456" r:id="rId448" xr:uid="{B8716BE0-0940-46FD-8C2E-BD64A95412ED}"/>
    <hyperlink ref="BC457" r:id="rId449" xr:uid="{C3F96E4B-C077-46FA-8C4B-C9A40C5799D7}"/>
    <hyperlink ref="BC458" r:id="rId450" xr:uid="{5A1D6D16-5721-4EFE-9CBF-5E14BC2AE1D1}"/>
    <hyperlink ref="BC459" r:id="rId451" xr:uid="{85E427D2-47D8-4740-A328-547502174B65}"/>
    <hyperlink ref="BC460" r:id="rId452" xr:uid="{C65BD03B-8BA5-4607-9C1B-E20D3FF720A8}"/>
    <hyperlink ref="BC461" r:id="rId453" xr:uid="{F9E9432A-E43E-486B-A459-B462B3904D2C}"/>
    <hyperlink ref="BC462" r:id="rId454" xr:uid="{AF922740-7981-44AB-9890-C868C79D8C53}"/>
    <hyperlink ref="BC463" r:id="rId455" xr:uid="{B939B056-B3B7-44E5-845C-501DC0857DCB}"/>
    <hyperlink ref="BC464" r:id="rId456" xr:uid="{8234E020-EC7C-4353-8B0F-FC61EC584511}"/>
    <hyperlink ref="BC465" r:id="rId457" xr:uid="{7D27556D-8ACF-447E-BFDC-340D10C994A2}"/>
    <hyperlink ref="BC466" r:id="rId458" xr:uid="{FCE0885A-F3CA-4CAE-8823-99D7D4940D95}"/>
    <hyperlink ref="BC467" r:id="rId459" xr:uid="{A7B8383D-AEF8-4135-914D-B2B45069482F}"/>
    <hyperlink ref="BC468" r:id="rId460" xr:uid="{58BC9DCA-FD9D-47B9-879E-117FB1E33DDF}"/>
    <hyperlink ref="BC469" r:id="rId461" xr:uid="{8AFE7314-0E1A-41C6-ABF4-80C09E839989}"/>
    <hyperlink ref="BC470" r:id="rId462" xr:uid="{7ACAFF23-CD6B-476B-898A-1B2579DCA536}"/>
    <hyperlink ref="BC471" r:id="rId463" xr:uid="{40D75D41-79E1-4D90-A0B5-C26A14936FEC}"/>
    <hyperlink ref="BC472" r:id="rId464" xr:uid="{6BB4F3D7-CD57-4F53-AD03-2F7A981C4088}"/>
    <hyperlink ref="BC473" r:id="rId465" xr:uid="{D6D8E3BE-632A-4D6E-A3AD-97F97315CD8F}"/>
    <hyperlink ref="BC474" r:id="rId466" xr:uid="{26407B94-D1C4-4283-A5CD-8AF428AAEAC8}"/>
    <hyperlink ref="BC475" r:id="rId467" xr:uid="{D095343C-4934-48A0-9176-4DEB2AA7A779}"/>
    <hyperlink ref="BC476" r:id="rId468" xr:uid="{B3144118-9A75-4F98-AE29-0098219775B6}"/>
    <hyperlink ref="BC477" r:id="rId469" xr:uid="{F7622C3A-BD49-4CE8-8BC9-024A4328DF81}"/>
    <hyperlink ref="BC478" r:id="rId470" xr:uid="{6E3DBE26-D23C-411C-B315-868761DFEAE4}"/>
    <hyperlink ref="BC479" r:id="rId471" xr:uid="{6811892C-0EAC-447D-8FC8-7C0577E4904C}"/>
    <hyperlink ref="BC480" r:id="rId472" xr:uid="{CDBFA5E7-7438-4DF1-9ECF-28DEA54097AD}"/>
    <hyperlink ref="BC481" r:id="rId473" xr:uid="{D3E57553-3343-4DA6-BB85-9E9D56A1A024}"/>
    <hyperlink ref="BC482" r:id="rId474" xr:uid="{99D2E464-6E36-4CFD-9150-10487A6E84B4}"/>
    <hyperlink ref="BC483" r:id="rId475" xr:uid="{C045CF01-79C7-4F9E-859C-2914C7FD0E70}"/>
    <hyperlink ref="BC484" r:id="rId476" xr:uid="{2592532A-19E6-4A23-BA08-90AE62546B14}"/>
    <hyperlink ref="BC485" r:id="rId477" xr:uid="{673AB1AB-6973-4A70-BC34-57B85F54A002}"/>
    <hyperlink ref="BC486" r:id="rId478" xr:uid="{470117A8-922F-4536-A1AB-59627F3B5FCB}"/>
    <hyperlink ref="BC487" r:id="rId479" xr:uid="{BE1C0BB8-48D7-42B6-9C55-F9B499DDFF55}"/>
    <hyperlink ref="BC488" r:id="rId480" xr:uid="{B3310F8D-7DC3-49DD-B8AC-594D300977AB}"/>
    <hyperlink ref="BC489" r:id="rId481" xr:uid="{08389F16-7B21-4B1C-919A-0CA710997A31}"/>
    <hyperlink ref="BC490" r:id="rId482" xr:uid="{F76F1B16-70E8-4782-9228-381C8CFEA823}"/>
    <hyperlink ref="BC491" r:id="rId483" xr:uid="{C61BBC3F-C6F7-46F8-B4B2-51EDBB86C49B}"/>
    <hyperlink ref="BC492" r:id="rId484" xr:uid="{A6B19693-C7B1-4842-915E-45D4FDF58B9F}"/>
    <hyperlink ref="BC493" r:id="rId485" xr:uid="{7EC1573B-094B-4139-9E08-76936CCDE568}"/>
    <hyperlink ref="BC494" r:id="rId486" xr:uid="{3F2FB58C-C4AD-4953-8531-D4396FE9F566}"/>
    <hyperlink ref="BC495" r:id="rId487" xr:uid="{7EFD5DFD-0A56-42E3-8C51-14F49B6E6EAE}"/>
    <hyperlink ref="BC496" r:id="rId488" xr:uid="{E56EA50E-B17B-4191-BD9D-A4140A496289}"/>
    <hyperlink ref="BC497" r:id="rId489" xr:uid="{EC191D62-F65E-478F-AF9D-70A97C534202}"/>
    <hyperlink ref="BC498" r:id="rId490" xr:uid="{6780DF8D-06F3-4405-88B2-C64BF89ED5FF}"/>
    <hyperlink ref="BC499" r:id="rId491" xr:uid="{6350A108-0B16-4F68-A72C-134BE184F519}"/>
    <hyperlink ref="BC500" r:id="rId492" xr:uid="{87830558-6C30-4326-B798-399C85963CE2}"/>
    <hyperlink ref="BC501" r:id="rId493" xr:uid="{D0C0BC3D-5B5B-4022-A5D8-4FC5D7EA2996}"/>
    <hyperlink ref="BC502" r:id="rId494" xr:uid="{20204AE1-9ECC-4023-AA1C-BA7934B847A7}"/>
    <hyperlink ref="BC503" r:id="rId495" xr:uid="{B70F03F9-E991-47FE-900C-1075DB2507E5}"/>
    <hyperlink ref="BC504" r:id="rId496" xr:uid="{605A03BC-7310-4915-A822-9DEA4447F1EC}"/>
    <hyperlink ref="BC505" r:id="rId497" xr:uid="{222C27C2-459D-4F94-A94B-50FC527776F0}"/>
    <hyperlink ref="BC506" r:id="rId498" xr:uid="{A1F35B14-AAEA-4A98-A6BC-2185B8946FF2}"/>
    <hyperlink ref="BC507" r:id="rId499" xr:uid="{11ECF2E5-08C5-45CD-A57A-A1BD2300E987}"/>
    <hyperlink ref="BC508" r:id="rId500" xr:uid="{1914BC02-D833-43CE-9C68-9138571270A1}"/>
    <hyperlink ref="BC509" r:id="rId501" xr:uid="{CD2FE243-427C-430F-9E24-D4888EEB3A89}"/>
    <hyperlink ref="BC510" r:id="rId502" xr:uid="{E03EE2B3-42C4-45AA-9102-497A7584A21A}"/>
    <hyperlink ref="BC511" r:id="rId503" xr:uid="{96596C77-0F2D-4A5E-811C-BD1FF3E176C9}"/>
    <hyperlink ref="BC512" r:id="rId504" xr:uid="{305C84D7-2329-442B-B71B-BF9F5752987D}"/>
    <hyperlink ref="BC513" r:id="rId505" xr:uid="{36F660A9-6A74-433B-9555-4C0AA6FD975A}"/>
    <hyperlink ref="BC514" r:id="rId506" xr:uid="{FFD20247-143C-4CE3-BF4B-078441B93308}"/>
    <hyperlink ref="BC515" r:id="rId507" xr:uid="{C2C5E839-4911-4599-843E-A8856E62ECD8}"/>
    <hyperlink ref="BC516" r:id="rId508" xr:uid="{5D12FE5E-5580-4347-9EA9-DD5DAC31C024}"/>
    <hyperlink ref="BC517" r:id="rId509" xr:uid="{65021940-4BBD-4B2B-8559-E10FE21F6A66}"/>
    <hyperlink ref="BC518" r:id="rId510" xr:uid="{A6ECD9F4-27F6-432F-BD1D-4E378E0A8FBD}"/>
    <hyperlink ref="BC519" r:id="rId511" xr:uid="{EF3F46BF-AA18-4886-A8C8-E61B88CD7BAF}"/>
    <hyperlink ref="BC520" r:id="rId512" xr:uid="{65A58259-4064-4369-A8B6-22336B5D157D}"/>
    <hyperlink ref="BC521" r:id="rId513" xr:uid="{629D609F-23CF-471D-954E-071AA90FB164}"/>
    <hyperlink ref="BC522" r:id="rId514" xr:uid="{FFA2E0F1-B644-477C-8A65-75BDE28DE92D}"/>
    <hyperlink ref="BC523" r:id="rId515" xr:uid="{190A16F7-099D-4294-A641-064EB7AA4881}"/>
    <hyperlink ref="BC524" r:id="rId516" xr:uid="{967A1996-8318-45F2-BC16-7AC0262AE19F}"/>
    <hyperlink ref="BC525" r:id="rId517" xr:uid="{76463770-25E7-4B2A-986A-3CBA5329532C}"/>
    <hyperlink ref="BC526" r:id="rId518" xr:uid="{6B404C6B-CEC7-4DAC-92FF-EACEC3032B68}"/>
    <hyperlink ref="BC527" r:id="rId519" xr:uid="{A091E7C9-F370-4B45-9991-E6D98B8ACFE4}"/>
    <hyperlink ref="BC528" r:id="rId520" xr:uid="{C1E891B5-ECDA-4A8B-AC92-956F8178D587}"/>
    <hyperlink ref="BC529" r:id="rId521" xr:uid="{35F793CE-5B2E-459A-A733-F1883257D560}"/>
    <hyperlink ref="BC530" r:id="rId522" xr:uid="{8C5C4540-7C1A-4275-8528-56E5D25E5263}"/>
    <hyperlink ref="BC531" r:id="rId523" xr:uid="{873965CA-66E8-4E3A-BADB-118CB00248EF}"/>
    <hyperlink ref="BC532" r:id="rId524" xr:uid="{BA6A48ED-0083-4FD2-81A2-1E86099637BF}"/>
    <hyperlink ref="BC533" r:id="rId525" xr:uid="{6D4F84DE-04F3-43CD-8126-A0EBCF5133F4}"/>
    <hyperlink ref="BC534" r:id="rId526" xr:uid="{589C5113-5651-4CD8-8583-7EE60BADA87A}"/>
    <hyperlink ref="BC535" r:id="rId527" xr:uid="{6EBE1E3F-F9F8-42CC-8FC9-2D74D1047B34}"/>
    <hyperlink ref="BC536" r:id="rId528" xr:uid="{78EE2C71-FBA1-4401-86D4-966B5C94AAC5}"/>
    <hyperlink ref="BC537" r:id="rId529" xr:uid="{572AD91A-FF92-4760-87B3-7EE9BD54FE15}"/>
    <hyperlink ref="BC538" r:id="rId530" xr:uid="{F35F6A15-DB54-4819-81F1-73EFBB32840C}"/>
    <hyperlink ref="BC539" r:id="rId531" xr:uid="{B7B171C5-90FE-455D-8250-084AA28DA122}"/>
    <hyperlink ref="BC540" r:id="rId532" xr:uid="{D05A37C6-E9F7-4BAB-AA01-255F566D0536}"/>
    <hyperlink ref="BC541" r:id="rId533" xr:uid="{B1C6F4A5-380E-4D8D-AF30-4E803A8D163E}"/>
    <hyperlink ref="BC542" r:id="rId534" xr:uid="{7C185E23-5142-4DDA-B12E-5D6D65FA1FAF}"/>
    <hyperlink ref="BC543" r:id="rId535" xr:uid="{087FD56E-685D-4A86-80F7-B3841DC3F549}"/>
    <hyperlink ref="BC544" r:id="rId536" xr:uid="{CD3A1467-5120-4024-A28F-15C26073EA80}"/>
    <hyperlink ref="BC545" r:id="rId537" xr:uid="{E204685F-7B05-4D20-B496-091856F878A9}"/>
    <hyperlink ref="BC546" r:id="rId538" xr:uid="{EE00AD41-B6EE-44CB-86C9-11441E4B26D4}"/>
    <hyperlink ref="BC547" r:id="rId539" xr:uid="{543C7685-732F-4591-8128-3BCC02FBBF14}"/>
    <hyperlink ref="BC548" r:id="rId540" xr:uid="{0800FAD9-3A49-494D-8741-A2C917F609F6}"/>
    <hyperlink ref="BC549" r:id="rId541" xr:uid="{6716876C-7ACC-4CE3-94CD-47DA5A0D52CE}"/>
    <hyperlink ref="BC550" r:id="rId542" xr:uid="{D8850921-717C-4C27-90FC-1E1E38C91B5B}"/>
    <hyperlink ref="BC551" r:id="rId543" xr:uid="{79AB25E3-9E43-4FE5-B983-F04EF1712F52}"/>
    <hyperlink ref="BC552" r:id="rId544" xr:uid="{1D716037-8E3C-4662-B190-5DD0CC003C7E}"/>
    <hyperlink ref="BC553" r:id="rId545" xr:uid="{23ADF0ED-C34E-4359-84CA-41BB29903FB3}"/>
    <hyperlink ref="BC554" r:id="rId546" xr:uid="{7B68C303-F82A-448B-9F9D-6587E60D9906}"/>
    <hyperlink ref="BC555" r:id="rId547" xr:uid="{1E8B3F75-308F-4975-B02F-64D689700385}"/>
    <hyperlink ref="BC556" r:id="rId548" xr:uid="{7D72A8B0-6291-496D-BF5D-702EC8A7808F}"/>
    <hyperlink ref="BC557" r:id="rId549" xr:uid="{0D5C9F1F-DCAC-49F3-AF8B-4BF369E1529F}"/>
    <hyperlink ref="BC558" r:id="rId550" xr:uid="{4DEC2AF2-930A-4DFF-B395-2C81CDC99232}"/>
    <hyperlink ref="BC559" r:id="rId551" xr:uid="{51E493E2-83FE-42F7-9E70-E491C87B7294}"/>
    <hyperlink ref="BC560" r:id="rId552" xr:uid="{C56E7C64-4695-4EF2-911A-4CD260E0C607}"/>
    <hyperlink ref="BC561" r:id="rId553" xr:uid="{F9ECBB37-7658-4A6E-BAFF-FDCDCBF71AB7}"/>
    <hyperlink ref="BC562" r:id="rId554" xr:uid="{6E672A30-458D-405D-B0A5-2DBCA0CC13D4}"/>
    <hyperlink ref="BC563" r:id="rId555" xr:uid="{43F90637-38ED-4FE0-A02D-5A410B3F1853}"/>
    <hyperlink ref="BC564" r:id="rId556" xr:uid="{B276CFB9-2D05-485A-8A6E-E9928ADD5F64}"/>
    <hyperlink ref="BC565" r:id="rId557" xr:uid="{CA2D4F03-DF97-4980-9055-AB9D32A1F9BF}"/>
    <hyperlink ref="BC566" r:id="rId558" xr:uid="{1FE4F496-5BCB-434E-937D-2061666AE376}"/>
    <hyperlink ref="BC567" r:id="rId559" xr:uid="{93044397-66A1-48A9-9169-4D90D1CF194E}"/>
    <hyperlink ref="BC568" r:id="rId560" xr:uid="{DA68C784-C9AC-44E9-9E77-DE546A0C3D8E}"/>
    <hyperlink ref="BC569" r:id="rId561" xr:uid="{FB49E435-CE26-4918-90C7-323503D0CE45}"/>
    <hyperlink ref="BC570" r:id="rId562" xr:uid="{462F46F2-8E7F-4AFA-A2D2-A980563440E6}"/>
    <hyperlink ref="BC571" r:id="rId563" xr:uid="{C85C8E67-656B-450C-81C8-3F54E9AD372B}"/>
    <hyperlink ref="BC572" r:id="rId564" xr:uid="{9C6F4EC6-B3D0-4EBE-9521-00750F977A38}"/>
    <hyperlink ref="BC573" r:id="rId565" xr:uid="{EBC8771B-061A-42BB-9E0C-A2AB3A0541CD}"/>
    <hyperlink ref="BC574" r:id="rId566" xr:uid="{630B8578-C80D-436A-931F-8696998F17BE}"/>
    <hyperlink ref="BC575" r:id="rId567" xr:uid="{A7709731-6C03-4FDD-9D71-5C81E0C0D659}"/>
    <hyperlink ref="BC576" r:id="rId568" xr:uid="{8A54AE07-D729-4AE1-84C7-D36F2C1538E6}"/>
    <hyperlink ref="BC577" r:id="rId569" xr:uid="{26A46AC5-CCCF-4453-9B66-A2896DC743B5}"/>
    <hyperlink ref="BC578" r:id="rId570" xr:uid="{527538D9-9AB2-4EEC-88DA-27426C78EE44}"/>
    <hyperlink ref="BC579" r:id="rId571" xr:uid="{501DE384-C462-4481-9599-8B72FEF2FA48}"/>
    <hyperlink ref="BC580" r:id="rId572" xr:uid="{78638E47-052B-4C88-AE71-0A4ECE250849}"/>
    <hyperlink ref="BC581" r:id="rId573" xr:uid="{1AD22A5A-BB33-4FB6-8653-C3A01E3A652D}"/>
    <hyperlink ref="BC582" r:id="rId574" xr:uid="{69C6C4C3-D34A-497D-8FA1-31B82C1A03A7}"/>
    <hyperlink ref="BC583" r:id="rId575" xr:uid="{4B56125D-C947-4429-B175-8C95F50C21BF}"/>
    <hyperlink ref="BC584" r:id="rId576" xr:uid="{2CA0E04C-D167-4B0F-BEB4-4B94450AABB5}"/>
    <hyperlink ref="BC585" r:id="rId577" xr:uid="{BE4A5D39-1D15-458E-8F91-381C52E58BAB}"/>
    <hyperlink ref="BC586" r:id="rId578" xr:uid="{F2398617-2848-4807-A423-1EA178472F2D}"/>
    <hyperlink ref="BC587" r:id="rId579" xr:uid="{3414992C-295B-4273-A939-49024A7597F6}"/>
    <hyperlink ref="BC588" r:id="rId580" xr:uid="{52C41F7A-7A6D-4A24-BB64-DA31109A7B81}"/>
    <hyperlink ref="BC589" r:id="rId581" xr:uid="{8AB2CBB0-87BB-441A-8E80-2D8B88ED5289}"/>
    <hyperlink ref="BC590" r:id="rId582" xr:uid="{CCA63C72-C00A-4F18-BB5E-4F6D86579CCF}"/>
    <hyperlink ref="BC591" r:id="rId583" xr:uid="{50E7678B-B931-4D9D-B3D6-1D0D2844794F}"/>
    <hyperlink ref="BC592" r:id="rId584" xr:uid="{80F896F3-2672-4883-B0CD-8C348F8FED6D}"/>
    <hyperlink ref="BC593" r:id="rId585" xr:uid="{1211FD62-FEF9-4718-BE02-7BA0DAADBAB6}"/>
    <hyperlink ref="BC594" r:id="rId586" xr:uid="{5231AB6F-1294-44A4-BB1D-67096DB7A5BC}"/>
    <hyperlink ref="BC595" r:id="rId587" xr:uid="{22237F59-C45A-452C-BD32-97342E06D110}"/>
    <hyperlink ref="BC596" r:id="rId588" xr:uid="{2ACC9BA2-B1C7-4819-915F-EED82B0EA837}"/>
    <hyperlink ref="BC597" r:id="rId589" xr:uid="{6FBA8813-70D0-498A-BC8C-EB25B9B5D7B4}"/>
    <hyperlink ref="BC598" r:id="rId590" xr:uid="{391D7134-6607-46F0-842F-9AFB5AFE4495}"/>
    <hyperlink ref="BC599" r:id="rId591" xr:uid="{DB54F4A0-906E-47EA-AD42-E577E31D8D4F}"/>
    <hyperlink ref="BC600" r:id="rId592" xr:uid="{09386EA4-9DE5-4DEF-A4EE-FD67DB54A967}"/>
    <hyperlink ref="BC601" r:id="rId593" xr:uid="{BE074DC2-B898-469B-8660-57B205595282}"/>
    <hyperlink ref="BC602" r:id="rId594" xr:uid="{EA3E0214-629A-42A0-BA59-47D47A96B860}"/>
    <hyperlink ref="BC603" r:id="rId595" xr:uid="{850E6EA8-B563-43D4-99CF-CA50D5BA0C17}"/>
    <hyperlink ref="BC604" r:id="rId596" xr:uid="{7A99843B-919E-45C0-99F7-422690253CEB}"/>
    <hyperlink ref="BC605" r:id="rId597" xr:uid="{205A0AC6-4997-4F0B-A7CF-3D0A6B86865F}"/>
    <hyperlink ref="BC606" r:id="rId598" xr:uid="{0EEDA871-99EC-417C-9ECD-6843FACDFBB8}"/>
    <hyperlink ref="BC607" r:id="rId599" xr:uid="{70C0E1D6-5F75-477B-B490-0A8D54379936}"/>
    <hyperlink ref="BC608" r:id="rId600" xr:uid="{9DC2B267-D863-42DB-8216-0E525EF5C820}"/>
    <hyperlink ref="BC609" r:id="rId601" xr:uid="{958178D5-C36F-4531-A184-A3DF69B27D44}"/>
    <hyperlink ref="BC610" r:id="rId602" xr:uid="{C0593C8B-90C2-4CD9-8C5A-735F21A441FC}"/>
    <hyperlink ref="BC611" r:id="rId603" xr:uid="{D6A36B93-6213-4FCE-96A6-1A2A0C84C0ED}"/>
    <hyperlink ref="BC612" r:id="rId604" xr:uid="{42501767-74F5-459A-9739-C0DAAD7CBFB0}"/>
    <hyperlink ref="BC613" r:id="rId605" xr:uid="{8A884393-71EF-470F-86D2-796D35559D7E}"/>
    <hyperlink ref="BC614" r:id="rId606" xr:uid="{58FC76CA-75F3-4489-87B4-7166C0CEC0A7}"/>
    <hyperlink ref="BC615" r:id="rId607" xr:uid="{63C0FA5D-BC15-458B-98F3-57F08557A8CF}"/>
    <hyperlink ref="BC616" r:id="rId608" xr:uid="{87E3DA1C-60D3-4ABF-AEE2-D35ED045AB59}"/>
    <hyperlink ref="BC617" r:id="rId609" xr:uid="{777A87EA-BAA4-4145-BD04-370CA58A0F71}"/>
    <hyperlink ref="BC618" r:id="rId610" xr:uid="{B701A0B8-AD37-47F5-915F-BF5DE97B5217}"/>
    <hyperlink ref="BC619" r:id="rId611" xr:uid="{2E46C81F-4F89-43FE-B0B6-15B38BA1B9CA}"/>
    <hyperlink ref="BC620" r:id="rId612" xr:uid="{AA2024E7-A90A-4638-B0A1-C402578025C0}"/>
    <hyperlink ref="BC621" r:id="rId613" xr:uid="{E78E0E33-20AF-48CA-A968-3BF9BC9A02B8}"/>
    <hyperlink ref="BC622" r:id="rId614" xr:uid="{54BF8902-DAD2-4109-8ED7-83E8BCDB0956}"/>
    <hyperlink ref="BC623" r:id="rId615" xr:uid="{2F2CCD99-BE61-46EE-8879-12A63F6BF08F}"/>
    <hyperlink ref="BC624" r:id="rId616" xr:uid="{D257C199-08CC-4F4D-AF76-B11FBA311884}"/>
    <hyperlink ref="BC625" r:id="rId617" xr:uid="{3FD75266-7F81-426C-9FE8-FD0F08F3C853}"/>
    <hyperlink ref="BC626" r:id="rId618" xr:uid="{05DA8C92-6991-4EFE-B1E2-21DA04359733}"/>
    <hyperlink ref="BC627" r:id="rId619" xr:uid="{79320379-828D-4CD1-B833-66EF6C6B0D79}"/>
    <hyperlink ref="BC628" r:id="rId620" xr:uid="{67A0D400-512E-46B0-981B-E0216A2C73BE}"/>
    <hyperlink ref="BC629" r:id="rId621" xr:uid="{C30B0D12-3000-4400-8717-34C506D6D7F4}"/>
    <hyperlink ref="BC630" r:id="rId622" xr:uid="{DE6A369D-D6D2-414C-B903-C50630244B3C}"/>
    <hyperlink ref="BC631" r:id="rId623" xr:uid="{492F64F9-B7DF-4479-8B62-1DD0DD1F96C6}"/>
    <hyperlink ref="BC632" r:id="rId624" xr:uid="{89CD5C29-782E-4F58-8205-16FEA846908D}"/>
    <hyperlink ref="BC633" r:id="rId625" xr:uid="{22712266-3406-4310-8669-7E47A9825580}"/>
    <hyperlink ref="BC634" r:id="rId626" xr:uid="{F920F51D-6E95-43AC-940A-F631FC84957A}"/>
    <hyperlink ref="BC635" r:id="rId627" xr:uid="{0E052036-D155-4BA6-AAE7-1DC62ABD46A0}"/>
    <hyperlink ref="BC636" r:id="rId628" xr:uid="{BBD0CE33-4164-4560-9E36-A43D85631EA6}"/>
    <hyperlink ref="BC637" r:id="rId629" xr:uid="{D20ABA5C-CACC-4A8E-B77D-A35A00E8F7D8}"/>
    <hyperlink ref="BC638" r:id="rId630" xr:uid="{56130FC7-C971-410F-9F9F-591375D51745}"/>
    <hyperlink ref="BC639" r:id="rId631" xr:uid="{049174F1-BEFB-40AB-AFD8-361ACE3F8735}"/>
    <hyperlink ref="BC640" r:id="rId632" xr:uid="{2152A967-2E56-4DC1-808A-718A47F005AE}"/>
    <hyperlink ref="BC641" r:id="rId633" xr:uid="{AC848E0C-A690-4463-BEC8-D1BB8E614446}"/>
    <hyperlink ref="BC642" r:id="rId634" xr:uid="{0D24DD61-485E-43E2-82DD-1B809841CF5E}"/>
    <hyperlink ref="BC643" r:id="rId635" xr:uid="{78CBFD1A-6C62-42B3-A676-2545163A341A}"/>
    <hyperlink ref="BC644" r:id="rId636" xr:uid="{34336C76-CCF4-46F7-BBD2-DF031109A0CE}"/>
    <hyperlink ref="BC645" r:id="rId637" xr:uid="{485BF89A-5C99-4502-A2C2-90708F1EB435}"/>
    <hyperlink ref="BC646" r:id="rId638" xr:uid="{2F4E296C-31B0-4917-9622-61D83E517537}"/>
    <hyperlink ref="BC647" r:id="rId639" xr:uid="{FA4ABB25-F8F9-43E1-854B-6B6B9ABE76DD}"/>
    <hyperlink ref="BC648" r:id="rId640" xr:uid="{A5EFD844-99B3-4D22-BEB7-BE8CD6E79A8F}"/>
    <hyperlink ref="BC649" r:id="rId641" xr:uid="{CCAE967A-838D-4309-963D-437EA3774D37}"/>
    <hyperlink ref="BC650" r:id="rId642" xr:uid="{2FA4B29F-8872-4F2F-BF9A-79F827A6CAD8}"/>
    <hyperlink ref="BC651" r:id="rId643" xr:uid="{663A7FB4-BD5A-4A3B-B54E-FC0CC25ED531}"/>
    <hyperlink ref="BC652" r:id="rId644" xr:uid="{A908C75F-060A-4A52-8F27-9F6D9C77783E}"/>
    <hyperlink ref="BC653" r:id="rId645" xr:uid="{0A0B22F3-7D12-4AD1-A6AC-6789DF8F96D1}"/>
    <hyperlink ref="BC654" r:id="rId646" xr:uid="{A62347D8-E081-4321-82ED-4D3DFD1B2BBC}"/>
    <hyperlink ref="BC655" r:id="rId647" xr:uid="{AB930E46-CC86-4A38-9AEF-6D9FFF02121B}"/>
    <hyperlink ref="BC656" r:id="rId648" xr:uid="{72EECC57-B310-4E4B-920A-8E63AB9CF53C}"/>
    <hyperlink ref="BC657" r:id="rId649" xr:uid="{B5174C67-0872-4FC0-B397-1054F944D480}"/>
    <hyperlink ref="BC658" r:id="rId650" xr:uid="{AA609C69-9BB7-4753-8334-D51941CD9FB3}"/>
    <hyperlink ref="BC659" r:id="rId651" xr:uid="{25F28506-6D15-42BE-B4D4-47E06ECFF06B}"/>
    <hyperlink ref="BC660" r:id="rId652" xr:uid="{BF48C757-0F40-48EF-AC8A-B42B1DFE4E80}"/>
    <hyperlink ref="BC661" r:id="rId653" xr:uid="{4A9694CF-D799-4B12-9449-94FE30CA1CC8}"/>
    <hyperlink ref="BC662" r:id="rId654" xr:uid="{9096BEEE-9825-4862-89C7-F17276D3849D}"/>
    <hyperlink ref="BC663" r:id="rId655" xr:uid="{8F26EB96-F2DA-4C4A-A536-1D9F38941083}"/>
    <hyperlink ref="BC664" r:id="rId656" xr:uid="{AAAB6D4B-CECC-431F-A8E5-A5E248BC951E}"/>
    <hyperlink ref="BC665" r:id="rId657" xr:uid="{D4C7EE2F-759D-4EE4-A7EB-152795DE69C1}"/>
    <hyperlink ref="BC666" r:id="rId658" xr:uid="{E6C2DF00-94CF-46C4-BB31-25DFBC8F321F}"/>
    <hyperlink ref="BC667" r:id="rId659" xr:uid="{EE6C5787-A44C-42D8-8286-260E459CF0ED}"/>
    <hyperlink ref="BC668" r:id="rId660" xr:uid="{C326F602-880A-40B2-94CE-78A4D94378FD}"/>
    <hyperlink ref="BC669" r:id="rId661" xr:uid="{534B00E2-D4A3-4FFE-98C8-533CADD21063}"/>
    <hyperlink ref="BC670" r:id="rId662" xr:uid="{DB309296-9DAD-4713-9C01-34A61CF52A61}"/>
    <hyperlink ref="BC671" r:id="rId663" xr:uid="{18B6DD67-A204-41EB-9456-D6620D0810E5}"/>
    <hyperlink ref="BC672" r:id="rId664" xr:uid="{D1292966-CFF3-4C0A-B925-F33769779CAA}"/>
    <hyperlink ref="BC673" r:id="rId665" xr:uid="{B1FBC08F-F39E-47FB-9977-4F394325C5EC}"/>
    <hyperlink ref="BC674" r:id="rId666" xr:uid="{20CAE118-6C93-4D2F-8D0C-4A0EA3F94484}"/>
    <hyperlink ref="BC675" r:id="rId667" xr:uid="{0B00DE44-F0EA-4459-B00A-C8818B56E17D}"/>
    <hyperlink ref="BC676" r:id="rId668" xr:uid="{CC00D20A-91DC-4D12-BA9A-46D6A3B27FAD}"/>
    <hyperlink ref="BC677" r:id="rId669" xr:uid="{83275013-24F9-4B84-9934-F82364223E23}"/>
    <hyperlink ref="BC678" r:id="rId670" xr:uid="{E92A7685-7D4D-49BB-95A5-83FA4F4C407E}"/>
    <hyperlink ref="BC679" r:id="rId671" xr:uid="{1F2270B6-5BB4-4A5B-A384-092F901E8D00}"/>
    <hyperlink ref="BC680" r:id="rId672" xr:uid="{1FF699FD-1051-4E4C-9307-95CFBF09E4FC}"/>
    <hyperlink ref="BC681" r:id="rId673" xr:uid="{E4141907-AA7F-4A7B-B11D-B5E5C56738D3}"/>
    <hyperlink ref="BC682" r:id="rId674" xr:uid="{112E6CC4-41BD-4EF2-8D64-A7470655A530}"/>
    <hyperlink ref="BC683" r:id="rId675" xr:uid="{87F8EF35-9F48-4DFD-B1CA-A72DC8591196}"/>
    <hyperlink ref="BC684" r:id="rId676" xr:uid="{833EE696-5B39-4501-B519-29BE77E1B96C}"/>
    <hyperlink ref="BC685" r:id="rId677" xr:uid="{A5680B0E-29D8-41BA-BEBB-AC6C8FE19765}"/>
    <hyperlink ref="BC686" r:id="rId678" xr:uid="{423962C7-00B5-444C-8B1F-68C4B2749DBF}"/>
    <hyperlink ref="BC687" r:id="rId679" xr:uid="{D8E67E8E-70FE-48CE-9A2A-1152D2AF8DB9}"/>
    <hyperlink ref="BC688" r:id="rId680" xr:uid="{C0271034-0C8C-459F-9EEB-FD46D2483097}"/>
    <hyperlink ref="BC689" r:id="rId681" xr:uid="{AF4ECBD6-0658-4A0C-BD9D-7DA349856492}"/>
    <hyperlink ref="BC690" r:id="rId682" xr:uid="{4CF30791-B928-4C9F-A4C5-B8D2BAF7B1F4}"/>
    <hyperlink ref="BC691" r:id="rId683" xr:uid="{284319C1-D6E9-4409-8BE1-F236DD651A0B}"/>
    <hyperlink ref="BC692" r:id="rId684" xr:uid="{3A36E5E9-C2FC-4DB5-8FB9-44405CA85402}"/>
    <hyperlink ref="BC693" r:id="rId685" xr:uid="{1FB5A555-0F99-4518-97AA-2C26320B1DA6}"/>
    <hyperlink ref="BC694" r:id="rId686" xr:uid="{C2E90909-EECC-492F-ACED-5BA783D47145}"/>
    <hyperlink ref="BC695" r:id="rId687" xr:uid="{96FDA114-B982-485C-AAC7-E2F0A20C5C59}"/>
    <hyperlink ref="BC696" r:id="rId688" xr:uid="{745D86DA-7DC2-410C-84AC-5A70EAB65ACD}"/>
    <hyperlink ref="BC697" r:id="rId689" xr:uid="{83980477-A806-4BAC-A1B6-AC8067B9E6C3}"/>
    <hyperlink ref="BC698" r:id="rId690" xr:uid="{E0D8F048-4666-4A13-9CB9-BF4EE56F1E67}"/>
    <hyperlink ref="BC699" r:id="rId691" xr:uid="{1FAAE1DC-C6DF-4A97-A5DE-4502646E9E99}"/>
    <hyperlink ref="BC700" r:id="rId692" xr:uid="{58A651D3-D6E2-4EF0-AED9-F3991225F5C1}"/>
    <hyperlink ref="BC701" r:id="rId693" xr:uid="{0B6C6EBB-3119-42CB-AC33-C19A1433559F}"/>
    <hyperlink ref="BC702" r:id="rId694" xr:uid="{154D652F-8DE6-4955-9896-41B59504E615}"/>
    <hyperlink ref="BC703" r:id="rId695" xr:uid="{CD92E9A4-5A05-4453-A394-DAC7CB07BDA1}"/>
    <hyperlink ref="BC704" r:id="rId696" xr:uid="{0CB1AAAB-7854-4139-8D3F-56D3F5B5FFC9}"/>
    <hyperlink ref="BC705" r:id="rId697" xr:uid="{C16E3B44-7CAD-4138-9444-C6E405E4E9DD}"/>
    <hyperlink ref="BC706" r:id="rId698" xr:uid="{B11AFB18-1331-4B9A-80CD-F5C1E422CBF3}"/>
    <hyperlink ref="BC707" r:id="rId699" xr:uid="{9905D7A8-8E89-4265-ACEB-30241BB6E6D5}"/>
    <hyperlink ref="BC708" r:id="rId700" xr:uid="{E758B9AB-0CCF-430E-A996-C021F1368AE8}"/>
    <hyperlink ref="BC709" r:id="rId701" xr:uid="{2B588C99-99D8-4C59-93DC-342980978BAC}"/>
    <hyperlink ref="BC710" r:id="rId702" xr:uid="{7310BB99-3187-4DCA-918E-CC769E65E807}"/>
    <hyperlink ref="BC711" r:id="rId703" xr:uid="{C3CBC07A-705E-4BF6-8A59-B08CA3F602E3}"/>
    <hyperlink ref="BC712" r:id="rId704" xr:uid="{A7BF5240-B6EE-4680-B563-7EBEEEF23321}"/>
    <hyperlink ref="BC713" r:id="rId705" xr:uid="{EA51A357-DA38-4FEC-88D0-29773FFAEAE9}"/>
    <hyperlink ref="BC714" r:id="rId706" xr:uid="{5244C8AC-9FF8-4328-B6FF-7B2D01F05217}"/>
    <hyperlink ref="BC715" r:id="rId707" xr:uid="{3F6B47AC-6A01-4B8A-8ECB-B70AE1597902}"/>
    <hyperlink ref="BC716" r:id="rId708" xr:uid="{A8EA2311-5D12-47B5-8F1D-963D12610F3F}"/>
    <hyperlink ref="BC717" r:id="rId709" xr:uid="{BDA1F896-37FF-4261-83AF-DB07495A8EA3}"/>
    <hyperlink ref="BC718" r:id="rId710" xr:uid="{25B52F0F-E39C-4987-B67D-ECC68BD24B72}"/>
    <hyperlink ref="BC719" r:id="rId711" xr:uid="{26975CE7-A96C-4B2F-800B-915F5B5F150E}"/>
    <hyperlink ref="BC720" r:id="rId712" xr:uid="{8C419AED-08B8-48E0-A636-F5EA1581762D}"/>
    <hyperlink ref="BC721" r:id="rId713" xr:uid="{34408ED9-E48F-4635-89FE-F32552E2019F}"/>
    <hyperlink ref="BC722" r:id="rId714" xr:uid="{E37C211A-9A32-4ECC-A787-988DFAEAC164}"/>
    <hyperlink ref="BC723" r:id="rId715" xr:uid="{62CD7AA1-FEE2-426E-9299-28D9BDF0AA50}"/>
    <hyperlink ref="BC724" r:id="rId716" xr:uid="{693E78ED-18DA-4A2E-BE70-4019F54ECEE8}"/>
    <hyperlink ref="BC725" r:id="rId717" xr:uid="{CC6C9FFE-06FF-4E23-BE5F-6F1923797B2B}"/>
    <hyperlink ref="BC726" r:id="rId718" xr:uid="{B00ED5F9-7116-45C4-B3B9-30BB0EED9608}"/>
    <hyperlink ref="BC727" r:id="rId719" xr:uid="{DCF11A29-65F8-4B03-813F-18274FBF1A17}"/>
    <hyperlink ref="BC728" r:id="rId720" xr:uid="{29AE8C09-75D8-4D96-B853-BAA2C8AE4718}"/>
    <hyperlink ref="BC729" r:id="rId721" xr:uid="{604EB7F3-8C3B-4A0B-9FF2-41D0B15D7324}"/>
    <hyperlink ref="BC730" r:id="rId722" xr:uid="{E652E644-7B21-49D7-9E5C-83A16CEB8C06}"/>
    <hyperlink ref="BC731" r:id="rId723" xr:uid="{C2898CEC-CAA3-4819-940E-04E06EFE1238}"/>
    <hyperlink ref="BC732" r:id="rId724" xr:uid="{65AB2EC1-1B09-4CDA-901D-4F0302505DCC}"/>
    <hyperlink ref="BC733" r:id="rId725" xr:uid="{AA75105E-9353-4B50-92D2-47A265E0B2FD}"/>
    <hyperlink ref="BC734" r:id="rId726" xr:uid="{E37CF905-55E5-40F7-9914-37C2321E9E9B}"/>
    <hyperlink ref="BC735" r:id="rId727" xr:uid="{D631FC6B-D8AD-49C9-A106-E9A086462133}"/>
    <hyperlink ref="BC736" r:id="rId728" xr:uid="{7F4424F3-BF29-463B-973D-7CC0F2CF7216}"/>
    <hyperlink ref="BC737" r:id="rId729" xr:uid="{62461D94-5AF8-43E8-9348-8BB6DC2C3633}"/>
    <hyperlink ref="BC738" r:id="rId730" xr:uid="{510306C1-5AF3-4BF6-8D0D-4EE9A8EC77C7}"/>
    <hyperlink ref="BC739" r:id="rId731" xr:uid="{7A556FD3-E706-49D9-8C55-A05FB218A1B5}"/>
    <hyperlink ref="BC740" r:id="rId732" xr:uid="{D1A7A7F9-BA65-4DAD-9102-DF56D759CEB0}"/>
    <hyperlink ref="BC741" r:id="rId733" xr:uid="{F0E87AC9-F19B-486B-8E32-8DBBF496B83D}"/>
    <hyperlink ref="BC742" r:id="rId734" xr:uid="{07D70E4A-2B33-4123-A4BE-1E98AF21A790}"/>
    <hyperlink ref="BC743" r:id="rId735" xr:uid="{5BD2CC78-C6F4-497B-9BBC-A18F012DEAD5}"/>
    <hyperlink ref="BC744" r:id="rId736" xr:uid="{F7C9F356-386B-4F98-8C48-DDF3CF89E2FE}"/>
    <hyperlink ref="BC745" r:id="rId737" xr:uid="{19E41024-3057-44DF-89BF-83F909B95804}"/>
    <hyperlink ref="BC746" r:id="rId738" xr:uid="{11F14B17-AA16-4469-B766-70DFB8CEB4D6}"/>
    <hyperlink ref="BC747" r:id="rId739" xr:uid="{4EE03584-08F4-423E-87B3-EAD4CEB7A305}"/>
    <hyperlink ref="BC748" r:id="rId740" xr:uid="{698721CE-8647-4537-B748-50B8A7F76EB1}"/>
    <hyperlink ref="BC749" r:id="rId741" xr:uid="{CBB6D0D4-4111-49EC-8D34-DB33967130FE}"/>
    <hyperlink ref="BC750" r:id="rId742" xr:uid="{4DCC7F60-4785-43FC-8B37-9D51A07501F9}"/>
    <hyperlink ref="BC751" r:id="rId743" xr:uid="{C4081ADE-4481-408C-9641-8A42F09DC553}"/>
    <hyperlink ref="BC752" r:id="rId744" xr:uid="{20944EAF-EF06-42E6-ABD2-8484FCEF621A}"/>
    <hyperlink ref="BC753" r:id="rId745" xr:uid="{DD8815C4-7CCC-492C-9DDB-853948B6F160}"/>
    <hyperlink ref="BC754" r:id="rId746" xr:uid="{1E108A08-F38B-4880-BCB3-5AC69335CB22}"/>
    <hyperlink ref="BC755" r:id="rId747" xr:uid="{EFBB9DE4-93A6-419C-BE73-F28B01583D9D}"/>
    <hyperlink ref="BC756" r:id="rId748" xr:uid="{B6820AFE-4734-4050-8CDB-D426C8DC2E35}"/>
    <hyperlink ref="BC757" r:id="rId749" xr:uid="{C1A6EC94-A1B7-42AC-ABB0-FC5B870E7798}"/>
    <hyperlink ref="BC758" r:id="rId750" xr:uid="{07301E72-61C1-43DC-BCB7-357255AD8B02}"/>
    <hyperlink ref="BC759" r:id="rId751" xr:uid="{B4A8B16A-61DB-478C-B999-0D17DD0495D2}"/>
    <hyperlink ref="BC760" r:id="rId752" xr:uid="{C63CC555-2547-4B53-B1B7-C7C469379519}"/>
    <hyperlink ref="BC761" r:id="rId753" xr:uid="{59027335-AACF-48F6-871E-3C7795512A94}"/>
    <hyperlink ref="BC762" r:id="rId754" xr:uid="{12816640-F7B8-4520-A9B0-B09F0FE3784F}"/>
    <hyperlink ref="BC763" r:id="rId755" xr:uid="{296C68C6-6B16-4A07-8B2C-6E427DE49C67}"/>
    <hyperlink ref="BC764" r:id="rId756" xr:uid="{DEC4BE27-C294-4F98-BE12-D97CA2118283}"/>
    <hyperlink ref="BC765" r:id="rId757" xr:uid="{E459A0B5-2C9D-4C07-84A6-F6DBD35C4D53}"/>
    <hyperlink ref="BC766" r:id="rId758" xr:uid="{C1819CFC-10EB-4A04-A4F0-3310DAAEC6B5}"/>
    <hyperlink ref="BC767" r:id="rId759" xr:uid="{BE56480C-4311-48A5-9C64-1A6D3F9A0496}"/>
    <hyperlink ref="BC768" r:id="rId760" xr:uid="{0E03E99B-154D-42B7-BFAA-970DE3797DB8}"/>
    <hyperlink ref="BC769" r:id="rId761" xr:uid="{EAC83975-0F4D-4829-A7B1-7CC9052E3493}"/>
    <hyperlink ref="BC770" r:id="rId762" xr:uid="{84DEF19B-33A2-4A1B-BB20-06B44881BC67}"/>
    <hyperlink ref="BC771" r:id="rId763" xr:uid="{253CACED-E0F9-43FC-A72A-84A4B7B5635F}"/>
    <hyperlink ref="BC772" r:id="rId764" xr:uid="{533683EF-13AB-4505-93C1-12B5557F41AA}"/>
    <hyperlink ref="BC773" r:id="rId765" xr:uid="{5CE5B1F6-B8E4-4D17-91C7-4C589226CD0D}"/>
    <hyperlink ref="BC774" r:id="rId766" xr:uid="{136836DC-D568-478F-AB27-5167AD5EF6DD}"/>
    <hyperlink ref="BC775" r:id="rId767" xr:uid="{310C357C-C1B2-490C-B945-5244DBD9E605}"/>
    <hyperlink ref="BC776" r:id="rId768" xr:uid="{AC9DACE1-D7E7-49F1-9327-C5EFD5A861C6}"/>
    <hyperlink ref="BC777" r:id="rId769" xr:uid="{174F367F-AD0D-4D18-81AA-A7A33A7C1E47}"/>
    <hyperlink ref="BC778" r:id="rId770" xr:uid="{B6ED7AFD-1555-4663-A735-BE61DD9469F3}"/>
    <hyperlink ref="BC779" r:id="rId771" xr:uid="{7F61FC35-F00D-4A32-8BFE-CDE60398FED0}"/>
    <hyperlink ref="BC780" r:id="rId772" xr:uid="{9B297AA5-F299-4B73-935A-093AE916DF46}"/>
    <hyperlink ref="BC781" r:id="rId773" xr:uid="{F14C2335-6A64-4108-B447-78DE2B20B3AA}"/>
    <hyperlink ref="BC782" r:id="rId774" xr:uid="{F484DD02-4C15-4D9A-A5D9-E36C74AEDCCD}"/>
    <hyperlink ref="BC783" r:id="rId775" xr:uid="{96662C96-9491-4811-9C51-15285A38445E}"/>
    <hyperlink ref="BC784" r:id="rId776" xr:uid="{2618706C-1675-4FBD-AD7E-E2B4FEC7FB87}"/>
    <hyperlink ref="BC785" r:id="rId777" xr:uid="{394A53F4-FA0A-418C-AAC9-1C6C73151B62}"/>
    <hyperlink ref="BC786" r:id="rId778" xr:uid="{C7E60538-158A-49C2-A445-2FCF739330F9}"/>
    <hyperlink ref="BC787" r:id="rId779" xr:uid="{FD2FE1AD-8193-4E93-BC81-1DF379D5FC3C}"/>
    <hyperlink ref="BC788" r:id="rId780" xr:uid="{C115D7D7-2E1E-4646-9744-2D12D0078C22}"/>
    <hyperlink ref="BC789" r:id="rId781" xr:uid="{7D89613F-A756-433D-A709-DD7D4136BBFF}"/>
    <hyperlink ref="BC790" r:id="rId782" xr:uid="{F321C85D-C7FF-471D-906A-DA724F5EF0BB}"/>
    <hyperlink ref="BC791" r:id="rId783" xr:uid="{E4FF0E6D-BFA1-4FA1-A0FE-972A6211DD3D}"/>
    <hyperlink ref="BC792" r:id="rId784" xr:uid="{1AC3E889-CF14-4671-A1F1-4B94252C978A}"/>
    <hyperlink ref="BC793" r:id="rId785" xr:uid="{63DC17FF-D3C3-4959-8485-25DC4956C1F9}"/>
    <hyperlink ref="BC794" r:id="rId786" xr:uid="{2CA64751-C943-4C82-87BE-83C5C3896776}"/>
    <hyperlink ref="BC795" r:id="rId787" xr:uid="{C5C3D56A-7A81-4C50-B688-4457451D5DDC}"/>
    <hyperlink ref="BC796" r:id="rId788" xr:uid="{C348D271-C0B2-42B0-A177-5DC473F73BAF}"/>
    <hyperlink ref="BC797" r:id="rId789" xr:uid="{7BB2CF30-84AC-43BD-9A92-AC630BBFE329}"/>
    <hyperlink ref="BC798" r:id="rId790" xr:uid="{9A13539D-89B7-49CE-BF04-B1BFCBE225AB}"/>
    <hyperlink ref="BC799" r:id="rId791" xr:uid="{F07250CA-3716-40D9-B63C-8EBC874A0A3D}"/>
    <hyperlink ref="BC800" r:id="rId792" xr:uid="{ECFDB39B-E133-4118-A3B5-C220C9D9E9DB}"/>
    <hyperlink ref="BC801" r:id="rId793" xr:uid="{E8865D57-CFC7-4CD5-8380-870C5E500218}"/>
    <hyperlink ref="BC802" r:id="rId794" xr:uid="{7EBF2E85-122F-433C-BB41-E14E0B6902C9}"/>
    <hyperlink ref="BC803" r:id="rId795" xr:uid="{120270F2-51F1-4019-B6AC-CA6FA42A8C6E}"/>
    <hyperlink ref="BC804" r:id="rId796" xr:uid="{6394F0A8-B413-4877-A69A-4C25E1D1A7C7}"/>
    <hyperlink ref="BC805" r:id="rId797" xr:uid="{C19CF249-019F-44ED-9132-EEC6B0E9A382}"/>
    <hyperlink ref="BC806" r:id="rId798" xr:uid="{3EA148AC-3108-4D58-B6E1-E4AAB3668738}"/>
    <hyperlink ref="BC807" r:id="rId799" xr:uid="{FFD307F2-8771-4CB1-AD2D-66276949FDF5}"/>
    <hyperlink ref="BC808" r:id="rId800" xr:uid="{98B5297B-3C3B-49BB-90BE-B56A315FC35A}"/>
    <hyperlink ref="BC809" r:id="rId801" xr:uid="{FB0D9882-3BD2-48CA-BF42-B08CB27212F0}"/>
    <hyperlink ref="BC810" r:id="rId802" xr:uid="{38FC9775-DB97-437F-B58C-C797D0BE17BA}"/>
    <hyperlink ref="BC811" r:id="rId803" xr:uid="{1B701A66-165B-4E6E-9533-488B26B5FE7B}"/>
    <hyperlink ref="BC812" r:id="rId804" xr:uid="{43DE9EE8-E93D-4316-B00A-F9E3B9D5ABFF}"/>
    <hyperlink ref="BC813" r:id="rId805" xr:uid="{7DF24CC2-5535-47A4-AB89-A4D6ACA5A130}"/>
    <hyperlink ref="BC814" r:id="rId806" xr:uid="{1CE4260C-FD13-4C76-8E83-87CA6FEF78F6}"/>
    <hyperlink ref="BC815" r:id="rId807" xr:uid="{8A008143-9C52-4065-AD86-5F9E08B52892}"/>
    <hyperlink ref="BC816" r:id="rId808" xr:uid="{47ED15D0-4F8C-4303-8463-7DFA8253C95C}"/>
    <hyperlink ref="BC817" r:id="rId809" xr:uid="{2548F58C-0EC2-4A8D-A3DA-08B8A7AEBD5A}"/>
    <hyperlink ref="BC818" r:id="rId810" xr:uid="{1FDBEED0-C971-449F-A592-7A5D718220D5}"/>
    <hyperlink ref="BC819" r:id="rId811" xr:uid="{20D1D6BA-13D9-45E6-B43B-DD3D9D370151}"/>
    <hyperlink ref="BC820" r:id="rId812" xr:uid="{CBFB63A6-F7AE-48D6-859F-91AA21DF6A21}"/>
    <hyperlink ref="BC821" r:id="rId813" xr:uid="{67B487BA-9FAE-4D86-9257-244D552AA7E5}"/>
    <hyperlink ref="BC822" r:id="rId814" xr:uid="{A4ADD610-3868-4B06-ACB7-9D466B518B6A}"/>
    <hyperlink ref="BC823" r:id="rId815" xr:uid="{D76E77DF-183B-4C86-BFED-C5F63EAA479F}"/>
    <hyperlink ref="BC824" r:id="rId816" xr:uid="{67D47388-FD34-40C3-AC14-DAE1AB7BF526}"/>
    <hyperlink ref="BC825" r:id="rId817" xr:uid="{3319A7E4-D5E4-4288-B5ED-EC1693F5EE65}"/>
    <hyperlink ref="BC826" r:id="rId818" xr:uid="{B06D0F28-A291-4291-BC6E-54FE40331E1C}"/>
    <hyperlink ref="BC827" r:id="rId819" xr:uid="{A6D455ED-98A3-4C5D-BF43-8A4F2E965885}"/>
    <hyperlink ref="BC828" r:id="rId820" xr:uid="{E6CD6CF3-DF26-4A9F-ABB7-3C2861BA2663}"/>
    <hyperlink ref="BC829" r:id="rId821" xr:uid="{43ECD243-E170-432B-8AE9-3C41555E7FD4}"/>
    <hyperlink ref="BC830" r:id="rId822" xr:uid="{90804928-9E25-4A2F-83A6-A9CD56FB50F1}"/>
    <hyperlink ref="BC831" r:id="rId823" xr:uid="{E2BEB082-8942-4743-B8A9-19622232866A}"/>
    <hyperlink ref="BC832" r:id="rId824" xr:uid="{3A8174D2-4B95-4250-A832-1FE09AA373E8}"/>
    <hyperlink ref="BC833" r:id="rId825" xr:uid="{7BB992AB-A816-496E-AC02-144F35F932B0}"/>
    <hyperlink ref="BC834" r:id="rId826" xr:uid="{7AFCCF34-AAC2-450D-99DB-FF71FCF21948}"/>
    <hyperlink ref="BC835" r:id="rId827" xr:uid="{03DF210C-FDEC-4639-A209-D991747A5421}"/>
    <hyperlink ref="BC836" r:id="rId828" xr:uid="{2A23BE48-7876-43BC-A43F-389E91D9796C}"/>
    <hyperlink ref="BC837" r:id="rId829" xr:uid="{CC0D14AF-25F5-4072-8C3F-9E207A5A6FF2}"/>
    <hyperlink ref="BC838" r:id="rId830" xr:uid="{D866D192-C9EC-4739-8D0C-40615BC81016}"/>
    <hyperlink ref="BC839" r:id="rId831" xr:uid="{3D02EF97-F15B-4361-BB0F-48638DBCF6B0}"/>
    <hyperlink ref="BC840" r:id="rId832" xr:uid="{12BBBAE7-DB14-4FC7-8719-31F64641C5B5}"/>
    <hyperlink ref="BC841" r:id="rId833" xr:uid="{E5D83093-A671-4BF3-AF17-F32F2F005A0E}"/>
    <hyperlink ref="BC842" r:id="rId834" xr:uid="{94F1D302-37C5-478C-9C5E-22D17FC23447}"/>
    <hyperlink ref="BC843" r:id="rId835" xr:uid="{4139F152-DEFD-4DA8-AEE5-58092FC95E22}"/>
    <hyperlink ref="BC844" r:id="rId836" xr:uid="{FAA00631-D078-4A7B-A530-E925AA09B640}"/>
    <hyperlink ref="BC845" r:id="rId837" xr:uid="{D5321C6D-95DF-49D1-9AD8-F6328C795A99}"/>
    <hyperlink ref="BC846" r:id="rId838" xr:uid="{A70DA7F0-53CE-4D0C-A9E0-C10E8D57B5D5}"/>
    <hyperlink ref="BC847" r:id="rId839" xr:uid="{BFCBB419-8D35-4E76-AA80-BCFBB9EDCDD8}"/>
    <hyperlink ref="BC848" r:id="rId840" xr:uid="{CA93057B-5046-471A-877E-9B6949A42A68}"/>
    <hyperlink ref="BC849" r:id="rId841" xr:uid="{256C2BF8-0917-47B6-8128-0368102E1BBE}"/>
    <hyperlink ref="BC850" r:id="rId842" xr:uid="{F1855F7A-3A0E-4F63-BDC9-B4B9146A097A}"/>
    <hyperlink ref="BC851" r:id="rId843" xr:uid="{D0B76EAF-D511-42F2-9825-15E1AAF83008}"/>
    <hyperlink ref="BC852" r:id="rId844" xr:uid="{D7626BB6-5FB1-4139-BB7D-2096A302EADB}"/>
    <hyperlink ref="BC853" r:id="rId845" xr:uid="{4AD69D04-4C2F-415F-8BFF-F9099AA5470F}"/>
    <hyperlink ref="BC854" r:id="rId846" xr:uid="{2B504A94-9696-4C9A-B13E-AF556DD84DBE}"/>
    <hyperlink ref="BC855" r:id="rId847" xr:uid="{2052B10A-A2C5-4D96-A995-532E2C7CB3C7}"/>
    <hyperlink ref="BC856" r:id="rId848" xr:uid="{3B325AE0-579E-4C4C-81A4-75BFF24448E2}"/>
    <hyperlink ref="BC857" r:id="rId849" xr:uid="{E351D8D9-060B-48D5-B3C9-1D20506E2103}"/>
    <hyperlink ref="BC858" r:id="rId850" xr:uid="{393FA122-08DF-45D6-BB57-7D563018D9C5}"/>
    <hyperlink ref="BC859" r:id="rId851" xr:uid="{564DF6E2-9B33-4020-8699-E22F05EE9766}"/>
    <hyperlink ref="BC860" r:id="rId852" xr:uid="{43EA70D2-6719-4E3A-B8E2-FA610568F26B}"/>
    <hyperlink ref="BC861" r:id="rId853" xr:uid="{8BC1B618-7A95-46D9-9E2E-01571EF65A4A}"/>
    <hyperlink ref="BC862" r:id="rId854" xr:uid="{D9006ECE-2621-45B9-9D2D-2B9BC1DBA952}"/>
    <hyperlink ref="BC863" r:id="rId855" xr:uid="{D5B88991-268E-4DFA-B2E0-DD236210635E}"/>
    <hyperlink ref="BC864" r:id="rId856" xr:uid="{335E24F1-1D26-4BF3-AE37-8C06A1CC315C}"/>
    <hyperlink ref="BC865" r:id="rId857" xr:uid="{111D5375-E60D-4F94-8BA0-3E213638A9F0}"/>
    <hyperlink ref="BC866" r:id="rId858" xr:uid="{710D33E1-0A4C-48EA-A25F-F77579EB341E}"/>
    <hyperlink ref="BC867" r:id="rId859" xr:uid="{73B8481D-7592-4FFD-B3A4-C19CD200F35C}"/>
    <hyperlink ref="BC868" r:id="rId860" xr:uid="{26750219-3D98-48DE-97FF-6332130A4851}"/>
    <hyperlink ref="BC869" r:id="rId861" xr:uid="{574ABE0B-17A0-43A3-A175-81A3C033A8C4}"/>
    <hyperlink ref="BC870" r:id="rId862" xr:uid="{15AE96FA-7D86-4814-A605-39006F6748EA}"/>
    <hyperlink ref="BC871" r:id="rId863" xr:uid="{A5406C16-11BC-48A3-B1F9-3C613EBEF376}"/>
    <hyperlink ref="BC872" r:id="rId864" xr:uid="{07704ABB-A7A3-4FC8-8DE7-ABE0348D1404}"/>
    <hyperlink ref="BC873" r:id="rId865" xr:uid="{EE74C13A-7DF7-4616-92A9-C4CE1C290081}"/>
    <hyperlink ref="BC874" r:id="rId866" xr:uid="{51562B34-A4E7-4439-B107-1D219564ED5A}"/>
    <hyperlink ref="BC875" r:id="rId867" xr:uid="{E12D26CB-7ADA-44AA-AAFF-F60186DB8FAA}"/>
    <hyperlink ref="BC876" r:id="rId868" xr:uid="{53D77C5F-AD9A-4337-ADB6-52C297F3BFC3}"/>
    <hyperlink ref="BC877" r:id="rId869" xr:uid="{98727972-399B-4376-8ADA-FF78D9F867FB}"/>
    <hyperlink ref="BC878" r:id="rId870" xr:uid="{4DDF7718-60DC-491E-B6FE-DA579ED3995D}"/>
    <hyperlink ref="BC879" r:id="rId871" xr:uid="{A89A7A3C-820C-45FD-B9CF-38B3D32D519B}"/>
    <hyperlink ref="BC880" r:id="rId872" xr:uid="{CD12786A-5F58-46E2-94A4-28453A8F0AFA}"/>
    <hyperlink ref="BC881" r:id="rId873" xr:uid="{DA865A24-7B55-42E9-A5D3-5BC259112BB8}"/>
    <hyperlink ref="BC882" r:id="rId874" xr:uid="{1169C15B-C2F9-4257-9582-A4924EB71949}"/>
    <hyperlink ref="BC883" r:id="rId875" xr:uid="{48ECDA86-1540-4FB5-9563-EA5191657786}"/>
    <hyperlink ref="BC884" r:id="rId876" xr:uid="{EA68476C-B78D-43FD-882E-1832353E6654}"/>
    <hyperlink ref="BC885" r:id="rId877" xr:uid="{93A4686B-912F-4753-A0DA-D6E6EF8AE47D}"/>
    <hyperlink ref="BC886" r:id="rId878" xr:uid="{3E744737-BA2D-4EED-B102-C0F64C8C9871}"/>
    <hyperlink ref="BC887" r:id="rId879" xr:uid="{8E16C7F6-9626-40B0-83F4-CE1307E964BF}"/>
    <hyperlink ref="BC888" r:id="rId880" xr:uid="{86D2168F-9A6E-4A28-A008-6A8A595AD41A}"/>
    <hyperlink ref="BC889" r:id="rId881" xr:uid="{8308DE5E-A08B-4FC5-B24D-BBDA504BC813}"/>
    <hyperlink ref="BC890" r:id="rId882" xr:uid="{187D5869-B0BD-4FD3-A658-5012C2D9F78D}"/>
    <hyperlink ref="BC891" r:id="rId883" xr:uid="{29592245-3129-4F6C-B45D-FC7721068CF3}"/>
    <hyperlink ref="BC892" r:id="rId884" xr:uid="{4365D8F3-0DB6-40C5-A415-B63129496AFB}"/>
    <hyperlink ref="BC893" r:id="rId885" xr:uid="{95B42729-83A4-43BA-9602-4D9C6895FC9C}"/>
    <hyperlink ref="BC894" r:id="rId886" xr:uid="{3614B5A2-C556-4F08-9997-9F869634999E}"/>
    <hyperlink ref="BC895" r:id="rId887" xr:uid="{5E68F250-5DF2-42FF-94B8-FE9846A6B28D}"/>
    <hyperlink ref="BC896" r:id="rId888" xr:uid="{35A39944-569B-4E14-93EB-66006A6D74DD}"/>
    <hyperlink ref="BC897" r:id="rId889" xr:uid="{498ACD96-CF0C-4FED-9A2A-CD79D251CC69}"/>
    <hyperlink ref="BC898" r:id="rId890" xr:uid="{E6F3F6ED-500D-4E0E-8023-2ABDD142E124}"/>
    <hyperlink ref="BC899" r:id="rId891" xr:uid="{627A3215-7625-49CE-8267-A446306801DD}"/>
    <hyperlink ref="BC900" r:id="rId892" xr:uid="{CBF9F053-E3A4-42F5-A70A-9CA5FC6E488C}"/>
    <hyperlink ref="BC901" r:id="rId893" xr:uid="{69F85B89-5D9F-48D5-807F-80DA995A1D27}"/>
    <hyperlink ref="BC902" r:id="rId894" xr:uid="{51F244A9-7983-44D2-8FAB-04DCD7528C94}"/>
    <hyperlink ref="BC903" r:id="rId895" xr:uid="{186BD638-2551-49DD-9015-0A7DD7CB7677}"/>
    <hyperlink ref="BC904" r:id="rId896" xr:uid="{31556050-6668-4032-939B-14961CDE3F41}"/>
    <hyperlink ref="BC905" r:id="rId897" xr:uid="{B75A5404-6396-4E8A-B577-1A090417723A}"/>
    <hyperlink ref="BC906" r:id="rId898" xr:uid="{AE9B372F-4A57-4B27-8082-5ED041D45EF3}"/>
    <hyperlink ref="BC907" r:id="rId899" xr:uid="{1C0038F0-CADD-48DB-BA81-8FFA61809B1D}"/>
    <hyperlink ref="BC908" r:id="rId900" xr:uid="{8F8C5BC5-58C8-45C0-A2BC-EBD1F53E6F88}"/>
    <hyperlink ref="BC909" r:id="rId901" xr:uid="{952DF387-9E48-4222-B99C-BA8E86014BFA}"/>
    <hyperlink ref="BC910" r:id="rId902" xr:uid="{010AB5C5-C958-4C41-B3B6-890F447B6541}"/>
    <hyperlink ref="BC911" r:id="rId903" xr:uid="{2BB9557B-6F3E-4339-8A8F-0F4CA8757A6B}"/>
    <hyperlink ref="BC912" r:id="rId904" xr:uid="{3279FA71-8B5C-4768-99FB-5F83CB5D0484}"/>
    <hyperlink ref="BC913" r:id="rId905" xr:uid="{8B9CA63C-4B3E-42A5-A276-C413EAB7EA71}"/>
    <hyperlink ref="BC914" r:id="rId906" xr:uid="{90742D63-9784-4F32-8E41-392B44CAA735}"/>
    <hyperlink ref="BC915" r:id="rId907" xr:uid="{C09B74E1-F4C4-42B6-970A-604470A6A276}"/>
    <hyperlink ref="BC916" r:id="rId908" xr:uid="{C9653C1F-057D-45B1-B69B-451B0A193DE9}"/>
    <hyperlink ref="BC917" r:id="rId909" xr:uid="{26A0F836-9C2D-4B6A-8F61-1B48DEEE5653}"/>
    <hyperlink ref="BC918" r:id="rId910" xr:uid="{9ABB6DAC-D0B1-4EC8-B8F7-9234D6CD2773}"/>
    <hyperlink ref="BC919" r:id="rId911" xr:uid="{CDCA7E53-7F60-470E-AE46-4F163B92B1EA}"/>
    <hyperlink ref="BC920" r:id="rId912" xr:uid="{586EFE61-34A3-418E-8D6C-43738BD61D62}"/>
    <hyperlink ref="BC921" r:id="rId913" xr:uid="{36602324-F940-4A79-86AA-8F412D944FDB}"/>
    <hyperlink ref="BC922" r:id="rId914" xr:uid="{5B1E7AB1-EFE3-4BC4-A450-071A22E136D8}"/>
    <hyperlink ref="BC923" r:id="rId915" xr:uid="{680773DD-7B0A-4CCB-8907-EACBE1873328}"/>
    <hyperlink ref="BC924" r:id="rId916" xr:uid="{75605F92-7456-4084-8062-8D2F2373752C}"/>
    <hyperlink ref="BC925" r:id="rId917" xr:uid="{7F508C79-BD09-4AC5-A795-C07B4175742C}"/>
    <hyperlink ref="BC926" r:id="rId918" xr:uid="{88E52348-A4B9-4790-B1B4-0678E88075E8}"/>
    <hyperlink ref="BC927" r:id="rId919" xr:uid="{D8C9C028-68DC-4080-85F7-4A91C95845A1}"/>
    <hyperlink ref="BC928" r:id="rId920" xr:uid="{1A27292D-5D0F-45D2-B08D-54B48091CDB1}"/>
    <hyperlink ref="BC929" r:id="rId921" xr:uid="{C6ED1D5A-5254-44D0-9B7B-C8575945AE5C}"/>
    <hyperlink ref="BC930" r:id="rId922" xr:uid="{C0514073-D9EB-4083-9381-7D5914E81E47}"/>
    <hyperlink ref="BC931" r:id="rId923" xr:uid="{E890C4F9-F44F-474F-85C3-B0A251486D1A}"/>
    <hyperlink ref="BC932" r:id="rId924" xr:uid="{A4F1F49C-8FF5-47DB-AE11-9EEB46EE7707}"/>
    <hyperlink ref="BC933" r:id="rId925" xr:uid="{B8220AE5-CA9A-4801-8225-524ABB7DE3C9}"/>
    <hyperlink ref="BC934" r:id="rId926" xr:uid="{448AC8ED-40D3-437B-BFEA-ED849D0DD513}"/>
    <hyperlink ref="BC935" r:id="rId927" xr:uid="{B1BC5597-23E9-4F27-B3CF-71C71CFED116}"/>
    <hyperlink ref="BC936" r:id="rId928" xr:uid="{0E2A8959-2D51-48E7-B129-81E33A748C6B}"/>
    <hyperlink ref="BC937" r:id="rId929" xr:uid="{85BE7D7E-A0D3-49B0-B5EB-5D9C192071A2}"/>
    <hyperlink ref="BC938" r:id="rId930" xr:uid="{1F9C1379-491C-4AE1-BB83-B8BBD4EC294F}"/>
    <hyperlink ref="BC939" r:id="rId931" xr:uid="{02A2DF4C-FF36-46FC-9BAA-4E2AA6E5B1F2}"/>
    <hyperlink ref="BC940" r:id="rId932" xr:uid="{927042F8-F7F7-4DA3-B4BE-3E244A36CF3E}"/>
    <hyperlink ref="BC941" r:id="rId933" xr:uid="{C54EE82D-19B9-4C14-91ED-8E3B3BA5BD5A}"/>
    <hyperlink ref="BC942" r:id="rId934" xr:uid="{32A3905D-0567-46B8-90FF-984C969601D9}"/>
    <hyperlink ref="BC943" r:id="rId935" xr:uid="{E06E3BE2-9BF3-4E0D-81F9-67FF5E6522BA}"/>
    <hyperlink ref="BC944" r:id="rId936" xr:uid="{4D8BBA22-A6CC-493B-AA2F-E76EF9AD3A5B}"/>
    <hyperlink ref="BC945" r:id="rId937" xr:uid="{A6CD51BB-C080-4E6F-9C02-2CEB7E189087}"/>
    <hyperlink ref="BC946" r:id="rId938" xr:uid="{81F39017-1886-4CE6-ADD4-EF90AE7FA72E}"/>
    <hyperlink ref="BC947" r:id="rId939" xr:uid="{638EEA4A-140C-4CE9-A6AE-D5A8BC40D549}"/>
    <hyperlink ref="BC948" r:id="rId940" xr:uid="{0F5EA504-1E8C-4F36-BC30-52A9543F4C74}"/>
    <hyperlink ref="BC949" r:id="rId941" xr:uid="{79A64E19-FEE4-449D-AC23-5D427E8AE4FC}"/>
    <hyperlink ref="BC950" r:id="rId942" xr:uid="{6998ED7C-9C8A-4F7C-A724-B8A173C70560}"/>
    <hyperlink ref="BC951" r:id="rId943" xr:uid="{6E611FBB-7737-496D-A66E-CC59B67A2AD4}"/>
    <hyperlink ref="BC952" r:id="rId944" xr:uid="{080C3A8B-1848-40FC-B5CD-97BF89E8DB5A}"/>
    <hyperlink ref="BC953" r:id="rId945" xr:uid="{8D6FF70D-D26D-463C-BB4B-A9C3573F68E6}"/>
    <hyperlink ref="BC954" r:id="rId946" xr:uid="{760304F0-DD4A-4E2E-B6AF-258302ADF284}"/>
    <hyperlink ref="BC955" r:id="rId947" xr:uid="{B5B1E237-A657-49AB-AC3C-8ADE28638B73}"/>
    <hyperlink ref="BC956" r:id="rId948" xr:uid="{C2B95236-BEF6-49AF-81A6-55673E2FA761}"/>
    <hyperlink ref="BC957" r:id="rId949" xr:uid="{064935D0-B455-46CF-98E5-5DDBD8FA1788}"/>
    <hyperlink ref="BC958" r:id="rId950" xr:uid="{107D1B2A-F7A1-4EEE-B826-62BDCD7B521A}"/>
    <hyperlink ref="BC959" r:id="rId951" xr:uid="{CF2548E4-3C0E-4078-B52B-EFA26E902B23}"/>
    <hyperlink ref="BC960" r:id="rId952" xr:uid="{3EAC68FA-CCED-4C73-9533-7C8CD83AB2CE}"/>
    <hyperlink ref="BC961" r:id="rId953" xr:uid="{8E5FC43E-0CBE-4E11-A9D7-4BC9E684B53D}"/>
    <hyperlink ref="BC962" r:id="rId954" xr:uid="{FF53047C-69A2-4362-8B08-88EEF7822317}"/>
    <hyperlink ref="BC963" r:id="rId955" xr:uid="{1CA852A1-032E-47F3-A05D-F4D1ACC679FB}"/>
    <hyperlink ref="BC964" r:id="rId956" xr:uid="{D948B064-5378-4C74-8DEF-9CF561C7F3FE}"/>
    <hyperlink ref="BC965" r:id="rId957" xr:uid="{421E087C-5952-485F-9629-F91FA7AAD8C5}"/>
    <hyperlink ref="BC966" r:id="rId958" xr:uid="{E10E1D06-A06D-4121-BCB9-51C000BB0A5F}"/>
    <hyperlink ref="BC967" r:id="rId959" xr:uid="{B8D040E5-B781-425E-B89A-ECF46F2BEACB}"/>
    <hyperlink ref="BC968" r:id="rId960" xr:uid="{EBBF4E61-E19D-423F-B87B-03ECCF55B860}"/>
    <hyperlink ref="BC969" r:id="rId961" xr:uid="{B8748388-9AD5-467B-AA44-3BC89BAD760A}"/>
    <hyperlink ref="BC970" r:id="rId962" xr:uid="{53912646-EAD8-4A16-B5AC-A29D7BAB4EF9}"/>
    <hyperlink ref="BC971" r:id="rId963" xr:uid="{ABA3C050-6C4F-4872-9B1F-CFBE8A90946C}"/>
    <hyperlink ref="BC972" r:id="rId964" xr:uid="{EBE93E08-47E1-45AD-BA1F-3B41DEAE7998}"/>
    <hyperlink ref="BC973" r:id="rId965" xr:uid="{865A1A5A-952A-465F-922A-FF580A02848D}"/>
    <hyperlink ref="BC974" r:id="rId966" xr:uid="{5CBEF04B-4350-433A-B058-317958F42679}"/>
    <hyperlink ref="BC975" r:id="rId967" xr:uid="{FE51D2C9-8397-41DD-8697-16855D27192B}"/>
    <hyperlink ref="BC976" r:id="rId968" xr:uid="{D72A6B31-8FE3-43C2-8360-6F080527C1FA}"/>
    <hyperlink ref="BC977" r:id="rId969" xr:uid="{D261AA49-335C-4AD2-8780-5FD8EA650044}"/>
    <hyperlink ref="BC978" r:id="rId970" xr:uid="{CFB21F44-E563-4FD6-A0C6-83BC06C53575}"/>
    <hyperlink ref="BC979" r:id="rId971" xr:uid="{096206F5-08F6-40CC-A0EC-783775E53CDD}"/>
    <hyperlink ref="BC980" r:id="rId972" xr:uid="{41DAD46B-444F-4395-B3B7-B5F2B8654E8C}"/>
    <hyperlink ref="BC981" r:id="rId973" xr:uid="{7BFFD59D-71F4-4C0B-A284-992590CB4286}"/>
    <hyperlink ref="BC982" r:id="rId974" xr:uid="{1A6CFD09-BBEF-4603-A49B-5CE3A711EE21}"/>
    <hyperlink ref="BC983" r:id="rId975" xr:uid="{89A4A465-4188-4B5B-B608-EFF9100AF7AB}"/>
    <hyperlink ref="BC984" r:id="rId976" xr:uid="{00EDA47E-0F57-440D-8F1B-7341DC980674}"/>
    <hyperlink ref="BC985" r:id="rId977" xr:uid="{1B42910C-D1C5-4D6D-9B9B-01CF536D7FC6}"/>
    <hyperlink ref="BC986" r:id="rId978" xr:uid="{AA254B06-6432-4543-9D4F-18F41F064699}"/>
    <hyperlink ref="BC987" r:id="rId979" xr:uid="{01D6F5B5-1173-4DC9-B757-8588F3BE1D7A}"/>
    <hyperlink ref="BC988" r:id="rId980" xr:uid="{D54FFE92-E23B-4028-870F-497EA9F7053A}"/>
    <hyperlink ref="BC989" r:id="rId981" xr:uid="{93990320-1AE8-4203-B194-CA80866E0B41}"/>
    <hyperlink ref="BC990" r:id="rId982" xr:uid="{BF273081-A425-4CFF-A5E2-3F324FC5F2DC}"/>
    <hyperlink ref="BC991" r:id="rId983" xr:uid="{AA6B3BA4-6A28-405C-93C7-C08F01B9EDB1}"/>
    <hyperlink ref="BC992" r:id="rId984" xr:uid="{A6C7A4A2-7108-459E-8ECC-EB2F7B7AD9F5}"/>
    <hyperlink ref="BC993" r:id="rId985" xr:uid="{465D0225-06DE-4BA1-9F32-468BFC90FE85}"/>
    <hyperlink ref="BC994" r:id="rId986" xr:uid="{FC2F0E6A-C0F5-48F7-9AD1-2EDA670514A5}"/>
    <hyperlink ref="BC995" r:id="rId987" xr:uid="{48B51F81-AC9C-498F-B28C-CF21CEBED294}"/>
    <hyperlink ref="BC996" r:id="rId988" xr:uid="{C706202C-EE28-4A47-9FBA-1FE9D9593A21}"/>
    <hyperlink ref="BC997" r:id="rId989" xr:uid="{E801635E-E40B-44FB-A178-38BDF540284A}"/>
    <hyperlink ref="BC998" r:id="rId990" xr:uid="{1CFDAF35-D9A5-4313-90CC-12A6C2AB7C0B}"/>
    <hyperlink ref="BC999" r:id="rId991" xr:uid="{7248CA4F-8FE4-4AC7-8738-4C2F414D07EA}"/>
    <hyperlink ref="BC1000" r:id="rId992" xr:uid="{C8F292E3-A184-431D-892E-2100305F536F}"/>
    <hyperlink ref="BC1001" r:id="rId993" xr:uid="{48185FB6-E603-4DB0-8466-BB9B624B621B}"/>
    <hyperlink ref="BC1002" r:id="rId994" xr:uid="{2B37DEC9-A558-4956-A871-915F55557019}"/>
    <hyperlink ref="BC1003" r:id="rId995" xr:uid="{703D69AA-A4D0-4B7D-8370-281F150778C4}"/>
    <hyperlink ref="BC1004" r:id="rId996" xr:uid="{62224B77-50F7-4FE5-AB33-F8599FC46FAD}"/>
    <hyperlink ref="BC1005" r:id="rId997" xr:uid="{CA24C856-F8AD-4FE1-BD9E-6A2D35F1B3B1}"/>
    <hyperlink ref="BC1006" r:id="rId998" xr:uid="{02C0F255-1F91-4C00-971B-736D4F00C6A9}"/>
    <hyperlink ref="BC1007" r:id="rId999" xr:uid="{D948FAC0-A681-4B22-ACA3-19F6F685BE51}"/>
    <hyperlink ref="BC1008" r:id="rId1000" xr:uid="{87549512-E1DC-4CB3-B56F-129467B48A5F}"/>
    <hyperlink ref="BC1009" r:id="rId1001" xr:uid="{8C86D398-AA82-4AC9-8A59-F07473AB9310}"/>
    <hyperlink ref="BC1010" r:id="rId1002" xr:uid="{124A86FB-9A3E-415A-88F8-191258DE5E9E}"/>
    <hyperlink ref="BC1011" r:id="rId1003" xr:uid="{2E0E04FF-1564-4CB0-8CC2-2D9055E39258}"/>
    <hyperlink ref="BC1012" r:id="rId1004" xr:uid="{773B0655-48D1-4165-BC21-A3F6D0169677}"/>
    <hyperlink ref="BC1013" r:id="rId1005" xr:uid="{B34311E6-602F-479E-94D6-665A54780BE3}"/>
    <hyperlink ref="BC1014" r:id="rId1006" xr:uid="{F392EEEE-A877-4448-8BC7-7F79BF99A006}"/>
    <hyperlink ref="BC1015" r:id="rId1007" xr:uid="{D084C8DD-386E-4152-B81C-7431602794FD}"/>
    <hyperlink ref="BC1016" r:id="rId1008" xr:uid="{B2D9E7CF-EA58-425E-9C66-D8C7BBB47D57}"/>
    <hyperlink ref="BC1017" r:id="rId1009" xr:uid="{8EDF6C7B-9710-4D36-8997-20EF805E4216}"/>
    <hyperlink ref="BC1018" r:id="rId1010" xr:uid="{6BF60736-7537-476E-8E6C-77B2CFFB843A}"/>
    <hyperlink ref="BC1019" r:id="rId1011" xr:uid="{53B99125-1933-466E-AB6A-560DF0066A8E}"/>
    <hyperlink ref="BC1020" r:id="rId1012" xr:uid="{15556609-027E-4665-9186-82D93A9E187E}"/>
    <hyperlink ref="BC1021" r:id="rId1013" xr:uid="{5222F6F8-2562-40EA-A5FF-45E7A488380E}"/>
    <hyperlink ref="BC1022" r:id="rId1014" xr:uid="{8AA288E4-532D-407A-B5BF-2A8F5762CD0A}"/>
    <hyperlink ref="BC1023" r:id="rId1015" xr:uid="{8CE17C17-A462-4C74-8B92-20620C451216}"/>
    <hyperlink ref="BC1024" r:id="rId1016" xr:uid="{78A2D44A-5B7F-4A2B-BF5E-3EA59EA316A9}"/>
    <hyperlink ref="BC1025" r:id="rId1017" xr:uid="{3FF0FFC6-869C-4705-808F-5818A7054C9B}"/>
    <hyperlink ref="BC1026" r:id="rId1018" xr:uid="{F4373830-7CFA-4AAA-934E-6E65C17E1936}"/>
    <hyperlink ref="BC1027" r:id="rId1019" xr:uid="{CD616617-00BF-4796-9063-C32D65402CD5}"/>
    <hyperlink ref="BC1028" r:id="rId1020" xr:uid="{A5AAF6B4-5B4F-4DF7-8097-A823E278FD98}"/>
    <hyperlink ref="BC1029" r:id="rId1021" xr:uid="{BCF738F3-59E6-419E-9480-1D5C4E7A0695}"/>
    <hyperlink ref="BC1030" r:id="rId1022" xr:uid="{A23E713D-7004-486B-B802-78B0122078BA}"/>
    <hyperlink ref="BC1031" r:id="rId1023" xr:uid="{020A1CC9-157B-4869-A30F-285E55564013}"/>
    <hyperlink ref="BC1032" r:id="rId1024" xr:uid="{3DF1A3C5-41EF-400B-87A2-D07FF1AF18C4}"/>
    <hyperlink ref="BC1033" r:id="rId1025" xr:uid="{B8ED75F4-E182-4494-8725-D446466FEFA8}"/>
    <hyperlink ref="BC1034" r:id="rId1026" xr:uid="{50A3E3B8-1ABC-4F2C-8031-D65BD23B610A}"/>
    <hyperlink ref="BC1035" r:id="rId1027" xr:uid="{2D0A4CB8-5003-4FA8-AF3F-DF698D04A90A}"/>
    <hyperlink ref="BC1036" r:id="rId1028" xr:uid="{E8DBE6A2-DCEB-4B58-ABA7-C7BB740FA7A6}"/>
    <hyperlink ref="BC1037" r:id="rId1029" xr:uid="{B6442E14-EFA5-45AC-B909-4358EF993C15}"/>
    <hyperlink ref="BC1038" r:id="rId1030" xr:uid="{C5DD8831-C7E3-44C8-BC77-66351A0638BD}"/>
    <hyperlink ref="BC1039" r:id="rId1031" xr:uid="{9AF86241-E547-496E-80B9-6A1AA553C392}"/>
    <hyperlink ref="BC1040" r:id="rId1032" xr:uid="{FE5AD2D0-5E8D-4532-BFCA-D94CB2265A19}"/>
    <hyperlink ref="BC1041" r:id="rId1033" xr:uid="{6B2FFB4F-C5D4-452B-BB2F-C4AC27ADC416}"/>
    <hyperlink ref="BC1042" r:id="rId1034" xr:uid="{B0492189-B5F8-4DE5-A70A-604E61D3BE02}"/>
    <hyperlink ref="BC1043" r:id="rId1035" xr:uid="{1FBCA2D0-4618-4118-A4AC-5B951523E8F9}"/>
    <hyperlink ref="BC1044" r:id="rId1036" xr:uid="{895F6125-395D-436A-B5E7-7562EC60BF39}"/>
    <hyperlink ref="BC1045" r:id="rId1037" xr:uid="{B73F0420-C434-4EF3-B1FC-275EC67219FA}"/>
    <hyperlink ref="BC1046" r:id="rId1038" xr:uid="{2ED2F6E6-1CAF-431A-9C10-6C46A961C5E0}"/>
    <hyperlink ref="BC1047" r:id="rId1039" xr:uid="{075013C7-8D80-4786-BB60-7DC09E683AE9}"/>
    <hyperlink ref="BC1048" r:id="rId1040" xr:uid="{B0836FE5-544C-43D5-85BE-BFAD9A87EC10}"/>
    <hyperlink ref="BC1049" r:id="rId1041" xr:uid="{B9ABF268-DE67-4866-A8A4-F3B824F0A04D}"/>
    <hyperlink ref="BC1050" r:id="rId1042" xr:uid="{AB83F561-056B-45EF-B3DD-63EE3208DC44}"/>
    <hyperlink ref="BC1051" r:id="rId1043" xr:uid="{5B219B50-5AA0-4A29-B707-0B789FD27E73}"/>
    <hyperlink ref="BC1052" r:id="rId1044" xr:uid="{255F6D23-7A67-4391-A1AD-981A8ED2BB6A}"/>
    <hyperlink ref="BC1053" r:id="rId1045" xr:uid="{4EF07D3A-D006-45AD-9999-AF646B3435E8}"/>
    <hyperlink ref="BC1054" r:id="rId1046" xr:uid="{23F596EF-AA87-4DAD-A0CC-456D8905F049}"/>
    <hyperlink ref="BC1055" r:id="rId1047" xr:uid="{BAE96EB8-6B29-4B01-9B73-92D23669D22B}"/>
    <hyperlink ref="BC1056" r:id="rId1048" xr:uid="{E81788F8-17A5-412F-94AD-802594E7317B}"/>
    <hyperlink ref="BC1057" r:id="rId1049" xr:uid="{AB84ED6F-6D07-4574-A65A-78D53A9A267E}"/>
    <hyperlink ref="BC1058" r:id="rId1050" xr:uid="{89F0290A-2C69-4E4D-9488-C02B8823F228}"/>
    <hyperlink ref="BC1059" r:id="rId1051" xr:uid="{39291B47-2CB7-490D-96C4-4EED5B20C30F}"/>
    <hyperlink ref="BC1060" r:id="rId1052" xr:uid="{0280F86E-4D2A-416D-9206-6D798BB66B71}"/>
    <hyperlink ref="BC1061" r:id="rId1053" xr:uid="{F1A7C276-4CC7-4717-99AD-6D017501AF66}"/>
    <hyperlink ref="BC1062" r:id="rId1054" xr:uid="{E910B2E6-4100-4896-9614-406B5E3E622D}"/>
    <hyperlink ref="BC1063" r:id="rId1055" xr:uid="{3693E4CB-58E3-46E5-B9B8-E610DFAEB57D}"/>
    <hyperlink ref="BC1064" r:id="rId1056" xr:uid="{00850BD3-37C7-4BFD-8F3F-0DA437824973}"/>
    <hyperlink ref="BC1065" r:id="rId1057" xr:uid="{87667FF8-8EEA-459A-9CE9-F8EFF7596A0A}"/>
    <hyperlink ref="BC1066" r:id="rId1058" xr:uid="{39A23D35-EB50-40EE-B30E-802F571D0F05}"/>
    <hyperlink ref="BC1067" r:id="rId1059" xr:uid="{68876598-2566-4901-ABFE-648569C71ECF}"/>
    <hyperlink ref="BC1068" r:id="rId1060" xr:uid="{2A0A38DC-7A9A-46A4-B90E-5F9051A18480}"/>
    <hyperlink ref="BC1069" r:id="rId1061" xr:uid="{839F26F1-911F-4CE3-AE6A-7F7ACBB7DAF6}"/>
    <hyperlink ref="BC1070" r:id="rId1062" xr:uid="{5556A4D6-B420-4893-AF4A-3BC2741316E7}"/>
    <hyperlink ref="BC1071" r:id="rId1063" xr:uid="{256DCC71-02BA-4798-BFF1-F1252ED4FE23}"/>
    <hyperlink ref="BC1072" r:id="rId1064" xr:uid="{DD0154A1-3C6F-4D63-A3E9-A9A6C024AE7D}"/>
    <hyperlink ref="BC1073" r:id="rId1065" xr:uid="{33E6FE80-7F39-438E-8D74-52C01DC488E2}"/>
    <hyperlink ref="BC1074" r:id="rId1066" xr:uid="{C4E4D06D-5EC8-4AA8-8D0C-248D33FF7D02}"/>
    <hyperlink ref="BC1075" r:id="rId1067" xr:uid="{2D0461B1-6306-4EEA-BAF6-A21D1E497E2B}"/>
    <hyperlink ref="BC1076" r:id="rId1068" xr:uid="{A7E79606-4A9A-46F4-8F0A-4D7D609CEFD6}"/>
    <hyperlink ref="BC1077" r:id="rId1069" xr:uid="{8A2CA5A8-C4A2-4FEA-8920-65A7BA2F87F3}"/>
    <hyperlink ref="BC1078" r:id="rId1070" xr:uid="{0B1B4DA7-136B-4340-BDD6-C46B3BF67BF3}"/>
    <hyperlink ref="BC1079" r:id="rId1071" xr:uid="{C8233CB9-3CB2-4FA6-978A-35C178E7C9FE}"/>
    <hyperlink ref="BC1080" r:id="rId1072" xr:uid="{BBFB35B9-2D35-4975-9DE6-BEAECB564827}"/>
    <hyperlink ref="BC1081" r:id="rId1073" xr:uid="{D0F0260F-013A-4E9F-9D55-E19225CB4885}"/>
    <hyperlink ref="BC1082" r:id="rId1074" xr:uid="{3666EFF9-839A-4234-B08F-9F6FE506B947}"/>
    <hyperlink ref="BC1083" r:id="rId1075" xr:uid="{1AC01F76-726F-4F89-8F54-9DDE4AE284A5}"/>
    <hyperlink ref="BC1084" r:id="rId1076" xr:uid="{DC67D0E7-9EB3-4BDB-917D-9FBB333EB488}"/>
    <hyperlink ref="BC1085" r:id="rId1077" xr:uid="{25753D2B-1884-42E1-BF03-18CD1C3ADFDD}"/>
    <hyperlink ref="BC1086" r:id="rId1078" xr:uid="{79190D1D-5E24-4A02-8078-F968967FA025}"/>
    <hyperlink ref="BC1087" r:id="rId1079" xr:uid="{22C3D24D-4B6A-4858-BACB-439FD7567E8C}"/>
    <hyperlink ref="BC1088" r:id="rId1080" xr:uid="{2C0A2A00-84E0-4167-9DED-8B6222E7B863}"/>
    <hyperlink ref="BC1089" r:id="rId1081" xr:uid="{91EBF418-1CB8-4B92-B482-0E3A063BB330}"/>
    <hyperlink ref="BC1090" r:id="rId1082" xr:uid="{50DB1948-5258-4126-A2CC-6E052453D2EB}"/>
    <hyperlink ref="BC1091" r:id="rId1083" xr:uid="{54C8E84A-BC60-412C-A68D-F69A6A4437D3}"/>
    <hyperlink ref="BC1092" r:id="rId1084" xr:uid="{32F7C564-0416-40FC-98CD-E558DD4D6C64}"/>
    <hyperlink ref="BC1093" r:id="rId1085" xr:uid="{A0B3264E-4F2B-41B1-8F76-5426EE6F91BB}"/>
    <hyperlink ref="BC1094" r:id="rId1086" xr:uid="{A0A6A1D8-345F-46A5-B509-504FF178173A}"/>
    <hyperlink ref="BC1095" r:id="rId1087" xr:uid="{E5399922-02A3-47E3-9336-754A09C7325A}"/>
    <hyperlink ref="BC1096" r:id="rId1088" xr:uid="{684E0CC4-1B0D-447D-A1EF-E75471B589C8}"/>
    <hyperlink ref="BC1097" r:id="rId1089" xr:uid="{D72E0A37-1247-4735-A3DC-110CD7668CE1}"/>
    <hyperlink ref="BC1098" r:id="rId1090" xr:uid="{AA49BA04-01A1-4A28-89E0-A4E957766248}"/>
    <hyperlink ref="BC1099" r:id="rId1091" xr:uid="{DCD38E48-979F-41F6-9C9B-E6EF7AD994AD}"/>
    <hyperlink ref="BC1100" r:id="rId1092" xr:uid="{A79B9497-BFA1-461A-A3A6-E8D2DAD362DF}"/>
    <hyperlink ref="BC1101" r:id="rId1093" xr:uid="{55ED45BF-5BDE-4B98-8AC9-E8609BD303AF}"/>
    <hyperlink ref="BC1102" r:id="rId1094" xr:uid="{F8C4AD98-944B-4139-A498-2DC3F28D097C}"/>
    <hyperlink ref="BC1103" r:id="rId1095" xr:uid="{ABF1DB2B-53C3-4DD8-9543-880426A52C24}"/>
    <hyperlink ref="BC1104" r:id="rId1096" xr:uid="{2CEEA849-D54E-42CC-9784-B04ABF45AC82}"/>
    <hyperlink ref="BC1105" r:id="rId1097" xr:uid="{EF9BCD73-B646-49D6-B504-162A1E1E63E5}"/>
    <hyperlink ref="BC1106" r:id="rId1098" xr:uid="{29BB053D-FC27-414A-9B22-83DA8C64C955}"/>
    <hyperlink ref="BC1107" r:id="rId1099" xr:uid="{F9826B39-0A5D-4DF8-AD71-3BEC5D90C285}"/>
    <hyperlink ref="BC1108" r:id="rId1100" xr:uid="{DBBE4A29-ABDB-45F0-9C3E-1984FC79ED9D}"/>
    <hyperlink ref="BC1109" r:id="rId1101" xr:uid="{D42175A2-6F94-465F-954D-D40D7F8A67A7}"/>
    <hyperlink ref="BC1110" r:id="rId1102" xr:uid="{F7A7E9D0-F7C6-444F-9E33-7D66346767DD}"/>
    <hyperlink ref="BC1111" r:id="rId1103" xr:uid="{EFF3634B-98B0-4CA8-9FF1-3C9FC6564532}"/>
    <hyperlink ref="BC1112" r:id="rId1104" xr:uid="{BB655F2A-F928-4AF2-B285-721795D309E8}"/>
    <hyperlink ref="BC1113" r:id="rId1105" xr:uid="{74724760-FE90-4FC9-BC01-EA52B9B12A8D}"/>
    <hyperlink ref="BC1114" r:id="rId1106" xr:uid="{0E12B54C-AE2B-4A68-9413-F62C96C0D04D}"/>
    <hyperlink ref="BC1115" r:id="rId1107" xr:uid="{267F89E8-720E-45E6-A71F-5B860AE9A508}"/>
    <hyperlink ref="BC1116" r:id="rId1108" xr:uid="{1DCCA0FA-7ED5-4B43-91D7-1078FCA8EEF3}"/>
    <hyperlink ref="BC1117" r:id="rId1109" xr:uid="{99CB8FB1-6765-46BD-B9B5-8EFF57577A23}"/>
    <hyperlink ref="BC1118" r:id="rId1110" xr:uid="{A125E37C-EE14-44EA-B1D6-1A179D6DDFED}"/>
    <hyperlink ref="BC1119" r:id="rId1111" xr:uid="{F2C8D20C-1E1B-42BF-88CC-6B4E230596AA}"/>
    <hyperlink ref="BC1120" r:id="rId1112" xr:uid="{DF015E93-E432-4716-952F-F7A986B39C26}"/>
    <hyperlink ref="BC1121" r:id="rId1113" xr:uid="{2DD1A5E2-9100-40F7-96EB-5339CD49092F}"/>
    <hyperlink ref="BC1122" r:id="rId1114" xr:uid="{49BA0EDD-32A7-4964-B590-27ABFB24D0C8}"/>
    <hyperlink ref="BC1123" r:id="rId1115" xr:uid="{8ABAB833-5656-42F8-B4DE-B7007A3B8DEE}"/>
    <hyperlink ref="BC1124" r:id="rId1116" xr:uid="{F13B23F7-221B-4304-ADD9-25E731DFA479}"/>
    <hyperlink ref="BC1125" r:id="rId1117" xr:uid="{FD7368F2-C939-4B0C-9400-EF59AEEC576D}"/>
    <hyperlink ref="BC1126" r:id="rId1118" xr:uid="{CC7C4C81-1893-4606-BBCD-8B2B2879D674}"/>
    <hyperlink ref="BC1127" r:id="rId1119" xr:uid="{A1200D59-2506-4706-85B4-3CA1EE6583D4}"/>
    <hyperlink ref="BC1128" r:id="rId1120" xr:uid="{6538FC9F-0735-400F-97D2-974FE16366E9}"/>
    <hyperlink ref="BC1129" r:id="rId1121" xr:uid="{FEAC9982-DC98-4568-805C-B9E690949B3D}"/>
    <hyperlink ref="BC1130" r:id="rId1122" xr:uid="{50B14FAD-C139-43F0-9114-C47D64618284}"/>
    <hyperlink ref="BC1131" r:id="rId1123" xr:uid="{19250381-745A-4C39-A227-907B514C4635}"/>
    <hyperlink ref="BC1132" r:id="rId1124" xr:uid="{D7D63BA3-9386-46E5-B03F-2E8F64612389}"/>
    <hyperlink ref="BC1133" r:id="rId1125" xr:uid="{96364BA5-32D9-42D4-A0B3-1B366B84319F}"/>
    <hyperlink ref="BC1134" r:id="rId1126" xr:uid="{B2AC04BB-FA2F-44B9-BB4E-E5FBA693473F}"/>
    <hyperlink ref="BC1135" r:id="rId1127" xr:uid="{5F2712F7-0C68-4FD8-9BCD-8692ABFA7F55}"/>
    <hyperlink ref="BC1136" r:id="rId1128" xr:uid="{BB793DB0-80C2-44BC-A457-0EBBF998B25D}"/>
    <hyperlink ref="BC1137" r:id="rId1129" xr:uid="{AA6FC72E-D04F-46D0-9683-9BB48C6F316B}"/>
    <hyperlink ref="BC1138" r:id="rId1130" xr:uid="{D36764A7-917A-4DC5-B217-4EE1B22EB376}"/>
    <hyperlink ref="BC1139" r:id="rId1131" xr:uid="{5C0C9F2B-419A-41C2-B201-7269E257F762}"/>
    <hyperlink ref="BC1140" r:id="rId1132" xr:uid="{1FA7487F-4C24-4E57-80D0-C6972FF6667E}"/>
    <hyperlink ref="BC1141" r:id="rId1133" xr:uid="{80DE07B0-5552-4524-AA36-627FD0087EB1}"/>
    <hyperlink ref="BC1142" r:id="rId1134" xr:uid="{942E63A4-8A3B-4AFB-8979-71F273C029B8}"/>
    <hyperlink ref="BC1143" r:id="rId1135" xr:uid="{F1EF6F36-27F0-4543-BE26-3653C2F999EB}"/>
    <hyperlink ref="BC1144" r:id="rId1136" xr:uid="{E5AF6D12-2CE4-4CEA-A553-6E4AF20721BD}"/>
    <hyperlink ref="BC1145" r:id="rId1137" xr:uid="{F8F50A2D-1A76-4BFF-8BB4-57BB4AE279F0}"/>
    <hyperlink ref="BC1146" r:id="rId1138" xr:uid="{3061C284-DE35-4CC8-B765-4637CDC93C65}"/>
    <hyperlink ref="BC1147" r:id="rId1139" xr:uid="{CE3C19B3-8E3B-4409-B778-51B42E5436B2}"/>
    <hyperlink ref="BC1148" r:id="rId1140" xr:uid="{BA45EFBC-46A8-4AA8-BC33-10BFD341F4D7}"/>
    <hyperlink ref="BC1149" r:id="rId1141" xr:uid="{F5262925-1037-4C57-8E60-D78D063015CF}"/>
    <hyperlink ref="BC1150" r:id="rId1142" xr:uid="{8C1CC803-BD60-4AE8-9447-5BB199F69D7E}"/>
    <hyperlink ref="BC1151" r:id="rId1143" xr:uid="{FA211395-703F-4237-9C36-8FACA982DA21}"/>
    <hyperlink ref="BC1152" r:id="rId1144" xr:uid="{DA808F77-A312-4066-98AF-3AC261A20F5C}"/>
    <hyperlink ref="BC1153" r:id="rId1145" xr:uid="{F4579CD1-FAD0-4AEF-8969-65A4646CFA0A}"/>
    <hyperlink ref="BC1154" r:id="rId1146" xr:uid="{9AC13B77-748B-4D8E-A24B-77B3D8481C44}"/>
    <hyperlink ref="BC1155" r:id="rId1147" xr:uid="{6325B172-A191-4BA4-B05C-476427043179}"/>
    <hyperlink ref="BC1156" r:id="rId1148" xr:uid="{BF089F35-9F7B-4FB9-869D-3AC4B50C7F7A}"/>
    <hyperlink ref="BC1157" r:id="rId1149" xr:uid="{EC551DAC-E031-4316-859C-711A72653245}"/>
    <hyperlink ref="BC1158" r:id="rId1150" xr:uid="{1F6143D9-3D1A-4E0E-BE5A-680F8A2DCB7E}"/>
    <hyperlink ref="BC1159" r:id="rId1151" xr:uid="{05707A70-7DCF-434B-A264-569C7DB3384C}"/>
    <hyperlink ref="BC1160" r:id="rId1152" xr:uid="{7186552E-496E-41A5-8E4D-97466B6E21AC}"/>
    <hyperlink ref="BC1161" r:id="rId1153" xr:uid="{9CF30A3A-5356-4563-ABF9-2CEDEFDA747B}"/>
    <hyperlink ref="BC1162" r:id="rId1154" xr:uid="{69F0F079-CA09-44BF-BB9F-994AF7734963}"/>
    <hyperlink ref="BC1163" r:id="rId1155" xr:uid="{8CD7C5FE-7D52-442D-9B36-E8908818A042}"/>
    <hyperlink ref="BC1164" r:id="rId1156" xr:uid="{67CA9058-A064-413C-AC49-6E653EB75FF3}"/>
    <hyperlink ref="BC1165" r:id="rId1157" xr:uid="{E038492F-AB68-4F68-B4EB-264BF2BD1A0B}"/>
    <hyperlink ref="BC1166" r:id="rId1158" xr:uid="{CC8FA9F4-EFC0-42A0-A4A7-1DB1C2B062F8}"/>
    <hyperlink ref="BC1167" r:id="rId1159" xr:uid="{967E8D3E-46BC-4F71-B902-918DC43FEB5D}"/>
    <hyperlink ref="BC1168" r:id="rId1160" xr:uid="{EEA6978A-F85A-4620-BE80-25F93EB18EEA}"/>
    <hyperlink ref="BC1169" r:id="rId1161" xr:uid="{4957118F-52B2-4CF2-BE02-BDB86A372FCC}"/>
    <hyperlink ref="BC1170" r:id="rId1162" xr:uid="{86179D8A-1A05-469B-BD01-70C467EA0F97}"/>
    <hyperlink ref="BC1171" r:id="rId1163" xr:uid="{465C4936-2915-4727-96B8-7A6E40BF55EF}"/>
    <hyperlink ref="BC1172" r:id="rId1164" xr:uid="{C5D20280-337F-42E0-9529-411909A0A036}"/>
    <hyperlink ref="BC1173" r:id="rId1165" xr:uid="{051BFDF7-54C4-4357-A585-A17F344A2078}"/>
    <hyperlink ref="BC1174" r:id="rId1166" xr:uid="{807D68B2-5FD0-4F0F-851C-18504BC51D1B}"/>
    <hyperlink ref="BC1175" r:id="rId1167" xr:uid="{004CBFD3-B2A4-4516-BDF9-B5811F684103}"/>
    <hyperlink ref="BC1176" r:id="rId1168" xr:uid="{FED634AA-FF54-4AC6-89F7-17B52849CBCC}"/>
    <hyperlink ref="BC1177" r:id="rId1169" xr:uid="{F6467F59-67A8-4DA6-9CAB-24E98931C9CF}"/>
    <hyperlink ref="BC1178" r:id="rId1170" xr:uid="{B252DD13-FE1C-433B-AA9D-8AB5B00A614C}"/>
    <hyperlink ref="BC1179" r:id="rId1171" xr:uid="{6088682F-3A20-4586-9B32-F80570C11850}"/>
    <hyperlink ref="BC1180" r:id="rId1172" xr:uid="{E0239B1C-B398-4D49-8F75-1DB8684EB505}"/>
    <hyperlink ref="BC1181" r:id="rId1173" xr:uid="{84AB4743-B277-472C-B600-5BF3CEF979E2}"/>
    <hyperlink ref="BC1182" r:id="rId1174" xr:uid="{C90829E8-B3F8-4FE5-AC56-CB0DE41F47ED}"/>
    <hyperlink ref="BC1183" r:id="rId1175" xr:uid="{53555BDB-1372-45B0-A13A-1FAEB9C904BC}"/>
    <hyperlink ref="BC1184" r:id="rId1176" xr:uid="{EEAE3A2E-36D2-4168-BE68-729A2FA71793}"/>
    <hyperlink ref="BC1185" r:id="rId1177" xr:uid="{47980BF7-41C0-426A-914C-202E17151CFE}"/>
    <hyperlink ref="BC1186" r:id="rId1178" xr:uid="{48FFB03C-BA07-4F50-9CBE-CD9CF4C1D86A}"/>
    <hyperlink ref="BC1187" r:id="rId1179" xr:uid="{B1BCE7A2-62E5-4976-B2F1-AE301267417D}"/>
    <hyperlink ref="BC1188" r:id="rId1180" xr:uid="{3FFBB8CD-77F7-437C-9A3E-501865867F06}"/>
    <hyperlink ref="BC1189" r:id="rId1181" xr:uid="{D1F9371A-7DEB-4165-AB36-19D0B45371FB}"/>
    <hyperlink ref="BC1190" r:id="rId1182" xr:uid="{CDB590F9-309C-420A-AB83-8448580749AD}"/>
    <hyperlink ref="BC1191" r:id="rId1183" xr:uid="{1309F93C-1929-495A-AD19-8C780B2B8D63}"/>
    <hyperlink ref="BC1192" r:id="rId1184" xr:uid="{B7736843-DAB6-4937-AEAE-5AF41DBE0763}"/>
    <hyperlink ref="BC1193" r:id="rId1185" xr:uid="{E64A9F02-1155-4ACB-8912-7E534577AC68}"/>
    <hyperlink ref="BC1194" r:id="rId1186" xr:uid="{FD1F440F-10F2-44C9-B8F7-0DF8410B936E}"/>
    <hyperlink ref="BC1195" r:id="rId1187" xr:uid="{23B48AE1-9F89-42CA-8440-3621179A01F8}"/>
    <hyperlink ref="BC1196" r:id="rId1188" xr:uid="{72A22E8C-D424-45E6-9E02-75D14ED6477F}"/>
    <hyperlink ref="BC1197" r:id="rId1189" xr:uid="{64EAAE50-3675-4390-936D-7D4B5A31F5CD}"/>
    <hyperlink ref="BC1198" r:id="rId1190" xr:uid="{AE5BBABF-6AFE-426E-8D9E-D161D1CFA5A8}"/>
    <hyperlink ref="BC1199" r:id="rId1191" xr:uid="{2112785B-020F-437E-A0C8-1F01AECB615E}"/>
    <hyperlink ref="BC1200" r:id="rId1192" xr:uid="{2483380D-D124-4632-98A6-DA4740007A16}"/>
    <hyperlink ref="BC1201" r:id="rId1193" xr:uid="{4236646A-7B83-416C-BC15-18B2AFEE4C57}"/>
    <hyperlink ref="BC1202" r:id="rId1194" xr:uid="{9EEC986B-21BB-4D86-9AA3-57A1BEDCB079}"/>
    <hyperlink ref="BC1203" r:id="rId1195" xr:uid="{0881982A-D79A-4A45-8EAD-03E0076875EA}"/>
    <hyperlink ref="BC1204" r:id="rId1196" xr:uid="{C669B9FB-62B4-4E7D-8DD2-CDA1FF8AD49C}"/>
    <hyperlink ref="BC1205" r:id="rId1197" xr:uid="{F3DEF62A-F654-4916-B439-CB65319DA207}"/>
    <hyperlink ref="BC1206" r:id="rId1198" xr:uid="{583CDF51-623C-42FF-82F1-49B2BDD3BA0C}"/>
    <hyperlink ref="BC1207" r:id="rId1199" xr:uid="{79F74AE7-A519-45CA-B406-D9BFF84EBD97}"/>
    <hyperlink ref="BC1208" r:id="rId1200" xr:uid="{0C7AD0E8-6024-4EF4-B7BB-FDBD9A3AF853}"/>
    <hyperlink ref="BC1209" r:id="rId1201" xr:uid="{8559F39A-9873-444A-AF7A-5052E070AFCF}"/>
    <hyperlink ref="BC1210" r:id="rId1202" xr:uid="{5423664A-A140-4527-9419-A8DCAEB7CF54}"/>
    <hyperlink ref="BC1211" r:id="rId1203" xr:uid="{4FD7E4DB-F15C-4531-8443-6F13729214B0}"/>
    <hyperlink ref="BC1212" r:id="rId1204" xr:uid="{F6C9DDCD-D14B-4A3A-BFE7-9F7164B7BAEB}"/>
    <hyperlink ref="BC1213" r:id="rId1205" xr:uid="{BA8E7490-2433-4009-A9F1-72CBC3937EC6}"/>
    <hyperlink ref="BC1214" r:id="rId1206" xr:uid="{11C57B0E-110A-4286-81AA-AD6E0CDE320D}"/>
    <hyperlink ref="BC1215" r:id="rId1207" xr:uid="{309438DD-D5FB-4552-88C2-33CEABC998CC}"/>
    <hyperlink ref="BC1216" r:id="rId1208" xr:uid="{C24DD2E0-3B2A-4B87-A983-31DDB9C5601B}"/>
    <hyperlink ref="BC1217" r:id="rId1209" xr:uid="{02C66767-943D-41D7-9DD1-A52364450526}"/>
    <hyperlink ref="BC1218" r:id="rId1210" xr:uid="{B976568B-F6F7-46D1-B0C8-CE79C457B2A7}"/>
    <hyperlink ref="BC1219" r:id="rId1211" xr:uid="{721513B4-90DF-4095-B138-F0B6EB073C3C}"/>
    <hyperlink ref="BC1220" r:id="rId1212" xr:uid="{3DD47373-37B8-4D48-9443-688FEE523E00}"/>
    <hyperlink ref="BC1221" r:id="rId1213" xr:uid="{ABE1292A-B43A-44F1-8CFF-25EEDA6F2B63}"/>
    <hyperlink ref="BC1222" r:id="rId1214" xr:uid="{A0B84D93-AFD0-419A-9A0A-6C1B1FFB9F23}"/>
    <hyperlink ref="BC1223" r:id="rId1215" xr:uid="{2B19BB37-2F38-47B9-BE01-2ADB7ECF9650}"/>
    <hyperlink ref="BC1224" r:id="rId1216" xr:uid="{2148DAB2-6D48-4254-A77E-EFD7272F116E}"/>
    <hyperlink ref="BC1225" r:id="rId1217" xr:uid="{7D2B4F50-258A-4214-AED7-C73E1DDCCA29}"/>
    <hyperlink ref="BC1226" r:id="rId1218" xr:uid="{4C64BD79-EA38-4B57-A4E8-B3CFCDA32916}"/>
    <hyperlink ref="BC1227" r:id="rId1219" xr:uid="{4A049B64-8520-42BB-9C1F-C0DC815B001E}"/>
    <hyperlink ref="BC1228" r:id="rId1220" xr:uid="{F0850604-1AF5-42CB-8FA6-8BBAD8554111}"/>
    <hyperlink ref="BC1229" r:id="rId1221" xr:uid="{E812E421-B68C-4715-8388-4433C9B36CDD}"/>
    <hyperlink ref="BC1230" r:id="rId1222" xr:uid="{5DAB08F3-FA59-4517-A269-EF22E087E28B}"/>
    <hyperlink ref="BC1231" r:id="rId1223" xr:uid="{2569C8D3-149C-4F76-9F98-DBCDA6DFE07E}"/>
    <hyperlink ref="BC1232" r:id="rId1224" xr:uid="{16EA3E84-5D53-41DE-A107-4AE75094B638}"/>
    <hyperlink ref="BC1233" r:id="rId1225" xr:uid="{9D48D8D6-241A-4532-872E-9796A86CA413}"/>
    <hyperlink ref="BC1234" r:id="rId1226" xr:uid="{C0524042-CF21-45DD-83D6-72DA65CCFAF1}"/>
    <hyperlink ref="BC1235" r:id="rId1227" xr:uid="{92D117C2-C2B3-475F-8EB0-CF60B5511E99}"/>
    <hyperlink ref="BC1236" r:id="rId1228" xr:uid="{15DF4ED3-4064-42F2-8A17-E3AC39FD6A13}"/>
    <hyperlink ref="BC1237" r:id="rId1229" xr:uid="{19EFCBCF-562D-4242-8C7A-C87AB1292165}"/>
    <hyperlink ref="BC1238" r:id="rId1230" xr:uid="{57C70E00-E7B7-4ED5-94C8-0931D52692E9}"/>
    <hyperlink ref="BC1239" r:id="rId1231" xr:uid="{818D7176-ADA0-4070-88B4-D2419D4E0F20}"/>
    <hyperlink ref="BC1240" r:id="rId1232" xr:uid="{CE5EB244-6DC8-4229-A28F-714F2BC3231F}"/>
    <hyperlink ref="BC1241" r:id="rId1233" xr:uid="{76E431DD-B804-4BC8-9C2C-A570E69C2FFE}"/>
    <hyperlink ref="BC1242" r:id="rId1234" xr:uid="{7A872F6B-7FF3-4BE7-84D0-A090E1D0926C}"/>
    <hyperlink ref="BC1243" r:id="rId1235" xr:uid="{18D30FEE-2683-42F5-8065-308DBBA9B1C6}"/>
    <hyperlink ref="BC1244" r:id="rId1236" xr:uid="{F43C26BD-6C54-4DB9-B40D-A66DA3B8D9B0}"/>
    <hyperlink ref="BC1245" r:id="rId1237" xr:uid="{92750C95-FED8-42DE-84E4-AFA4B436874A}"/>
    <hyperlink ref="BC1246" r:id="rId1238" xr:uid="{36B385E0-258E-4088-8111-EAF947D1F1C6}"/>
    <hyperlink ref="BC1247" r:id="rId1239" xr:uid="{7B67FE3B-E609-4611-96C1-5CD2DDCDF3B0}"/>
    <hyperlink ref="BC1248" r:id="rId1240" xr:uid="{8056BD97-7149-47BB-A9C0-7C806624B8B0}"/>
    <hyperlink ref="BC1249" r:id="rId1241" xr:uid="{307CDEE6-296B-40D7-A561-9EF87B6DD80A}"/>
    <hyperlink ref="BC1250" r:id="rId1242" xr:uid="{83B2E00D-FF24-4CC7-9710-88A3597BCB5D}"/>
    <hyperlink ref="BC1251" r:id="rId1243" xr:uid="{1E22B92E-1F4B-4F4A-9D92-CCA7FD04A501}"/>
    <hyperlink ref="BC1252" r:id="rId1244" xr:uid="{72594806-6EB9-497A-84CE-54B859799A61}"/>
    <hyperlink ref="BC1253" r:id="rId1245" xr:uid="{A79C1146-4D8C-4FE9-AEA3-B08F3DE7EC85}"/>
    <hyperlink ref="BC1254" r:id="rId1246" xr:uid="{80350516-C692-4709-B0BC-64EE133FA742}"/>
    <hyperlink ref="BC1255" r:id="rId1247" xr:uid="{18F0E7C8-7F5A-4ED9-A742-3AD53A9ED59A}"/>
    <hyperlink ref="BC1256" r:id="rId1248" xr:uid="{B3A54AC1-7FEC-4942-B240-06F5202941CC}"/>
    <hyperlink ref="BC1257" r:id="rId1249" xr:uid="{03FBA5ED-193B-40A8-8869-087F40E523D8}"/>
    <hyperlink ref="BC1258" r:id="rId1250" xr:uid="{EB6BD3AB-00CE-4942-BD86-3A83F18363AC}"/>
    <hyperlink ref="BC1259" r:id="rId1251" xr:uid="{E40EB032-AA98-4C6F-92E2-2904F474E77C}"/>
    <hyperlink ref="BC1260" r:id="rId1252" xr:uid="{5B45E926-F783-463E-A41E-2D91755F31DC}"/>
    <hyperlink ref="BC1261" r:id="rId1253" xr:uid="{289BE286-E498-48AE-95FB-76113D118D01}"/>
    <hyperlink ref="BC1262" r:id="rId1254" xr:uid="{F8ED88DE-C3AC-4C9A-A326-B923C95E790C}"/>
    <hyperlink ref="BC1263" r:id="rId1255" xr:uid="{4F7CA1DE-D473-45A3-AB5F-04CD299BD480}"/>
    <hyperlink ref="BC1264" r:id="rId1256" xr:uid="{744D9715-9E43-464B-AFDE-98E43976B521}"/>
    <hyperlink ref="BC1265" r:id="rId1257" xr:uid="{9665964F-A249-4D39-87A4-47D8BD4C0442}"/>
    <hyperlink ref="BC1266" r:id="rId1258" xr:uid="{4DA9B39D-AAC8-4DE2-B440-241EF55CA36A}"/>
    <hyperlink ref="BC1267" r:id="rId1259" xr:uid="{D468C05F-DF08-4C82-8CCB-7B198F887E17}"/>
    <hyperlink ref="BC1268" r:id="rId1260" xr:uid="{7BEB6DB7-9C64-4336-98E6-6799A7AA174F}"/>
    <hyperlink ref="BC1269" r:id="rId1261" xr:uid="{2A28BA96-EFEF-4968-95B2-AB4D51A5FA47}"/>
    <hyperlink ref="BC1270" r:id="rId1262" xr:uid="{B07A03C1-EE66-4CDA-A44A-63A886C2D319}"/>
    <hyperlink ref="BC1271" r:id="rId1263" xr:uid="{82E859AF-F7DE-4C49-A06D-5AB8C8D1C525}"/>
    <hyperlink ref="BC1272" r:id="rId1264" xr:uid="{B8909C8F-5FD8-4288-809B-B8FB8B88EDF3}"/>
    <hyperlink ref="BC1273" r:id="rId1265" xr:uid="{4EA2F1AB-8D9A-45A1-9967-35479F2183DC}"/>
    <hyperlink ref="BC1274" r:id="rId1266" xr:uid="{68EE7C3E-C386-41F1-A0F5-5FB5CF60278E}"/>
    <hyperlink ref="BC1275" r:id="rId1267" xr:uid="{4F499651-360B-49E4-AE2F-4B462E90E80E}"/>
    <hyperlink ref="BC1276" r:id="rId1268" xr:uid="{E8C3DB46-ECFB-4FBF-8135-17C23E846FF7}"/>
    <hyperlink ref="BC1277" r:id="rId1269" xr:uid="{FEAAFAB7-2CCC-4A11-8D4D-83D5F550013F}"/>
    <hyperlink ref="BC1278" r:id="rId1270" xr:uid="{EA191E13-277F-4724-A426-AA56097AAED6}"/>
    <hyperlink ref="BC1279" r:id="rId1271" xr:uid="{6EC8B911-FE4B-4A8E-8EA2-81592F00EA1E}"/>
    <hyperlink ref="BC1280" r:id="rId1272" xr:uid="{EADA91B8-EB5D-48A7-B369-A7D63C10E8A1}"/>
    <hyperlink ref="BC1281" r:id="rId1273" xr:uid="{4FA9576A-1D2D-44DB-9430-7A28BA9255AB}"/>
    <hyperlink ref="BC1282" r:id="rId1274" xr:uid="{0A7EDB30-062E-4072-A367-C2711C6B688C}"/>
    <hyperlink ref="BC1283" r:id="rId1275" xr:uid="{55CD033D-AF4A-4A7C-8B2D-0D2944A7F34B}"/>
    <hyperlink ref="BC1284" r:id="rId1276" xr:uid="{3B864948-B51D-44B2-89F0-AF94C76450F8}"/>
    <hyperlink ref="BC1285" r:id="rId1277" xr:uid="{8A47554B-84F7-4DC4-9CB0-9D9FCDAE0C30}"/>
    <hyperlink ref="BC1286" r:id="rId1278" xr:uid="{843BB1C1-D6B4-4D79-8826-056455AA403E}"/>
    <hyperlink ref="BC1287" r:id="rId1279" xr:uid="{D5A3D79D-9537-4513-A598-3E92784D6F73}"/>
    <hyperlink ref="BC1288" r:id="rId1280" xr:uid="{469B6BED-90A7-4CEC-83A6-0E4E7365CBF9}"/>
    <hyperlink ref="BC1289" r:id="rId1281" xr:uid="{BAAEA9E2-FBB3-4750-8A4C-B30670AAB484}"/>
    <hyperlink ref="BC1290" r:id="rId1282" xr:uid="{B547BCBA-D4F1-4500-B493-B156961F2A92}"/>
    <hyperlink ref="BC1291" r:id="rId1283" xr:uid="{D7D73F87-1663-4792-BAF9-FC800B057C47}"/>
    <hyperlink ref="BC1292" r:id="rId1284" xr:uid="{87CC751C-9212-45C7-8D53-A66D89FDEAC0}"/>
    <hyperlink ref="BC1293" r:id="rId1285" xr:uid="{73EEC29B-07F5-451D-8FDB-514A1EB5B015}"/>
    <hyperlink ref="BC1294" r:id="rId1286" xr:uid="{228EE66F-E9F9-4A55-865B-CBC37613956C}"/>
    <hyperlink ref="BC1295" r:id="rId1287" xr:uid="{983443E7-4D29-4A81-97BB-8E58AB8AEFB8}"/>
    <hyperlink ref="BC1296" r:id="rId1288" xr:uid="{6C001B31-081E-418C-8560-C89030721782}"/>
    <hyperlink ref="BC1297" r:id="rId1289" xr:uid="{63A59C68-27DF-42BA-A311-FEAE96E2D991}"/>
    <hyperlink ref="BC1298" r:id="rId1290" xr:uid="{68BB5D4A-9947-4781-BF7F-28E3B20DC32B}"/>
    <hyperlink ref="BC1299" r:id="rId1291" xr:uid="{538B397D-3808-4063-8D46-85EEA5065D96}"/>
    <hyperlink ref="BC1300" r:id="rId1292" xr:uid="{0FBC051F-DC9B-4E01-8295-6080328A62DB}"/>
    <hyperlink ref="BC1301" r:id="rId1293" xr:uid="{774B42B3-082C-4C86-9D26-98F72393B7BC}"/>
    <hyperlink ref="BC1302" r:id="rId1294" xr:uid="{96A406C6-BD4B-4CCF-8FB5-0C3133C9E78F}"/>
    <hyperlink ref="BC1303" r:id="rId1295" xr:uid="{C551A61A-A164-4E19-BDC7-30771C95D608}"/>
    <hyperlink ref="BC1304" r:id="rId1296" xr:uid="{9C7ED2EF-8E38-4C30-9F5D-90E5B9024BB8}"/>
    <hyperlink ref="BC1305" r:id="rId1297" xr:uid="{AB32A461-5C29-4041-A068-774F249DB51E}"/>
    <hyperlink ref="BC1306" r:id="rId1298" xr:uid="{8DE79451-F6EC-4652-9D6D-715784D12B24}"/>
    <hyperlink ref="BC1307" r:id="rId1299" xr:uid="{5EA6215C-C01E-4DC8-9571-13D0B4618877}"/>
    <hyperlink ref="BC1308" r:id="rId1300" xr:uid="{F9AAA178-F0E7-496A-BBAF-FB294C80CF94}"/>
    <hyperlink ref="BC1309" r:id="rId1301" xr:uid="{7C870A60-DD42-4A4C-A4C7-2EA53DE7481B}"/>
    <hyperlink ref="BC1310" r:id="rId1302" xr:uid="{B92E74E7-5C7E-4D92-8DDC-D4482BE1619F}"/>
    <hyperlink ref="BC1311" r:id="rId1303" xr:uid="{23DD6224-DADF-419C-BF3E-93DF70A20EFD}"/>
    <hyperlink ref="BC1312" r:id="rId1304" xr:uid="{B3E6B2F9-2C79-47E7-A052-F5B70E346C1F}"/>
    <hyperlink ref="BC1313" r:id="rId1305" xr:uid="{44645564-50AD-4D72-BA29-87984C332A19}"/>
    <hyperlink ref="BC1314" r:id="rId1306" xr:uid="{737226BC-AAE8-45B8-AE22-2BFC14CDC02A}"/>
    <hyperlink ref="BC1315" r:id="rId1307" xr:uid="{802C8BED-D5DC-476B-94F9-740EDCE4427F}"/>
    <hyperlink ref="BC1316" r:id="rId1308" xr:uid="{96F39F9E-629E-4939-A3F9-638EB46DFFD5}"/>
    <hyperlink ref="BC1317" r:id="rId1309" xr:uid="{DD67CF6A-927E-4B48-9994-8580C00D681D}"/>
    <hyperlink ref="BC1318" r:id="rId1310" xr:uid="{2CA86F80-130B-4694-98C1-6DFD87FE0270}"/>
    <hyperlink ref="BC1319" r:id="rId1311" xr:uid="{7833E56E-A38B-4AF7-BBE4-576BBC45C201}"/>
    <hyperlink ref="BC1320" r:id="rId1312" xr:uid="{434B2D46-D644-4AE4-8D41-D06755740C0F}"/>
    <hyperlink ref="BC1321" r:id="rId1313" xr:uid="{E9292037-8968-49ED-82EF-6BC6D9B6728E}"/>
    <hyperlink ref="BC1322" r:id="rId1314" xr:uid="{4E0144F9-299B-41E3-937D-0B42AC9FF69B}"/>
    <hyperlink ref="BC1323" r:id="rId1315" xr:uid="{7D8F4008-D424-4643-B8BB-A029A627B273}"/>
    <hyperlink ref="BC1324" r:id="rId1316" xr:uid="{056578EE-2204-41BE-AF15-89D61A458329}"/>
    <hyperlink ref="BC1325" r:id="rId1317" xr:uid="{59C6724D-2EF5-455A-B5C5-FE8CA62C8AC8}"/>
    <hyperlink ref="BC1326" r:id="rId1318" xr:uid="{90ABE213-4E1A-4EF0-ACAB-8C0759CFF391}"/>
    <hyperlink ref="BC1327" r:id="rId1319" xr:uid="{503C79CB-AA0E-41A9-8177-26069393F0F0}"/>
    <hyperlink ref="BC1328" r:id="rId1320" xr:uid="{423639F3-E085-46A7-B239-2A013C4622A9}"/>
    <hyperlink ref="BC1329" r:id="rId1321" xr:uid="{0665CA79-5ABF-46BD-A871-BB8AA983C688}"/>
    <hyperlink ref="BC1330" r:id="rId1322" xr:uid="{ACE0FD5C-6DAC-4545-B7B0-FDF64CEBBA99}"/>
    <hyperlink ref="BC1331" r:id="rId1323" xr:uid="{3DBD994E-5594-41AD-8D04-92F62E335B77}"/>
    <hyperlink ref="BC1332" r:id="rId1324" xr:uid="{74BEAE39-4B34-4806-A2A5-62AE68F86434}"/>
    <hyperlink ref="BC1333" r:id="rId1325" xr:uid="{5C8744B7-5C6E-4335-BBF5-0E8E35260AAF}"/>
    <hyperlink ref="BC1334" r:id="rId1326" xr:uid="{302A3B93-6B0F-4236-8301-2BE5E3AB8946}"/>
    <hyperlink ref="BC1335" r:id="rId1327" xr:uid="{86813150-BFD7-4894-A4D6-06379571402A}"/>
    <hyperlink ref="BC1336" r:id="rId1328" xr:uid="{248D5813-EEA2-4F53-84B7-12DD715AE32B}"/>
    <hyperlink ref="BC1337" r:id="rId1329" xr:uid="{ABEE0FCB-3F39-4228-974E-3BC521A4C5EE}"/>
    <hyperlink ref="BC1338" r:id="rId1330" xr:uid="{EAC214EA-6298-45A6-AC46-AEF3B5DDCB05}"/>
    <hyperlink ref="BC1339" r:id="rId1331" xr:uid="{9F70D181-64E6-46A0-8F49-C2B199C43677}"/>
    <hyperlink ref="BC1340" r:id="rId1332" xr:uid="{EE8E6097-5582-4C2C-B807-3D84BC82A182}"/>
    <hyperlink ref="BC1341" r:id="rId1333" xr:uid="{0519BC58-DFBC-419A-B7FD-610B5CEA4CB6}"/>
    <hyperlink ref="BC1342" r:id="rId1334" xr:uid="{5E108731-BD96-41D9-972E-3BDCF8DEC963}"/>
    <hyperlink ref="BC1343" r:id="rId1335" xr:uid="{C60E018D-4271-4956-8893-E62AA93A2FAE}"/>
    <hyperlink ref="BC1344" r:id="rId1336" xr:uid="{F8B0A396-8877-4263-9790-FDE3B776B9DC}"/>
    <hyperlink ref="BC1345" r:id="rId1337" xr:uid="{8FD2E727-20DF-44D0-A101-0E96AB786D2D}"/>
    <hyperlink ref="BC1346" r:id="rId1338" xr:uid="{62CDFEAD-55F3-4550-8A5D-FE6CB704A3B4}"/>
    <hyperlink ref="BC1347" r:id="rId1339" xr:uid="{45B373CE-9A0C-4FAA-8CA0-92EDD7999217}"/>
    <hyperlink ref="BC1348" r:id="rId1340" xr:uid="{F74DCC62-F87C-4A9F-97CB-F7D367284F85}"/>
    <hyperlink ref="BC1349" r:id="rId1341" xr:uid="{BFD34473-252D-48CC-805B-8FF8CEA7CDAC}"/>
    <hyperlink ref="BC1350" r:id="rId1342" xr:uid="{32791171-8F7F-41B2-A1BE-07A8980CF9F2}"/>
    <hyperlink ref="BC1351" r:id="rId1343" xr:uid="{091CBB46-05DB-4F21-A0F8-CE78890F58F5}"/>
    <hyperlink ref="BC1352" r:id="rId1344" xr:uid="{45B5334F-5F7F-4459-930F-7E7005B95BF6}"/>
    <hyperlink ref="BC1353" r:id="rId1345" xr:uid="{AF33A619-7367-426D-B624-825C2A55581D}"/>
    <hyperlink ref="BC1354" r:id="rId1346" xr:uid="{E3138E9A-765D-4F92-8CC9-736B7A1AEED4}"/>
    <hyperlink ref="BC1355" r:id="rId1347" xr:uid="{ABED63D1-5686-4EFE-A53A-7CC478529435}"/>
    <hyperlink ref="BC1356" r:id="rId1348" xr:uid="{89340F46-75F1-4FE5-ABF4-2CAE4AFDB7A1}"/>
    <hyperlink ref="BC1357" r:id="rId1349" xr:uid="{60D68994-075C-48F0-BF41-1DBA3883DDB1}"/>
    <hyperlink ref="BC1358" r:id="rId1350" xr:uid="{C701FE5D-2505-4365-B3CF-7147F6F676CE}"/>
    <hyperlink ref="BC1359" r:id="rId1351" xr:uid="{212E9008-B92C-4C49-BCB3-D9871095D33B}"/>
    <hyperlink ref="BC1360" r:id="rId1352" xr:uid="{08D7D821-7785-4BA4-9D84-D3433CB8693C}"/>
    <hyperlink ref="BC1361" r:id="rId1353" xr:uid="{A30B62DF-165D-4413-8B70-32A0FC63CB81}"/>
    <hyperlink ref="BC1362" r:id="rId1354" xr:uid="{CDF2C83C-5325-4451-93AB-1720F24EA2EA}"/>
    <hyperlink ref="BC1363" r:id="rId1355" xr:uid="{29599EAC-D9DF-443B-82B9-756B5FCF7341}"/>
    <hyperlink ref="BC1364" r:id="rId1356" xr:uid="{DEF3329E-8A29-45CD-8F78-DA0CC45DE817}"/>
    <hyperlink ref="BC1365" r:id="rId1357" xr:uid="{A5AA439E-5F0F-4CD2-A11C-B44121BE6FB8}"/>
    <hyperlink ref="BC1366" r:id="rId1358" xr:uid="{4E505753-2A5E-4349-BA7B-22478451C632}"/>
    <hyperlink ref="BC1367" r:id="rId1359" xr:uid="{C7D28EE8-1825-4E6E-A75A-3BE3E7B44400}"/>
    <hyperlink ref="BC1368" r:id="rId1360" xr:uid="{7A8BFFFA-1771-40A4-8545-BBCD134DA364}"/>
    <hyperlink ref="BC1369" r:id="rId1361" xr:uid="{C5FB79F2-9448-44EB-9B04-C1E39B7313A3}"/>
    <hyperlink ref="BC1370" r:id="rId1362" xr:uid="{0FE47CD6-BA47-4858-A29B-3E910DCCDC28}"/>
    <hyperlink ref="BC1371" r:id="rId1363" xr:uid="{C1BA94D6-6B21-4F55-B68D-CFDEC3D756C8}"/>
    <hyperlink ref="BC1372" r:id="rId1364" xr:uid="{F2636FD7-E3D6-40D8-8DDC-945C5667A1D2}"/>
    <hyperlink ref="BC1373" r:id="rId1365" xr:uid="{C3F4D69A-DFD2-439F-AD04-D31D26086888}"/>
    <hyperlink ref="BC1374" r:id="rId1366" xr:uid="{25533B4B-9765-40B3-9575-32EB05A9C410}"/>
    <hyperlink ref="BC1375" r:id="rId1367" xr:uid="{B6E277A7-AD8C-4BF1-AB16-A48F334C4A50}"/>
    <hyperlink ref="BC1376" r:id="rId1368" xr:uid="{2A750345-00E6-4B38-8966-D55BFABB31F6}"/>
    <hyperlink ref="BC1377" r:id="rId1369" xr:uid="{A95CC617-6195-4F29-B04A-89B26A63F1EA}"/>
    <hyperlink ref="BC1378" r:id="rId1370" xr:uid="{F9933F7F-B187-455A-8F87-3C6854BE6CC7}"/>
    <hyperlink ref="BC1379" r:id="rId1371" xr:uid="{9F2B3AFC-F6E1-4632-AC65-B60B4ADC3859}"/>
    <hyperlink ref="BC1380" r:id="rId1372" xr:uid="{69A386A1-EDAF-4183-8929-F8FC086E1E55}"/>
    <hyperlink ref="BC1381" r:id="rId1373" xr:uid="{45535DE6-C774-4B3C-897B-B184DE0C77D1}"/>
    <hyperlink ref="BC1382" r:id="rId1374" xr:uid="{4BA47322-97F3-4144-A5EB-DEACC157B1A2}"/>
    <hyperlink ref="BC1383" r:id="rId1375" xr:uid="{5408118A-4B43-44A0-8D55-02E43AE2A038}"/>
    <hyperlink ref="BC1384" r:id="rId1376" xr:uid="{B53B8C37-3555-4A39-A5BE-9C79627B38AF}"/>
    <hyperlink ref="BC1385" r:id="rId1377" xr:uid="{854C2FCA-FED0-4569-ADB0-AD31AA07EC17}"/>
    <hyperlink ref="BC1386" r:id="rId1378" xr:uid="{F04A91B5-73C7-4DF4-997E-C29E02278CBE}"/>
    <hyperlink ref="BC1387" r:id="rId1379" xr:uid="{3D06D20A-0956-4000-B582-54F54373DDE5}"/>
    <hyperlink ref="BC1388" r:id="rId1380" xr:uid="{35D3791E-3B03-45C8-AA2F-FCA14FB5AF18}"/>
    <hyperlink ref="BC1389" r:id="rId1381" xr:uid="{29FEEE9F-6A70-4CC6-837C-22AFECBF2407}"/>
    <hyperlink ref="BC1390" r:id="rId1382" xr:uid="{2910D5A4-1475-44F2-8ED3-E2479518D257}"/>
    <hyperlink ref="BC1391" r:id="rId1383" xr:uid="{BCABEAD0-E1E9-40AB-B6F9-8057836A6196}"/>
    <hyperlink ref="BC1392" r:id="rId1384" xr:uid="{A52E832E-C10E-432E-882A-F8AC894829F1}"/>
    <hyperlink ref="BC1393" r:id="rId1385" xr:uid="{85571697-A54C-4008-8875-AC92B5196FBB}"/>
    <hyperlink ref="BC1394" r:id="rId1386" xr:uid="{6813B57C-3F73-4DDB-8B4D-AE2D7F3E9784}"/>
    <hyperlink ref="BC1395" r:id="rId1387" xr:uid="{57738318-8059-4C72-95BA-B4CEEAABE35D}"/>
    <hyperlink ref="BC1396" r:id="rId1388" xr:uid="{5035818C-2118-4631-A1C1-3BEAB13FE1F2}"/>
    <hyperlink ref="BC1397" r:id="rId1389" xr:uid="{2F3AC22D-7A29-4011-9478-537668E8B0F9}"/>
    <hyperlink ref="BC1398" r:id="rId1390" xr:uid="{3C80DBBE-F9EA-4615-98F6-B397F763981D}"/>
    <hyperlink ref="BC1399" r:id="rId1391" xr:uid="{2CE0F834-DB59-4646-A482-58DC49C543CA}"/>
  </hyperlinks>
  <pageMargins left="0.7" right="0.7" top="0.75" bottom="0.75" header="0.3" footer="0.3"/>
  <pageSetup paperSize="9" orientation="portrait" r:id="rId1392"/>
  <drawing r:id="rId13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00451-F37B-462F-988A-7A18FF0A0532}">
  <dimension ref="A1:AH220"/>
  <sheetViews>
    <sheetView topLeftCell="B50" zoomScale="85" zoomScaleNormal="85" workbookViewId="0">
      <selection activeCell="I66" sqref="I66"/>
    </sheetView>
  </sheetViews>
  <sheetFormatPr defaultRowHeight="15" x14ac:dyDescent="0.25"/>
  <cols>
    <col min="1" max="1" width="10.140625" hidden="1" customWidth="1"/>
    <col min="2" max="2" width="15.85546875" bestFit="1" customWidth="1"/>
    <col min="3" max="3" width="26.28515625" customWidth="1"/>
    <col min="4" max="4" width="9.28515625" hidden="1" customWidth="1"/>
    <col min="5" max="5" width="20.28515625" customWidth="1"/>
    <col min="6" max="6" width="12.28515625" customWidth="1"/>
    <col min="7" max="7" width="20.28515625" bestFit="1" customWidth="1"/>
    <col min="8" max="8" width="9.28515625" customWidth="1"/>
    <col min="9" max="9" width="39.140625" bestFit="1" customWidth="1"/>
    <col min="10" max="10" width="20.140625" style="219" bestFit="1" customWidth="1"/>
    <col min="11" max="11" width="15.7109375" style="219" bestFit="1" customWidth="1"/>
    <col min="12" max="12" width="17" bestFit="1" customWidth="1"/>
    <col min="13" max="13" width="7.85546875" customWidth="1"/>
    <col min="14" max="14" width="14.140625" bestFit="1" customWidth="1"/>
    <col min="15" max="15" width="20.28515625" bestFit="1" customWidth="1"/>
    <col min="16" max="16" width="20" bestFit="1" customWidth="1"/>
    <col min="17" max="17" width="24.7109375" style="219" bestFit="1" customWidth="1"/>
    <col min="18" max="18" width="16.7109375" bestFit="1" customWidth="1"/>
    <col min="19" max="19" width="18.85546875" bestFit="1" customWidth="1"/>
    <col min="20" max="20" width="19.28515625" style="219" customWidth="1"/>
    <col min="21" max="21" width="7" style="219" bestFit="1" customWidth="1"/>
    <col min="22" max="22" width="7.42578125" style="219" bestFit="1" customWidth="1"/>
    <col min="23" max="23" width="7.140625" style="219" bestFit="1" customWidth="1"/>
    <col min="24" max="24" width="15.28515625" style="219" bestFit="1" customWidth="1"/>
    <col min="25" max="25" width="23.42578125" style="219" bestFit="1" customWidth="1"/>
    <col min="26" max="26" width="23" style="219" bestFit="1" customWidth="1"/>
    <col min="27" max="27" width="15" style="219" bestFit="1" customWidth="1"/>
    <col min="28" max="28" width="7" style="219" bestFit="1" customWidth="1"/>
    <col min="29" max="29" width="7.42578125" style="219" bestFit="1" customWidth="1"/>
    <col min="30" max="30" width="7.140625" style="219" bestFit="1" customWidth="1"/>
    <col min="31" max="31" width="53.140625" customWidth="1"/>
    <col min="32" max="32" width="19" customWidth="1"/>
    <col min="33" max="33" width="36.28515625" bestFit="1" customWidth="1"/>
    <col min="34" max="34" width="33.85546875" bestFit="1" customWidth="1"/>
  </cols>
  <sheetData>
    <row r="1" spans="1:34" ht="24" thickBot="1" x14ac:dyDescent="0.4">
      <c r="A1" s="231"/>
      <c r="B1" s="160"/>
      <c r="I1" s="1" t="e" vm="1">
        <v>#VALUE!</v>
      </c>
      <c r="J1" s="1" t="s">
        <v>0</v>
      </c>
      <c r="K1" s="243" t="s">
        <v>5225</v>
      </c>
    </row>
    <row r="2" spans="1:34" s="232" customFormat="1" ht="25.5" customHeight="1" x14ac:dyDescent="0.25">
      <c r="I2" s="1" t="e" vm="2">
        <v>#VALUE!</v>
      </c>
      <c r="J2" s="1" t="s">
        <v>1</v>
      </c>
      <c r="K2" s="87" t="s">
        <v>2</v>
      </c>
      <c r="M2"/>
      <c r="N2"/>
      <c r="O2"/>
      <c r="P2"/>
      <c r="Q2" s="62"/>
      <c r="R2" s="113"/>
      <c r="S2" s="64" t="s">
        <v>1965</v>
      </c>
      <c r="T2" s="64"/>
      <c r="U2" s="63"/>
      <c r="V2" s="63"/>
      <c r="W2" s="65"/>
      <c r="X2" s="233"/>
      <c r="Y2" s="56"/>
      <c r="Z2" s="117" t="s">
        <v>1976</v>
      </c>
      <c r="AA2" s="117"/>
      <c r="AB2" s="56"/>
      <c r="AC2" s="56"/>
      <c r="AD2" s="58"/>
    </row>
    <row r="3" spans="1:34" ht="28.5" customHeight="1" x14ac:dyDescent="0.25">
      <c r="I3" s="1" t="e" vm="3">
        <v>#VALUE!</v>
      </c>
      <c r="J3" s="1" t="s">
        <v>3</v>
      </c>
      <c r="K3" s="6">
        <v>20250401</v>
      </c>
      <c r="Q3" s="66"/>
      <c r="R3" s="137" t="s">
        <v>1972</v>
      </c>
      <c r="S3" s="137" t="s">
        <v>1972</v>
      </c>
      <c r="T3" s="45" t="s">
        <v>1972</v>
      </c>
      <c r="U3" s="45" t="s">
        <v>1973</v>
      </c>
      <c r="V3" s="45" t="s">
        <v>1973</v>
      </c>
      <c r="W3" s="67" t="s">
        <v>1973</v>
      </c>
      <c r="X3" s="234"/>
      <c r="Y3" s="46"/>
      <c r="Z3" s="123" t="s">
        <v>1972</v>
      </c>
      <c r="AA3" s="118" t="s">
        <v>1972</v>
      </c>
      <c r="AB3" s="46" t="s">
        <v>1973</v>
      </c>
      <c r="AC3" s="46" t="s">
        <v>1973</v>
      </c>
      <c r="AD3" s="59" t="s">
        <v>1973</v>
      </c>
    </row>
    <row r="4" spans="1:34" ht="15.75" x14ac:dyDescent="0.25">
      <c r="I4" s="1"/>
      <c r="J4" s="1" t="s">
        <v>4</v>
      </c>
      <c r="K4" s="87" t="s">
        <v>5</v>
      </c>
      <c r="Q4" s="66"/>
      <c r="R4" s="137"/>
      <c r="S4" s="137"/>
      <c r="T4" s="45"/>
      <c r="U4" s="45"/>
      <c r="V4" s="45"/>
      <c r="W4" s="67"/>
      <c r="X4" s="242"/>
      <c r="Y4" s="46"/>
      <c r="Z4" s="123"/>
      <c r="AA4" s="118"/>
      <c r="AB4" s="46"/>
      <c r="AC4" s="46"/>
      <c r="AD4" s="59"/>
    </row>
    <row r="5" spans="1:34" ht="16.5" thickBot="1" x14ac:dyDescent="0.3">
      <c r="A5" s="4" t="s">
        <v>8</v>
      </c>
      <c r="B5" s="4" t="s">
        <v>2264</v>
      </c>
      <c r="C5" s="4" t="s">
        <v>7</v>
      </c>
      <c r="D5" s="4" t="s">
        <v>9</v>
      </c>
      <c r="E5" s="4" t="s">
        <v>9</v>
      </c>
      <c r="F5" s="4" t="s">
        <v>1617</v>
      </c>
      <c r="G5" s="4" t="s">
        <v>4063</v>
      </c>
      <c r="H5" s="4" t="s">
        <v>1999</v>
      </c>
      <c r="I5" s="235" t="s">
        <v>4064</v>
      </c>
      <c r="J5" s="4" t="s">
        <v>1956</v>
      </c>
      <c r="K5" s="4" t="s">
        <v>2004</v>
      </c>
      <c r="L5" s="4" t="s">
        <v>1964</v>
      </c>
      <c r="M5" s="4" t="s">
        <v>1963</v>
      </c>
      <c r="N5" s="4" t="s">
        <v>1962</v>
      </c>
      <c r="O5" s="4" t="s">
        <v>1993</v>
      </c>
      <c r="P5" s="4" t="s">
        <v>1994</v>
      </c>
      <c r="Q5" s="68" t="s">
        <v>1966</v>
      </c>
      <c r="R5" s="138" t="s">
        <v>1974</v>
      </c>
      <c r="S5" s="138" t="s">
        <v>1967</v>
      </c>
      <c r="T5" s="69" t="s">
        <v>1968</v>
      </c>
      <c r="U5" s="69" t="s">
        <v>1969</v>
      </c>
      <c r="V5" s="69" t="s">
        <v>1970</v>
      </c>
      <c r="W5" s="70" t="s">
        <v>1971</v>
      </c>
      <c r="X5" s="60" t="s">
        <v>1977</v>
      </c>
      <c r="Y5" s="60" t="s">
        <v>1979</v>
      </c>
      <c r="Z5" s="124" t="s">
        <v>1980</v>
      </c>
      <c r="AA5" s="119" t="s">
        <v>1968</v>
      </c>
      <c r="AB5" s="60" t="s">
        <v>1969</v>
      </c>
      <c r="AC5" s="60" t="s">
        <v>1970</v>
      </c>
      <c r="AD5" s="61" t="s">
        <v>1971</v>
      </c>
      <c r="AE5" s="112" t="s">
        <v>13</v>
      </c>
      <c r="AF5" s="316" t="s">
        <v>5204</v>
      </c>
      <c r="AG5" s="316" t="s">
        <v>5199</v>
      </c>
      <c r="AH5" s="316" t="s">
        <v>5200</v>
      </c>
    </row>
    <row r="6" spans="1:34" ht="15.75" x14ac:dyDescent="0.25">
      <c r="A6" t="s">
        <v>4065</v>
      </c>
      <c r="B6" t="s">
        <v>4066</v>
      </c>
      <c r="C6" t="s">
        <v>4067</v>
      </c>
      <c r="E6" t="s">
        <v>4068</v>
      </c>
      <c r="F6" s="219" t="s">
        <v>2658</v>
      </c>
      <c r="H6" t="s">
        <v>308</v>
      </c>
      <c r="I6" t="s">
        <v>4069</v>
      </c>
      <c r="J6" s="219">
        <v>9506999000</v>
      </c>
      <c r="K6" s="219" t="s">
        <v>2658</v>
      </c>
      <c r="L6" s="219">
        <v>1</v>
      </c>
      <c r="M6" s="1" t="s">
        <v>1995</v>
      </c>
      <c r="N6" s="168">
        <v>339</v>
      </c>
      <c r="O6" s="161">
        <f>P6*0.8</f>
        <v>559.20000000000005</v>
      </c>
      <c r="P6" s="161">
        <v>699</v>
      </c>
      <c r="Q6" s="236">
        <v>5037648001002</v>
      </c>
      <c r="R6" s="219">
        <v>1.17</v>
      </c>
      <c r="S6" s="219">
        <v>0.189</v>
      </c>
      <c r="T6" s="219">
        <f t="shared" ref="T6:T15" si="0">R6+S6</f>
        <v>1.359</v>
      </c>
      <c r="U6" s="219">
        <v>245</v>
      </c>
      <c r="V6" s="219">
        <v>225</v>
      </c>
      <c r="W6" s="219">
        <v>165</v>
      </c>
      <c r="X6" s="219">
        <v>1</v>
      </c>
      <c r="Y6" s="219" t="s">
        <v>2658</v>
      </c>
      <c r="AE6" s="321" t="s">
        <v>4070</v>
      </c>
      <c r="AF6" t="s">
        <v>5206</v>
      </c>
      <c r="AG6" s="317" t="s">
        <v>5201</v>
      </c>
      <c r="AH6" s="309" t="s">
        <v>5202</v>
      </c>
    </row>
    <row r="7" spans="1:34" ht="15.75" x14ac:dyDescent="0.25">
      <c r="A7" t="s">
        <v>4065</v>
      </c>
      <c r="B7" t="s">
        <v>4071</v>
      </c>
      <c r="C7" t="s">
        <v>4067</v>
      </c>
      <c r="E7" t="s">
        <v>4068</v>
      </c>
      <c r="F7" s="219" t="s">
        <v>2658</v>
      </c>
      <c r="H7" t="s">
        <v>4072</v>
      </c>
      <c r="I7" t="s">
        <v>4069</v>
      </c>
      <c r="J7" s="219">
        <v>9506999000</v>
      </c>
      <c r="K7" s="219" t="s">
        <v>2658</v>
      </c>
      <c r="L7" s="219">
        <v>1</v>
      </c>
      <c r="M7" s="1" t="s">
        <v>1995</v>
      </c>
      <c r="N7" s="168">
        <v>339</v>
      </c>
      <c r="O7" s="161">
        <f t="shared" ref="O7:O60" si="1">P7*0.8</f>
        <v>559.20000000000005</v>
      </c>
      <c r="P7" s="161">
        <v>699</v>
      </c>
      <c r="Q7" s="236">
        <v>5060030860475</v>
      </c>
      <c r="R7" s="219">
        <v>1.17</v>
      </c>
      <c r="S7" s="219">
        <v>0.189</v>
      </c>
      <c r="T7" s="219">
        <f t="shared" si="0"/>
        <v>1.359</v>
      </c>
      <c r="U7" s="219">
        <v>245</v>
      </c>
      <c r="V7" s="219">
        <v>225</v>
      </c>
      <c r="W7" s="219">
        <v>165</v>
      </c>
      <c r="X7" s="219">
        <v>1</v>
      </c>
      <c r="Y7" s="219" t="s">
        <v>2658</v>
      </c>
      <c r="AE7" s="321" t="s">
        <v>4070</v>
      </c>
      <c r="AF7" t="s">
        <v>5206</v>
      </c>
      <c r="AG7" s="317" t="s">
        <v>5201</v>
      </c>
      <c r="AH7" s="309" t="s">
        <v>5202</v>
      </c>
    </row>
    <row r="8" spans="1:34" ht="15.75" x14ac:dyDescent="0.25">
      <c r="A8" t="s">
        <v>4065</v>
      </c>
      <c r="B8" t="s">
        <v>4073</v>
      </c>
      <c r="C8" t="s">
        <v>4067</v>
      </c>
      <c r="E8" t="s">
        <v>4068</v>
      </c>
      <c r="F8" s="219" t="s">
        <v>2658</v>
      </c>
      <c r="H8" t="s">
        <v>4074</v>
      </c>
      <c r="I8" t="s">
        <v>4069</v>
      </c>
      <c r="J8" s="219">
        <v>9506999000</v>
      </c>
      <c r="K8" s="219" t="s">
        <v>2658</v>
      </c>
      <c r="L8" s="219">
        <v>1</v>
      </c>
      <c r="M8" s="1" t="s">
        <v>1995</v>
      </c>
      <c r="N8" s="168">
        <v>339</v>
      </c>
      <c r="O8" s="161">
        <f t="shared" si="1"/>
        <v>559.20000000000005</v>
      </c>
      <c r="P8" s="161">
        <v>699</v>
      </c>
      <c r="Q8" s="236">
        <v>5060030860673</v>
      </c>
      <c r="R8" s="219">
        <v>1.17</v>
      </c>
      <c r="S8" s="219">
        <v>0.189</v>
      </c>
      <c r="T8" s="219">
        <f t="shared" si="0"/>
        <v>1.359</v>
      </c>
      <c r="U8" s="219">
        <v>245</v>
      </c>
      <c r="V8" s="219">
        <v>225</v>
      </c>
      <c r="W8" s="219">
        <v>165</v>
      </c>
      <c r="X8" s="219">
        <v>1</v>
      </c>
      <c r="Y8" s="219" t="s">
        <v>2658</v>
      </c>
      <c r="AE8" s="321" t="s">
        <v>4070</v>
      </c>
      <c r="AF8" t="s">
        <v>5206</v>
      </c>
      <c r="AG8" s="317" t="s">
        <v>5201</v>
      </c>
      <c r="AH8" s="309" t="s">
        <v>5202</v>
      </c>
    </row>
    <row r="9" spans="1:34" ht="15.75" x14ac:dyDescent="0.25">
      <c r="A9" t="s">
        <v>4065</v>
      </c>
      <c r="B9" t="s">
        <v>4075</v>
      </c>
      <c r="C9" t="s">
        <v>4076</v>
      </c>
      <c r="E9" t="s">
        <v>4068</v>
      </c>
      <c r="F9" s="219" t="s">
        <v>2658</v>
      </c>
      <c r="H9" t="s">
        <v>4077</v>
      </c>
      <c r="I9" t="s">
        <v>4069</v>
      </c>
      <c r="J9" s="219">
        <v>9506999000</v>
      </c>
      <c r="K9" s="219" t="s">
        <v>2658</v>
      </c>
      <c r="L9" s="219">
        <v>1</v>
      </c>
      <c r="M9" s="1" t="s">
        <v>1995</v>
      </c>
      <c r="N9" s="168">
        <v>339</v>
      </c>
      <c r="O9" s="161">
        <f t="shared" si="1"/>
        <v>559.20000000000005</v>
      </c>
      <c r="P9" s="161">
        <v>699</v>
      </c>
      <c r="Q9" s="236">
        <v>5037648001576</v>
      </c>
      <c r="R9" s="219">
        <v>1.17</v>
      </c>
      <c r="S9" s="219">
        <v>0.189</v>
      </c>
      <c r="T9" s="219">
        <f t="shared" si="0"/>
        <v>1.359</v>
      </c>
      <c r="U9" s="219">
        <v>245</v>
      </c>
      <c r="V9" s="219">
        <v>225</v>
      </c>
      <c r="W9" s="219">
        <v>165</v>
      </c>
      <c r="X9" s="219">
        <v>1</v>
      </c>
      <c r="Y9" s="219" t="s">
        <v>2658</v>
      </c>
      <c r="AE9" s="321" t="s">
        <v>4070</v>
      </c>
      <c r="AF9" t="s">
        <v>5206</v>
      </c>
      <c r="AG9" s="317" t="s">
        <v>5201</v>
      </c>
      <c r="AH9" s="309" t="s">
        <v>5202</v>
      </c>
    </row>
    <row r="10" spans="1:34" ht="15.75" x14ac:dyDescent="0.25">
      <c r="A10" t="s">
        <v>4065</v>
      </c>
      <c r="B10" t="s">
        <v>4078</v>
      </c>
      <c r="C10" t="s">
        <v>4079</v>
      </c>
      <c r="E10" t="s">
        <v>4068</v>
      </c>
      <c r="F10" s="219" t="s">
        <v>2658</v>
      </c>
      <c r="H10" t="s">
        <v>4074</v>
      </c>
      <c r="I10" t="s">
        <v>4080</v>
      </c>
      <c r="J10" s="219">
        <v>9506999000</v>
      </c>
      <c r="K10" s="219" t="s">
        <v>2658</v>
      </c>
      <c r="L10" s="219">
        <v>1</v>
      </c>
      <c r="M10" s="1" t="s">
        <v>1995</v>
      </c>
      <c r="N10" s="168">
        <v>222</v>
      </c>
      <c r="O10" s="161">
        <f t="shared" si="1"/>
        <v>364</v>
      </c>
      <c r="P10" s="161">
        <v>455</v>
      </c>
      <c r="Q10" s="236">
        <v>5037648000777</v>
      </c>
      <c r="R10" s="219">
        <v>0.52</v>
      </c>
      <c r="S10" s="219">
        <v>0.08</v>
      </c>
      <c r="T10" s="219">
        <f t="shared" si="0"/>
        <v>0.6</v>
      </c>
      <c r="U10" s="219">
        <v>100</v>
      </c>
      <c r="V10" s="219">
        <v>245</v>
      </c>
      <c r="W10" s="219">
        <v>175</v>
      </c>
      <c r="X10" s="219">
        <v>8</v>
      </c>
      <c r="Y10" s="236">
        <v>5060060862180</v>
      </c>
      <c r="Z10" s="219">
        <v>0.29399999999999998</v>
      </c>
      <c r="AA10" s="219">
        <f>(T10*8)+Z10</f>
        <v>5.0939999999999994</v>
      </c>
      <c r="AB10" s="219">
        <v>360</v>
      </c>
      <c r="AC10" s="219">
        <v>230</v>
      </c>
      <c r="AD10" s="219">
        <v>405</v>
      </c>
      <c r="AE10" s="321" t="s">
        <v>4081</v>
      </c>
      <c r="AF10" t="s">
        <v>5206</v>
      </c>
      <c r="AG10" s="317" t="s">
        <v>5201</v>
      </c>
      <c r="AH10" s="309" t="s">
        <v>5202</v>
      </c>
    </row>
    <row r="11" spans="1:34" ht="15.75" x14ac:dyDescent="0.25">
      <c r="A11" t="s">
        <v>4065</v>
      </c>
      <c r="B11" t="s">
        <v>4082</v>
      </c>
      <c r="C11" t="s">
        <v>4083</v>
      </c>
      <c r="E11" t="s">
        <v>4084</v>
      </c>
      <c r="F11" s="219" t="s">
        <v>4085</v>
      </c>
      <c r="G11" t="s">
        <v>4086</v>
      </c>
      <c r="I11" t="s">
        <v>4087</v>
      </c>
      <c r="J11" s="219">
        <v>2309903119</v>
      </c>
      <c r="K11" s="219" t="s">
        <v>4088</v>
      </c>
      <c r="L11" s="219">
        <v>12</v>
      </c>
      <c r="M11" s="1" t="s">
        <v>1995</v>
      </c>
      <c r="N11" s="168">
        <v>515</v>
      </c>
      <c r="O11" s="161">
        <f t="shared" si="1"/>
        <v>71.2</v>
      </c>
      <c r="P11" s="161">
        <v>89</v>
      </c>
      <c r="Q11" s="219" t="s">
        <v>4089</v>
      </c>
      <c r="R11" s="219">
        <v>0.65</v>
      </c>
      <c r="S11" s="219">
        <v>2E-3</v>
      </c>
      <c r="T11" s="219">
        <f t="shared" si="0"/>
        <v>0.65200000000000002</v>
      </c>
      <c r="U11" s="219">
        <v>105</v>
      </c>
      <c r="V11" s="219">
        <v>75</v>
      </c>
      <c r="W11" s="219">
        <v>105</v>
      </c>
      <c r="X11" s="219">
        <v>12</v>
      </c>
      <c r="Y11" s="236">
        <v>5060030860161</v>
      </c>
      <c r="Z11" s="219">
        <v>0.21299999999999999</v>
      </c>
      <c r="AA11" s="219">
        <f>(T11*12)+Z11</f>
        <v>8.036999999999999</v>
      </c>
      <c r="AB11" s="219">
        <v>320</v>
      </c>
      <c r="AC11" s="219">
        <v>170</v>
      </c>
      <c r="AD11" s="219">
        <v>220</v>
      </c>
      <c r="AE11" s="321" t="s">
        <v>4090</v>
      </c>
      <c r="AF11" t="s">
        <v>5206</v>
      </c>
      <c r="AG11" s="317" t="s">
        <v>5201</v>
      </c>
      <c r="AH11" s="309" t="s">
        <v>5202</v>
      </c>
    </row>
    <row r="12" spans="1:34" ht="15.75" x14ac:dyDescent="0.25">
      <c r="A12" t="s">
        <v>4065</v>
      </c>
      <c r="B12" t="s">
        <v>4091</v>
      </c>
      <c r="C12" t="s">
        <v>4092</v>
      </c>
      <c r="E12" t="s">
        <v>4084</v>
      </c>
      <c r="F12" s="219" t="s">
        <v>4093</v>
      </c>
      <c r="G12" t="s">
        <v>4094</v>
      </c>
      <c r="I12" t="s">
        <v>4805</v>
      </c>
      <c r="J12" s="219">
        <v>2309903119</v>
      </c>
      <c r="K12" s="219" t="s">
        <v>4088</v>
      </c>
      <c r="L12" s="219">
        <v>1</v>
      </c>
      <c r="M12" s="1" t="s">
        <v>1995</v>
      </c>
      <c r="N12" s="168">
        <v>41</v>
      </c>
      <c r="O12" s="161">
        <f t="shared" si="1"/>
        <v>71.2</v>
      </c>
      <c r="P12" s="161">
        <v>89</v>
      </c>
      <c r="Q12" s="236">
        <v>5060030860031</v>
      </c>
      <c r="R12" s="219">
        <v>0.65</v>
      </c>
      <c r="S12" s="219">
        <v>2E-3</v>
      </c>
      <c r="T12" s="219">
        <f t="shared" si="0"/>
        <v>0.65200000000000002</v>
      </c>
      <c r="U12" s="219">
        <v>105</v>
      </c>
      <c r="V12" s="219">
        <v>75</v>
      </c>
      <c r="W12" s="219">
        <v>105</v>
      </c>
      <c r="X12" s="219">
        <v>12</v>
      </c>
      <c r="Y12" s="236">
        <v>5060030860178</v>
      </c>
      <c r="Z12" s="219">
        <v>0.21299999999999999</v>
      </c>
      <c r="AA12" s="219">
        <f t="shared" ref="AA12:AA17" si="2">(T12*12)+Z12</f>
        <v>8.036999999999999</v>
      </c>
      <c r="AB12" s="219">
        <v>320</v>
      </c>
      <c r="AC12" s="219">
        <v>170</v>
      </c>
      <c r="AD12" s="219">
        <v>220</v>
      </c>
      <c r="AE12" s="321" t="s">
        <v>4090</v>
      </c>
      <c r="AF12" t="s">
        <v>5206</v>
      </c>
      <c r="AG12" s="317" t="s">
        <v>5201</v>
      </c>
      <c r="AH12" s="338" t="s">
        <v>5202</v>
      </c>
    </row>
    <row r="13" spans="1:34" ht="15.75" x14ac:dyDescent="0.25">
      <c r="A13" t="s">
        <v>4065</v>
      </c>
      <c r="B13" t="s">
        <v>4095</v>
      </c>
      <c r="C13" t="s">
        <v>4096</v>
      </c>
      <c r="E13" t="s">
        <v>4084</v>
      </c>
      <c r="F13" s="219" t="s">
        <v>4093</v>
      </c>
      <c r="G13" t="s">
        <v>4097</v>
      </c>
      <c r="I13" t="s">
        <v>4087</v>
      </c>
      <c r="J13" s="219">
        <v>2309903119</v>
      </c>
      <c r="K13" s="219" t="s">
        <v>4088</v>
      </c>
      <c r="L13" s="219">
        <v>1</v>
      </c>
      <c r="M13" s="1" t="s">
        <v>1995</v>
      </c>
      <c r="N13" s="168">
        <v>41</v>
      </c>
      <c r="O13" s="161">
        <f t="shared" si="1"/>
        <v>71.2</v>
      </c>
      <c r="P13" s="161">
        <v>89</v>
      </c>
      <c r="Q13" s="236">
        <v>5060030860406</v>
      </c>
      <c r="R13" s="219">
        <v>0.65</v>
      </c>
      <c r="S13" s="219">
        <v>2E-3</v>
      </c>
      <c r="T13" s="219">
        <f t="shared" si="0"/>
        <v>0.65200000000000002</v>
      </c>
      <c r="U13" s="219">
        <v>105</v>
      </c>
      <c r="V13" s="219">
        <v>75</v>
      </c>
      <c r="W13" s="219">
        <v>105</v>
      </c>
      <c r="X13" s="219">
        <v>12</v>
      </c>
      <c r="Y13" s="236">
        <v>5060030860420</v>
      </c>
      <c r="Z13" s="219">
        <v>0.21299999999999999</v>
      </c>
      <c r="AA13" s="219">
        <f t="shared" si="2"/>
        <v>8.036999999999999</v>
      </c>
      <c r="AB13" s="219">
        <v>320</v>
      </c>
      <c r="AC13" s="219">
        <v>170</v>
      </c>
      <c r="AD13" s="219">
        <v>220</v>
      </c>
      <c r="AE13" s="321" t="s">
        <v>4090</v>
      </c>
      <c r="AF13" t="s">
        <v>5206</v>
      </c>
      <c r="AG13" s="317" t="s">
        <v>5201</v>
      </c>
      <c r="AH13" s="338" t="s">
        <v>5202</v>
      </c>
    </row>
    <row r="14" spans="1:34" ht="15.75" x14ac:dyDescent="0.25">
      <c r="A14" t="s">
        <v>4065</v>
      </c>
      <c r="B14" t="s">
        <v>4098</v>
      </c>
      <c r="C14" t="s">
        <v>4099</v>
      </c>
      <c r="E14" t="s">
        <v>4084</v>
      </c>
      <c r="F14" s="219" t="s">
        <v>4093</v>
      </c>
      <c r="G14" t="s">
        <v>4100</v>
      </c>
      <c r="I14" t="s">
        <v>4087</v>
      </c>
      <c r="J14" s="219">
        <v>2309903119</v>
      </c>
      <c r="K14" s="219" t="s">
        <v>4088</v>
      </c>
      <c r="L14" s="219">
        <v>1</v>
      </c>
      <c r="M14" s="1" t="s">
        <v>1995</v>
      </c>
      <c r="N14" s="168">
        <v>41</v>
      </c>
      <c r="O14" s="161">
        <f t="shared" si="1"/>
        <v>71.2</v>
      </c>
      <c r="P14" s="161">
        <v>89</v>
      </c>
      <c r="Q14" s="237">
        <v>5060030860055</v>
      </c>
      <c r="R14" s="219">
        <v>0.65</v>
      </c>
      <c r="S14" s="219">
        <v>2E-3</v>
      </c>
      <c r="T14" s="219">
        <f t="shared" si="0"/>
        <v>0.65200000000000002</v>
      </c>
      <c r="U14" s="219">
        <v>105</v>
      </c>
      <c r="V14" s="219">
        <v>75</v>
      </c>
      <c r="W14" s="219">
        <v>105</v>
      </c>
      <c r="X14" s="219">
        <v>12</v>
      </c>
      <c r="Y14" s="236">
        <v>5060030860192</v>
      </c>
      <c r="Z14" s="219">
        <v>0.21299999999999999</v>
      </c>
      <c r="AA14" s="219">
        <f t="shared" si="2"/>
        <v>8.036999999999999</v>
      </c>
      <c r="AB14" s="219">
        <v>320</v>
      </c>
      <c r="AC14" s="219">
        <v>170</v>
      </c>
      <c r="AD14" s="219">
        <v>220</v>
      </c>
      <c r="AE14" s="321" t="s">
        <v>4090</v>
      </c>
      <c r="AF14" t="s">
        <v>5206</v>
      </c>
      <c r="AG14" s="317" t="s">
        <v>5201</v>
      </c>
      <c r="AH14" s="338" t="s">
        <v>5202</v>
      </c>
    </row>
    <row r="15" spans="1:34" ht="15.75" x14ac:dyDescent="0.25">
      <c r="A15" t="s">
        <v>4065</v>
      </c>
      <c r="B15" t="s">
        <v>4101</v>
      </c>
      <c r="C15" t="s">
        <v>4099</v>
      </c>
      <c r="E15" t="s">
        <v>4084</v>
      </c>
      <c r="F15" s="219" t="s">
        <v>4093</v>
      </c>
      <c r="G15" t="s">
        <v>4102</v>
      </c>
      <c r="I15" t="s">
        <v>4087</v>
      </c>
      <c r="J15" s="219">
        <v>2309903119</v>
      </c>
      <c r="K15" s="219" t="s">
        <v>4088</v>
      </c>
      <c r="L15" s="219">
        <v>1</v>
      </c>
      <c r="M15" s="1" t="s">
        <v>1995</v>
      </c>
      <c r="N15" s="168">
        <v>41</v>
      </c>
      <c r="O15" s="161">
        <f t="shared" si="1"/>
        <v>71.2</v>
      </c>
      <c r="P15" s="161">
        <v>89</v>
      </c>
      <c r="Q15" s="237">
        <v>5060030860482</v>
      </c>
      <c r="R15" s="219">
        <v>0.65</v>
      </c>
      <c r="S15" s="219">
        <v>2E-3</v>
      </c>
      <c r="T15" s="219">
        <f t="shared" si="0"/>
        <v>0.65200000000000002</v>
      </c>
      <c r="U15" s="219">
        <v>105</v>
      </c>
      <c r="V15" s="219">
        <v>75</v>
      </c>
      <c r="W15" s="219">
        <v>105</v>
      </c>
      <c r="X15" s="219">
        <v>12</v>
      </c>
      <c r="Y15" s="236">
        <v>5060030860987</v>
      </c>
      <c r="Z15" s="219">
        <v>0.21299999999999999</v>
      </c>
      <c r="AA15" s="219">
        <f t="shared" si="2"/>
        <v>8.036999999999999</v>
      </c>
      <c r="AB15" s="219">
        <v>320</v>
      </c>
      <c r="AC15" s="219">
        <v>170</v>
      </c>
      <c r="AD15" s="219">
        <v>220</v>
      </c>
      <c r="AE15" s="321" t="s">
        <v>4090</v>
      </c>
      <c r="AF15" t="s">
        <v>5206</v>
      </c>
      <c r="AG15" s="317" t="s">
        <v>5201</v>
      </c>
      <c r="AH15" s="338" t="s">
        <v>5202</v>
      </c>
    </row>
    <row r="16" spans="1:34" ht="15" customHeight="1" x14ac:dyDescent="0.25">
      <c r="A16" t="s">
        <v>4065</v>
      </c>
      <c r="B16" t="s">
        <v>4103</v>
      </c>
      <c r="C16" t="s">
        <v>4099</v>
      </c>
      <c r="E16" t="s">
        <v>4084</v>
      </c>
      <c r="F16" s="219" t="s">
        <v>4093</v>
      </c>
      <c r="G16" t="s">
        <v>4104</v>
      </c>
      <c r="I16" t="s">
        <v>4087</v>
      </c>
      <c r="J16" s="219">
        <v>2309903119</v>
      </c>
      <c r="K16" s="219" t="s">
        <v>4088</v>
      </c>
      <c r="L16" s="219">
        <v>1</v>
      </c>
      <c r="M16" s="1" t="s">
        <v>1995</v>
      </c>
      <c r="N16" s="168">
        <v>41</v>
      </c>
      <c r="O16" s="161">
        <f t="shared" si="1"/>
        <v>71.2</v>
      </c>
      <c r="P16" s="161">
        <v>89</v>
      </c>
      <c r="Q16" s="237">
        <v>5060030860048</v>
      </c>
      <c r="R16" s="219">
        <v>0.65</v>
      </c>
      <c r="S16" s="219">
        <v>2E-3</v>
      </c>
      <c r="T16" s="219">
        <f>R16+S16</f>
        <v>0.65200000000000002</v>
      </c>
      <c r="U16" s="219">
        <v>105</v>
      </c>
      <c r="V16" s="219">
        <v>75</v>
      </c>
      <c r="W16" s="219">
        <v>105</v>
      </c>
      <c r="X16" s="219">
        <v>12</v>
      </c>
      <c r="Y16" s="236">
        <v>5060030860185</v>
      </c>
      <c r="Z16" s="219">
        <v>0.21299999999999999</v>
      </c>
      <c r="AA16" s="219">
        <f t="shared" si="2"/>
        <v>8.036999999999999</v>
      </c>
      <c r="AB16" s="219">
        <v>320</v>
      </c>
      <c r="AC16" s="219">
        <v>170</v>
      </c>
      <c r="AD16" s="219">
        <v>220</v>
      </c>
      <c r="AE16" s="321" t="s">
        <v>4090</v>
      </c>
      <c r="AF16" t="s">
        <v>5206</v>
      </c>
      <c r="AG16" s="317" t="s">
        <v>5201</v>
      </c>
      <c r="AH16" s="309" t="s">
        <v>5202</v>
      </c>
    </row>
    <row r="17" spans="1:34" s="12" customFormat="1" ht="15" customHeight="1" x14ac:dyDescent="0.25">
      <c r="A17" s="12" t="s">
        <v>4065</v>
      </c>
      <c r="B17" s="12" t="s">
        <v>4105</v>
      </c>
      <c r="C17" s="12" t="s">
        <v>4099</v>
      </c>
      <c r="E17" s="12" t="s">
        <v>4084</v>
      </c>
      <c r="F17" s="196" t="s">
        <v>4093</v>
      </c>
      <c r="G17" s="12" t="s">
        <v>4106</v>
      </c>
      <c r="I17" s="12" t="s">
        <v>4087</v>
      </c>
      <c r="J17" s="196">
        <v>2309903119</v>
      </c>
      <c r="K17" s="196" t="s">
        <v>4088</v>
      </c>
      <c r="L17" s="196">
        <v>1</v>
      </c>
      <c r="M17" s="169" t="s">
        <v>1995</v>
      </c>
      <c r="N17" s="168">
        <v>41</v>
      </c>
      <c r="O17" s="221">
        <v>76</v>
      </c>
      <c r="P17" s="221">
        <v>89</v>
      </c>
      <c r="Q17" s="245">
        <v>5037648002542</v>
      </c>
      <c r="R17" s="196">
        <v>0.65</v>
      </c>
      <c r="S17" s="196">
        <v>2E-3</v>
      </c>
      <c r="T17" s="196">
        <v>0.65200000000000002</v>
      </c>
      <c r="U17" s="196">
        <v>105</v>
      </c>
      <c r="V17" s="196">
        <v>75</v>
      </c>
      <c r="W17" s="196">
        <v>105</v>
      </c>
      <c r="X17" s="196">
        <v>12</v>
      </c>
      <c r="Y17" s="245">
        <v>5037648002573</v>
      </c>
      <c r="Z17" s="196">
        <v>0.21299999999999999</v>
      </c>
      <c r="AA17" s="196">
        <f t="shared" si="2"/>
        <v>8.036999999999999</v>
      </c>
      <c r="AB17" s="196">
        <v>320</v>
      </c>
      <c r="AC17" s="196">
        <v>170</v>
      </c>
      <c r="AD17" s="196">
        <v>220</v>
      </c>
      <c r="AE17" s="324" t="s">
        <v>4362</v>
      </c>
      <c r="AF17" t="s">
        <v>5206</v>
      </c>
      <c r="AG17" s="317" t="s">
        <v>5201</v>
      </c>
      <c r="AH17" s="309" t="s">
        <v>5202</v>
      </c>
    </row>
    <row r="18" spans="1:34" s="12" customFormat="1" ht="15" customHeight="1" x14ac:dyDescent="0.25">
      <c r="F18" s="196"/>
      <c r="J18" s="196"/>
      <c r="K18" s="196"/>
      <c r="L18" s="196"/>
      <c r="M18" s="169"/>
      <c r="N18" s="168"/>
      <c r="O18" s="221"/>
      <c r="P18" s="221"/>
      <c r="Q18" s="245"/>
      <c r="R18" s="196"/>
      <c r="S18" s="196"/>
      <c r="T18" s="196"/>
      <c r="U18" s="196"/>
      <c r="V18" s="196"/>
      <c r="W18" s="196"/>
      <c r="X18" s="196"/>
      <c r="Y18" s="245"/>
      <c r="Z18" s="196"/>
      <c r="AA18" s="196"/>
      <c r="AB18" s="196"/>
      <c r="AC18" s="196"/>
      <c r="AD18" s="196"/>
      <c r="AE18" s="324"/>
      <c r="AF18"/>
      <c r="AG18" s="317"/>
      <c r="AH18" s="309"/>
    </row>
    <row r="19" spans="1:34" ht="15.75" x14ac:dyDescent="0.25">
      <c r="A19" t="s">
        <v>4065</v>
      </c>
      <c r="B19" t="s">
        <v>4107</v>
      </c>
      <c r="C19" t="s">
        <v>4108</v>
      </c>
      <c r="E19" t="s">
        <v>4084</v>
      </c>
      <c r="F19" s="219" t="s">
        <v>5117</v>
      </c>
      <c r="G19" t="s">
        <v>4086</v>
      </c>
      <c r="I19" t="s">
        <v>4080</v>
      </c>
      <c r="J19" s="219">
        <v>2309909695</v>
      </c>
      <c r="K19" s="219" t="s">
        <v>4109</v>
      </c>
      <c r="L19" s="219">
        <v>8</v>
      </c>
      <c r="M19" s="1" t="s">
        <v>1995</v>
      </c>
      <c r="N19" s="168">
        <v>464</v>
      </c>
      <c r="O19" s="161">
        <f t="shared" si="1"/>
        <v>103.2</v>
      </c>
      <c r="P19" s="161">
        <v>129</v>
      </c>
      <c r="Q19" s="219" t="s">
        <v>4089</v>
      </c>
      <c r="R19" s="219">
        <v>0.5</v>
      </c>
      <c r="S19" s="219">
        <v>0.08</v>
      </c>
      <c r="T19" s="219">
        <f t="shared" ref="T19:T85" si="3">R19+S19</f>
        <v>0.57999999999999996</v>
      </c>
      <c r="U19" s="219">
        <v>120</v>
      </c>
      <c r="V19" s="219">
        <v>80</v>
      </c>
      <c r="W19" s="219">
        <v>120</v>
      </c>
      <c r="X19" s="219">
        <v>8</v>
      </c>
      <c r="Y19" s="236">
        <v>5037648002351</v>
      </c>
      <c r="Z19" s="219">
        <v>0.16800000000000001</v>
      </c>
      <c r="AA19" s="219">
        <f t="shared" ref="AA19:AA24" si="4">(T19*8)+Z19</f>
        <v>4.8079999999999998</v>
      </c>
      <c r="AB19" s="219">
        <v>250</v>
      </c>
      <c r="AC19" s="219">
        <v>175</v>
      </c>
      <c r="AD19" s="219">
        <v>250</v>
      </c>
      <c r="AE19" s="321" t="s">
        <v>4110</v>
      </c>
      <c r="AF19" t="s">
        <v>5206</v>
      </c>
      <c r="AG19" s="317" t="s">
        <v>5201</v>
      </c>
      <c r="AH19" s="309" t="s">
        <v>5202</v>
      </c>
    </row>
    <row r="20" spans="1:34" ht="15.75" x14ac:dyDescent="0.25">
      <c r="A20" t="s">
        <v>4065</v>
      </c>
      <c r="B20" t="s">
        <v>4111</v>
      </c>
      <c r="C20" t="s">
        <v>4112</v>
      </c>
      <c r="E20" t="s">
        <v>4084</v>
      </c>
      <c r="F20" s="219" t="s">
        <v>64</v>
      </c>
      <c r="G20" t="s">
        <v>4113</v>
      </c>
      <c r="I20" t="s">
        <v>4080</v>
      </c>
      <c r="J20" s="219">
        <v>2309909695</v>
      </c>
      <c r="K20" s="219" t="s">
        <v>4109</v>
      </c>
      <c r="L20" s="219">
        <v>1</v>
      </c>
      <c r="M20" s="1" t="s">
        <v>1995</v>
      </c>
      <c r="N20" s="168">
        <v>58</v>
      </c>
      <c r="O20" s="161">
        <f>P20*0.8</f>
        <v>103.2</v>
      </c>
      <c r="P20" s="161">
        <v>129</v>
      </c>
      <c r="Q20" s="236">
        <v>5037648002221</v>
      </c>
      <c r="R20" s="219">
        <v>0.5</v>
      </c>
      <c r="S20" s="219">
        <v>0.08</v>
      </c>
      <c r="T20" s="219">
        <f>R20+S20</f>
        <v>0.57999999999999996</v>
      </c>
      <c r="U20" s="219">
        <v>120</v>
      </c>
      <c r="V20" s="219">
        <v>80</v>
      </c>
      <c r="W20" s="219">
        <v>120</v>
      </c>
      <c r="X20" s="219">
        <v>8</v>
      </c>
      <c r="Y20" s="236">
        <v>5037648002238</v>
      </c>
      <c r="Z20" s="219">
        <v>0.16800000000000001</v>
      </c>
      <c r="AA20" s="219">
        <f>(T20*8)+Z20</f>
        <v>4.8079999999999998</v>
      </c>
      <c r="AB20" s="219">
        <v>250</v>
      </c>
      <c r="AC20" s="219">
        <v>175</v>
      </c>
      <c r="AD20" s="219">
        <v>250</v>
      </c>
      <c r="AE20" s="321" t="s">
        <v>4110</v>
      </c>
      <c r="AF20" t="s">
        <v>5206</v>
      </c>
      <c r="AG20" s="317" t="s">
        <v>5201</v>
      </c>
      <c r="AH20" s="309" t="s">
        <v>5202</v>
      </c>
    </row>
    <row r="21" spans="1:34" ht="15.75" x14ac:dyDescent="0.25">
      <c r="A21" t="s">
        <v>4065</v>
      </c>
      <c r="B21" t="s">
        <v>4114</v>
      </c>
      <c r="C21" t="s">
        <v>4115</v>
      </c>
      <c r="E21" t="s">
        <v>4084</v>
      </c>
      <c r="F21" s="219" t="s">
        <v>64</v>
      </c>
      <c r="G21" t="s">
        <v>4116</v>
      </c>
      <c r="I21" t="s">
        <v>4080</v>
      </c>
      <c r="J21" s="219">
        <v>2309909695</v>
      </c>
      <c r="K21" s="219" t="s">
        <v>4109</v>
      </c>
      <c r="L21" s="219">
        <v>1</v>
      </c>
      <c r="M21" s="1" t="s">
        <v>1995</v>
      </c>
      <c r="N21" s="168">
        <v>58</v>
      </c>
      <c r="O21" s="161">
        <f t="shared" si="1"/>
        <v>103.2</v>
      </c>
      <c r="P21" s="161">
        <v>129</v>
      </c>
      <c r="Q21" s="236">
        <v>5037648002313</v>
      </c>
      <c r="R21" s="219">
        <v>0.5</v>
      </c>
      <c r="S21" s="219">
        <v>0.08</v>
      </c>
      <c r="T21" s="219">
        <f t="shared" si="3"/>
        <v>0.57999999999999996</v>
      </c>
      <c r="U21" s="219">
        <v>120</v>
      </c>
      <c r="V21" s="219">
        <v>80</v>
      </c>
      <c r="W21" s="219">
        <v>120</v>
      </c>
      <c r="X21" s="219">
        <v>8</v>
      </c>
      <c r="Y21" s="236">
        <v>5037648002320</v>
      </c>
      <c r="Z21" s="219">
        <v>0.16800000000000001</v>
      </c>
      <c r="AA21" s="219">
        <f t="shared" si="4"/>
        <v>4.8079999999999998</v>
      </c>
      <c r="AB21" s="219">
        <v>250</v>
      </c>
      <c r="AC21" s="219">
        <v>175</v>
      </c>
      <c r="AD21" s="219">
        <v>250</v>
      </c>
      <c r="AE21" s="321" t="s">
        <v>4110</v>
      </c>
      <c r="AF21" t="s">
        <v>5206</v>
      </c>
      <c r="AG21" s="317" t="s">
        <v>5201</v>
      </c>
      <c r="AH21" s="309" t="s">
        <v>5202</v>
      </c>
    </row>
    <row r="22" spans="1:34" ht="15.75" x14ac:dyDescent="0.25">
      <c r="A22" t="s">
        <v>4065</v>
      </c>
      <c r="B22" t="s">
        <v>4117</v>
      </c>
      <c r="C22" t="s">
        <v>4112</v>
      </c>
      <c r="E22" t="s">
        <v>4084</v>
      </c>
      <c r="F22" s="219" t="s">
        <v>64</v>
      </c>
      <c r="G22" t="s">
        <v>4118</v>
      </c>
      <c r="I22" t="s">
        <v>4080</v>
      </c>
      <c r="J22" s="219">
        <v>2309909695</v>
      </c>
      <c r="K22" s="219" t="s">
        <v>4109</v>
      </c>
      <c r="L22" s="219">
        <v>1</v>
      </c>
      <c r="M22" s="333" t="s">
        <v>1995</v>
      </c>
      <c r="N22" s="168">
        <v>58</v>
      </c>
      <c r="O22" s="161">
        <f t="shared" si="1"/>
        <v>103.2</v>
      </c>
      <c r="P22" s="161">
        <v>129</v>
      </c>
      <c r="Q22" s="236">
        <v>5037648002658</v>
      </c>
      <c r="R22" s="219">
        <v>0.5</v>
      </c>
      <c r="S22" s="219">
        <v>0.08</v>
      </c>
      <c r="T22" s="219">
        <f t="shared" si="3"/>
        <v>0.57999999999999996</v>
      </c>
      <c r="U22" s="219">
        <v>120</v>
      </c>
      <c r="V22" s="219">
        <v>80</v>
      </c>
      <c r="W22" s="219">
        <v>120</v>
      </c>
      <c r="X22" s="219">
        <v>8</v>
      </c>
      <c r="Y22" s="236">
        <v>5037648002719</v>
      </c>
      <c r="Z22" s="219">
        <v>0.16800000000000001</v>
      </c>
      <c r="AA22" s="219">
        <f t="shared" si="4"/>
        <v>4.8079999999999998</v>
      </c>
      <c r="AB22" s="219">
        <v>250</v>
      </c>
      <c r="AC22" s="219">
        <v>175</v>
      </c>
      <c r="AD22" s="219">
        <v>250</v>
      </c>
      <c r="AE22" s="321" t="s">
        <v>4110</v>
      </c>
      <c r="AF22" t="s">
        <v>5206</v>
      </c>
      <c r="AG22" s="317" t="s">
        <v>5201</v>
      </c>
      <c r="AH22" s="309" t="s">
        <v>5202</v>
      </c>
    </row>
    <row r="23" spans="1:34" ht="15.75" x14ac:dyDescent="0.25">
      <c r="A23" t="s">
        <v>4065</v>
      </c>
      <c r="B23" t="s">
        <v>4119</v>
      </c>
      <c r="C23" t="s">
        <v>4112</v>
      </c>
      <c r="E23" t="s">
        <v>4084</v>
      </c>
      <c r="F23" s="219" t="s">
        <v>64</v>
      </c>
      <c r="G23" t="s">
        <v>4120</v>
      </c>
      <c r="I23" t="s">
        <v>4080</v>
      </c>
      <c r="J23" s="219">
        <v>2309909695</v>
      </c>
      <c r="K23" s="219" t="s">
        <v>4109</v>
      </c>
      <c r="L23" s="219">
        <v>1</v>
      </c>
      <c r="M23" s="1" t="s">
        <v>1995</v>
      </c>
      <c r="N23" s="168">
        <v>58</v>
      </c>
      <c r="O23" s="161">
        <f t="shared" si="1"/>
        <v>103.2</v>
      </c>
      <c r="P23" s="161">
        <v>129</v>
      </c>
      <c r="Q23" s="236">
        <v>5037648002641</v>
      </c>
      <c r="R23" s="219">
        <v>0.5</v>
      </c>
      <c r="S23" s="219">
        <v>0.08</v>
      </c>
      <c r="T23" s="219">
        <f t="shared" si="3"/>
        <v>0.57999999999999996</v>
      </c>
      <c r="U23" s="219">
        <v>120</v>
      </c>
      <c r="V23" s="219">
        <v>80</v>
      </c>
      <c r="W23" s="219">
        <v>120</v>
      </c>
      <c r="X23" s="219">
        <v>8</v>
      </c>
      <c r="Y23" s="236">
        <v>5037648002702</v>
      </c>
      <c r="Z23" s="219">
        <v>0.16800000000000001</v>
      </c>
      <c r="AA23" s="219">
        <f t="shared" si="4"/>
        <v>4.8079999999999998</v>
      </c>
      <c r="AB23" s="219">
        <v>250</v>
      </c>
      <c r="AC23" s="219">
        <v>175</v>
      </c>
      <c r="AD23" s="219">
        <v>250</v>
      </c>
      <c r="AE23" s="321" t="s">
        <v>4110</v>
      </c>
      <c r="AF23" t="s">
        <v>5206</v>
      </c>
      <c r="AG23" s="317" t="s">
        <v>5201</v>
      </c>
      <c r="AH23" s="309" t="s">
        <v>5202</v>
      </c>
    </row>
    <row r="24" spans="1:34" ht="15.75" x14ac:dyDescent="0.25">
      <c r="A24" t="s">
        <v>4065</v>
      </c>
      <c r="B24" t="s">
        <v>4121</v>
      </c>
      <c r="C24" t="s">
        <v>4112</v>
      </c>
      <c r="E24" t="s">
        <v>4084</v>
      </c>
      <c r="F24" s="219" t="s">
        <v>64</v>
      </c>
      <c r="G24" t="s">
        <v>4122</v>
      </c>
      <c r="I24" t="s">
        <v>4080</v>
      </c>
      <c r="J24" s="219">
        <v>2309909695</v>
      </c>
      <c r="K24" s="219" t="s">
        <v>4109</v>
      </c>
      <c r="L24" s="219">
        <v>1</v>
      </c>
      <c r="M24" s="1" t="s">
        <v>1995</v>
      </c>
      <c r="N24" s="168">
        <v>58</v>
      </c>
      <c r="O24" s="161">
        <f t="shared" si="1"/>
        <v>103.2</v>
      </c>
      <c r="P24" s="161">
        <v>129</v>
      </c>
      <c r="Q24" s="236">
        <v>5037648002337</v>
      </c>
      <c r="R24" s="219">
        <v>0.5</v>
      </c>
      <c r="S24" s="219">
        <v>0.08</v>
      </c>
      <c r="T24" s="219">
        <f t="shared" si="3"/>
        <v>0.57999999999999996</v>
      </c>
      <c r="U24" s="219">
        <v>120</v>
      </c>
      <c r="V24" s="219">
        <v>80</v>
      </c>
      <c r="W24" s="219">
        <v>120</v>
      </c>
      <c r="X24" s="219">
        <v>8</v>
      </c>
      <c r="Y24" s="236">
        <v>5037648002344</v>
      </c>
      <c r="Z24" s="219">
        <v>0.16800000000000001</v>
      </c>
      <c r="AA24" s="219">
        <f t="shared" si="4"/>
        <v>4.8079999999999998</v>
      </c>
      <c r="AB24" s="219">
        <v>250</v>
      </c>
      <c r="AC24" s="219">
        <v>175</v>
      </c>
      <c r="AD24" s="219">
        <v>250</v>
      </c>
      <c r="AE24" s="321" t="s">
        <v>4110</v>
      </c>
      <c r="AF24" t="s">
        <v>5206</v>
      </c>
      <c r="AG24" s="317" t="s">
        <v>5201</v>
      </c>
      <c r="AH24" s="309" t="s">
        <v>5202</v>
      </c>
    </row>
    <row r="25" spans="1:34" ht="15.75" x14ac:dyDescent="0.25">
      <c r="B25" t="s">
        <v>5243</v>
      </c>
      <c r="C25" t="s">
        <v>5241</v>
      </c>
      <c r="E25" t="s">
        <v>4084</v>
      </c>
      <c r="F25" s="219" t="s">
        <v>19</v>
      </c>
      <c r="G25" t="s">
        <v>4094</v>
      </c>
      <c r="I25" t="s">
        <v>4080</v>
      </c>
      <c r="J25" s="219">
        <v>2309909695</v>
      </c>
      <c r="K25" s="219" t="s">
        <v>4088</v>
      </c>
      <c r="L25" s="219">
        <v>1</v>
      </c>
      <c r="M25" s="1" t="s">
        <v>1995</v>
      </c>
      <c r="N25" s="168">
        <v>66</v>
      </c>
      <c r="O25" s="161">
        <f t="shared" si="1"/>
        <v>111.2</v>
      </c>
      <c r="P25" s="161">
        <v>139</v>
      </c>
      <c r="Q25" s="236">
        <v>5037648003006</v>
      </c>
      <c r="R25" s="219">
        <v>0.4</v>
      </c>
      <c r="S25" s="219">
        <v>0.08</v>
      </c>
      <c r="T25" s="219">
        <v>0.48</v>
      </c>
      <c r="U25" s="219">
        <v>120</v>
      </c>
      <c r="V25" s="219">
        <v>80</v>
      </c>
      <c r="W25" s="219">
        <v>120</v>
      </c>
      <c r="X25" s="219">
        <v>8</v>
      </c>
      <c r="Y25" s="236"/>
      <c r="AE25" s="321"/>
      <c r="AG25" s="317"/>
      <c r="AH25" s="338"/>
    </row>
    <row r="26" spans="1:34" ht="15.75" x14ac:dyDescent="0.25">
      <c r="A26" t="s">
        <v>4065</v>
      </c>
      <c r="B26" t="s">
        <v>4123</v>
      </c>
      <c r="C26" t="s">
        <v>4124</v>
      </c>
      <c r="E26" t="s">
        <v>5244</v>
      </c>
      <c r="F26" s="219" t="s">
        <v>26</v>
      </c>
      <c r="G26" t="s">
        <v>4094</v>
      </c>
      <c r="I26" t="s">
        <v>4125</v>
      </c>
      <c r="J26" s="219">
        <v>2309909695</v>
      </c>
      <c r="K26" s="219" t="s">
        <v>5121</v>
      </c>
      <c r="L26" s="219">
        <v>1</v>
      </c>
      <c r="M26" s="1" t="s">
        <v>1995</v>
      </c>
      <c r="N26" s="168">
        <v>166</v>
      </c>
      <c r="O26" s="161">
        <f t="shared" si="1"/>
        <v>279.2</v>
      </c>
      <c r="P26" s="161">
        <v>349</v>
      </c>
      <c r="Q26" s="236">
        <v>5037648002665</v>
      </c>
      <c r="R26" s="219">
        <v>1.6</v>
      </c>
      <c r="S26" s="219">
        <v>8.3000000000000004E-2</v>
      </c>
      <c r="T26" s="219">
        <f t="shared" si="3"/>
        <v>1.6830000000000001</v>
      </c>
      <c r="U26" s="219">
        <v>145</v>
      </c>
      <c r="V26" s="219">
        <v>150</v>
      </c>
      <c r="W26" s="219">
        <v>145</v>
      </c>
      <c r="X26" s="219">
        <v>6</v>
      </c>
      <c r="Y26" s="236">
        <v>5037648002726</v>
      </c>
      <c r="Z26" s="219">
        <v>0.26200000000000001</v>
      </c>
      <c r="AA26" s="219">
        <f>(T26*6)+Z26</f>
        <v>10.360000000000001</v>
      </c>
      <c r="AB26" s="219">
        <v>440</v>
      </c>
      <c r="AC26" s="219">
        <v>160</v>
      </c>
      <c r="AD26" s="219">
        <v>300</v>
      </c>
      <c r="AE26" s="321" t="s">
        <v>4126</v>
      </c>
      <c r="AF26" t="s">
        <v>5206</v>
      </c>
      <c r="AG26" s="317" t="s">
        <v>5201</v>
      </c>
      <c r="AH26" s="309" t="s">
        <v>5202</v>
      </c>
    </row>
    <row r="27" spans="1:34" ht="15.75" x14ac:dyDescent="0.25">
      <c r="A27" t="s">
        <v>4065</v>
      </c>
      <c r="B27" t="s">
        <v>4127</v>
      </c>
      <c r="C27" t="s">
        <v>4124</v>
      </c>
      <c r="E27" t="s">
        <v>5244</v>
      </c>
      <c r="F27" s="219" t="s">
        <v>26</v>
      </c>
      <c r="G27" t="s">
        <v>4128</v>
      </c>
      <c r="I27" t="s">
        <v>4125</v>
      </c>
      <c r="J27" s="219">
        <v>2309909695</v>
      </c>
      <c r="K27" s="219" t="s">
        <v>5122</v>
      </c>
      <c r="L27" s="219">
        <v>1</v>
      </c>
      <c r="M27" s="1" t="s">
        <v>1995</v>
      </c>
      <c r="N27" s="168">
        <v>166</v>
      </c>
      <c r="O27" s="161">
        <f t="shared" si="1"/>
        <v>279.2</v>
      </c>
      <c r="P27" s="161">
        <v>349</v>
      </c>
      <c r="Q27" s="236">
        <v>5037648002696</v>
      </c>
      <c r="R27" s="219">
        <v>1.6</v>
      </c>
      <c r="S27" s="219">
        <v>8.3000000000000004E-2</v>
      </c>
      <c r="T27" s="219">
        <f t="shared" si="3"/>
        <v>1.6830000000000001</v>
      </c>
      <c r="U27" s="219">
        <v>145</v>
      </c>
      <c r="V27" s="219">
        <v>150</v>
      </c>
      <c r="W27" s="219">
        <v>145</v>
      </c>
      <c r="X27" s="219">
        <v>6</v>
      </c>
      <c r="Y27" s="236">
        <v>5037648002757</v>
      </c>
      <c r="Z27" s="219">
        <v>0.26200000000000001</v>
      </c>
      <c r="AA27" s="219">
        <f>(T27*6)+Z27</f>
        <v>10.360000000000001</v>
      </c>
      <c r="AB27" s="219">
        <v>440</v>
      </c>
      <c r="AC27" s="219">
        <v>160</v>
      </c>
      <c r="AD27" s="219">
        <v>300</v>
      </c>
      <c r="AE27" s="321" t="s">
        <v>4126</v>
      </c>
      <c r="AF27" t="s">
        <v>5206</v>
      </c>
      <c r="AG27" s="317" t="s">
        <v>5201</v>
      </c>
      <c r="AH27" s="309" t="s">
        <v>5202</v>
      </c>
    </row>
    <row r="28" spans="1:34" ht="15.75" x14ac:dyDescent="0.25">
      <c r="A28" t="s">
        <v>4065</v>
      </c>
      <c r="B28" t="s">
        <v>4129</v>
      </c>
      <c r="C28" t="s">
        <v>4124</v>
      </c>
      <c r="E28" t="s">
        <v>5244</v>
      </c>
      <c r="F28" s="219" t="s">
        <v>26</v>
      </c>
      <c r="G28" t="s">
        <v>4130</v>
      </c>
      <c r="I28" t="s">
        <v>4125</v>
      </c>
      <c r="J28" s="219">
        <v>2309909695</v>
      </c>
      <c r="K28" s="219" t="s">
        <v>5245</v>
      </c>
      <c r="L28" s="219">
        <v>1</v>
      </c>
      <c r="M28" s="1" t="s">
        <v>1995</v>
      </c>
      <c r="N28" s="168">
        <v>166</v>
      </c>
      <c r="O28" s="161">
        <f t="shared" si="1"/>
        <v>279.2</v>
      </c>
      <c r="P28" s="161">
        <v>349</v>
      </c>
      <c r="Q28" s="236">
        <v>5037648002689</v>
      </c>
      <c r="R28" s="219">
        <v>1.6</v>
      </c>
      <c r="S28" s="219">
        <v>8.3000000000000004E-2</v>
      </c>
      <c r="T28" s="219">
        <f t="shared" si="3"/>
        <v>1.6830000000000001</v>
      </c>
      <c r="U28" s="219">
        <v>145</v>
      </c>
      <c r="V28" s="219">
        <v>150</v>
      </c>
      <c r="W28" s="219">
        <v>145</v>
      </c>
      <c r="X28" s="219">
        <v>6</v>
      </c>
      <c r="Y28" s="236">
        <v>5037648002740</v>
      </c>
      <c r="Z28" s="219">
        <v>0.26200000000000001</v>
      </c>
      <c r="AA28" s="219">
        <f>(T28*6)+Z28</f>
        <v>10.360000000000001</v>
      </c>
      <c r="AB28" s="219">
        <v>440</v>
      </c>
      <c r="AC28" s="219">
        <v>160</v>
      </c>
      <c r="AD28" s="219">
        <v>300</v>
      </c>
      <c r="AE28" s="321" t="s">
        <v>4126</v>
      </c>
      <c r="AF28" t="s">
        <v>5206</v>
      </c>
      <c r="AG28" s="317" t="s">
        <v>5201</v>
      </c>
      <c r="AH28" s="309" t="s">
        <v>5202</v>
      </c>
    </row>
    <row r="29" spans="1:34" ht="15.75" x14ac:dyDescent="0.25">
      <c r="A29" t="s">
        <v>4065</v>
      </c>
      <c r="B29" t="s">
        <v>4131</v>
      </c>
      <c r="C29" t="s">
        <v>4124</v>
      </c>
      <c r="E29" t="s">
        <v>5244</v>
      </c>
      <c r="F29" s="219" t="s">
        <v>26</v>
      </c>
      <c r="G29" t="s">
        <v>4132</v>
      </c>
      <c r="I29" t="s">
        <v>4125</v>
      </c>
      <c r="J29" s="219">
        <v>2309909695</v>
      </c>
      <c r="K29" s="219" t="s">
        <v>5246</v>
      </c>
      <c r="L29" s="219">
        <v>1</v>
      </c>
      <c r="M29" s="1" t="s">
        <v>1995</v>
      </c>
      <c r="N29" s="168">
        <v>166</v>
      </c>
      <c r="O29" s="161">
        <f t="shared" si="1"/>
        <v>279.2</v>
      </c>
      <c r="P29" s="161">
        <v>349</v>
      </c>
      <c r="Q29" s="236">
        <v>5037648002672</v>
      </c>
      <c r="R29" s="219">
        <v>1.6</v>
      </c>
      <c r="S29" s="219">
        <v>8.3000000000000004E-2</v>
      </c>
      <c r="T29" s="219">
        <f t="shared" si="3"/>
        <v>1.6830000000000001</v>
      </c>
      <c r="U29" s="219">
        <v>145</v>
      </c>
      <c r="V29" s="219">
        <v>150</v>
      </c>
      <c r="W29" s="219">
        <v>145</v>
      </c>
      <c r="X29" s="219">
        <v>6</v>
      </c>
      <c r="Y29" s="236">
        <v>5037648002733</v>
      </c>
      <c r="Z29" s="219">
        <v>0.26200000000000001</v>
      </c>
      <c r="AA29" s="219">
        <f>(T29*6)+Z29</f>
        <v>10.360000000000001</v>
      </c>
      <c r="AB29" s="219">
        <v>440</v>
      </c>
      <c r="AC29" s="219">
        <v>160</v>
      </c>
      <c r="AD29" s="219">
        <v>300</v>
      </c>
      <c r="AE29" s="321" t="s">
        <v>4126</v>
      </c>
      <c r="AF29" t="s">
        <v>5206</v>
      </c>
      <c r="AG29" s="317" t="s">
        <v>5201</v>
      </c>
      <c r="AH29" s="309" t="s">
        <v>5202</v>
      </c>
    </row>
    <row r="30" spans="1:34" ht="15.75" x14ac:dyDescent="0.25">
      <c r="B30" t="s">
        <v>4812</v>
      </c>
      <c r="C30" t="s">
        <v>4124</v>
      </c>
      <c r="E30" t="s">
        <v>5244</v>
      </c>
      <c r="F30" s="219" t="s">
        <v>26</v>
      </c>
      <c r="G30" t="s">
        <v>4811</v>
      </c>
      <c r="I30" t="s">
        <v>4125</v>
      </c>
      <c r="J30" s="219">
        <v>2309909695</v>
      </c>
      <c r="K30" s="219" t="s">
        <v>5247</v>
      </c>
      <c r="L30" s="219">
        <v>1</v>
      </c>
      <c r="M30" s="1" t="s">
        <v>1995</v>
      </c>
      <c r="N30" s="168">
        <v>166</v>
      </c>
      <c r="O30" s="161">
        <f>P30*0.8</f>
        <v>279.2</v>
      </c>
      <c r="P30" s="161">
        <v>349</v>
      </c>
      <c r="Q30" s="236">
        <v>5037648003044</v>
      </c>
      <c r="R30" s="219">
        <v>1.6</v>
      </c>
      <c r="S30" s="219">
        <v>8.3000000000000004E-2</v>
      </c>
      <c r="T30" s="219">
        <f>R30+S30</f>
        <v>1.6830000000000001</v>
      </c>
      <c r="U30" s="219">
        <v>145</v>
      </c>
      <c r="V30" s="219">
        <v>150</v>
      </c>
      <c r="W30" s="219">
        <v>145</v>
      </c>
      <c r="X30" s="219">
        <v>6</v>
      </c>
      <c r="Y30" s="236">
        <v>5037648003051</v>
      </c>
      <c r="Z30" s="219">
        <v>0.26200000000000001</v>
      </c>
      <c r="AA30" s="219">
        <f>(T30*6)+Z30</f>
        <v>10.360000000000001</v>
      </c>
      <c r="AB30" s="219">
        <v>440</v>
      </c>
      <c r="AC30" s="219">
        <v>160</v>
      </c>
      <c r="AD30" s="219">
        <v>300</v>
      </c>
      <c r="AE30" s="321" t="s">
        <v>4126</v>
      </c>
      <c r="AF30" t="s">
        <v>5206</v>
      </c>
      <c r="AG30" s="317" t="s">
        <v>5201</v>
      </c>
      <c r="AH30" s="309" t="s">
        <v>5202</v>
      </c>
    </row>
    <row r="31" spans="1:34" ht="15.75" x14ac:dyDescent="0.25">
      <c r="B31" t="s">
        <v>5243</v>
      </c>
      <c r="C31" t="s">
        <v>5242</v>
      </c>
      <c r="E31" t="s">
        <v>5244</v>
      </c>
      <c r="F31" s="219" t="s">
        <v>49</v>
      </c>
      <c r="G31" t="s">
        <v>4094</v>
      </c>
      <c r="I31" t="s">
        <v>4125</v>
      </c>
      <c r="J31" s="219">
        <v>2309909695</v>
      </c>
      <c r="K31" s="219" t="s">
        <v>5248</v>
      </c>
      <c r="L31" s="219">
        <v>1</v>
      </c>
      <c r="M31" s="1" t="s">
        <v>1995</v>
      </c>
      <c r="N31" s="168">
        <v>193</v>
      </c>
      <c r="O31" s="161">
        <f>P31*0.8</f>
        <v>332</v>
      </c>
      <c r="P31" s="161">
        <v>415</v>
      </c>
      <c r="Q31" s="339">
        <v>5037648003020</v>
      </c>
      <c r="R31" s="219">
        <v>1.5</v>
      </c>
      <c r="S31" s="219">
        <v>8.3000000000000004E-2</v>
      </c>
      <c r="T31" s="219">
        <v>1.5680000000000001</v>
      </c>
      <c r="U31" s="219">
        <v>145</v>
      </c>
      <c r="V31" s="219">
        <v>150</v>
      </c>
      <c r="W31" s="219">
        <v>145</v>
      </c>
      <c r="X31" s="219">
        <v>6</v>
      </c>
      <c r="Y31" s="236"/>
      <c r="AE31" s="321"/>
      <c r="AG31" s="317"/>
      <c r="AH31" s="338"/>
    </row>
    <row r="32" spans="1:34" ht="15.75" x14ac:dyDescent="0.25">
      <c r="A32" t="s">
        <v>4065</v>
      </c>
      <c r="B32" t="s">
        <v>4133</v>
      </c>
      <c r="C32" t="s">
        <v>4134</v>
      </c>
      <c r="E32" t="s">
        <v>4135</v>
      </c>
      <c r="F32" s="219" t="s">
        <v>2658</v>
      </c>
      <c r="H32" t="s">
        <v>308</v>
      </c>
      <c r="I32" t="s">
        <v>4136</v>
      </c>
      <c r="J32" s="219">
        <v>9506999000</v>
      </c>
      <c r="K32" s="219" t="s">
        <v>2658</v>
      </c>
      <c r="L32" s="219">
        <v>1</v>
      </c>
      <c r="M32" s="1" t="s">
        <v>1995</v>
      </c>
      <c r="N32" s="168">
        <v>109</v>
      </c>
      <c r="O32" s="161">
        <f t="shared" si="1"/>
        <v>183.20000000000002</v>
      </c>
      <c r="P32" s="161">
        <v>229</v>
      </c>
      <c r="Q32" s="236">
        <v>5037648000241</v>
      </c>
      <c r="R32" s="219">
        <v>0.3</v>
      </c>
      <c r="S32" s="219">
        <v>0.05</v>
      </c>
      <c r="T32" s="219">
        <f t="shared" si="3"/>
        <v>0.35</v>
      </c>
      <c r="U32" s="219">
        <v>130</v>
      </c>
      <c r="V32" s="219">
        <v>200</v>
      </c>
      <c r="W32" s="219">
        <v>60</v>
      </c>
      <c r="X32" s="219">
        <v>20</v>
      </c>
      <c r="Y32" s="238">
        <v>5037648000319</v>
      </c>
      <c r="Z32" s="219">
        <v>0.35099999999999998</v>
      </c>
      <c r="AA32" s="219">
        <f t="shared" ref="AA32:AA38" si="5">(T32*20)+Z32</f>
        <v>7.351</v>
      </c>
      <c r="AB32" s="219">
        <v>330</v>
      </c>
      <c r="AC32" s="219">
        <v>210</v>
      </c>
      <c r="AD32" s="219">
        <v>500</v>
      </c>
      <c r="AE32" s="321" t="s">
        <v>4137</v>
      </c>
      <c r="AF32" t="s">
        <v>5206</v>
      </c>
      <c r="AG32" s="317" t="s">
        <v>5201</v>
      </c>
      <c r="AH32" s="309" t="s">
        <v>5202</v>
      </c>
    </row>
    <row r="33" spans="1:34" ht="15.75" x14ac:dyDescent="0.25">
      <c r="A33" t="s">
        <v>4065</v>
      </c>
      <c r="B33" t="s">
        <v>4138</v>
      </c>
      <c r="C33" t="s">
        <v>4134</v>
      </c>
      <c r="E33" t="s">
        <v>4135</v>
      </c>
      <c r="F33" s="219" t="s">
        <v>2658</v>
      </c>
      <c r="H33" t="s">
        <v>302</v>
      </c>
      <c r="I33" t="s">
        <v>4136</v>
      </c>
      <c r="J33" s="219">
        <v>9506999000</v>
      </c>
      <c r="K33" s="219" t="s">
        <v>2658</v>
      </c>
      <c r="L33" s="219">
        <v>1</v>
      </c>
      <c r="M33" s="1" t="s">
        <v>1995</v>
      </c>
      <c r="N33" s="168">
        <v>109</v>
      </c>
      <c r="O33" s="161">
        <f t="shared" si="1"/>
        <v>183.20000000000002</v>
      </c>
      <c r="P33" s="161">
        <v>229</v>
      </c>
      <c r="Q33" s="236">
        <v>5037648000258</v>
      </c>
      <c r="R33" s="219">
        <v>0.3</v>
      </c>
      <c r="S33" s="219">
        <v>0.05</v>
      </c>
      <c r="T33" s="219">
        <f t="shared" si="3"/>
        <v>0.35</v>
      </c>
      <c r="U33" s="219">
        <v>130</v>
      </c>
      <c r="V33" s="219">
        <v>200</v>
      </c>
      <c r="W33" s="219">
        <v>60</v>
      </c>
      <c r="X33" s="219">
        <v>20</v>
      </c>
      <c r="Y33" s="238">
        <v>5037648000326</v>
      </c>
      <c r="Z33" s="219">
        <v>0.35099999999999998</v>
      </c>
      <c r="AA33" s="219">
        <f t="shared" si="5"/>
        <v>7.351</v>
      </c>
      <c r="AB33" s="219">
        <v>330</v>
      </c>
      <c r="AC33" s="219">
        <v>210</v>
      </c>
      <c r="AD33" s="219">
        <v>500</v>
      </c>
      <c r="AE33" s="321" t="s">
        <v>4137</v>
      </c>
      <c r="AF33" t="s">
        <v>5206</v>
      </c>
      <c r="AG33" s="317" t="s">
        <v>5201</v>
      </c>
      <c r="AH33" s="338" t="s">
        <v>5202</v>
      </c>
    </row>
    <row r="34" spans="1:34" ht="15.75" x14ac:dyDescent="0.25">
      <c r="A34" t="s">
        <v>4065</v>
      </c>
      <c r="B34" t="s">
        <v>4139</v>
      </c>
      <c r="C34" t="s">
        <v>4134</v>
      </c>
      <c r="E34" t="s">
        <v>4135</v>
      </c>
      <c r="F34" s="219" t="s">
        <v>2658</v>
      </c>
      <c r="H34" t="s">
        <v>4072</v>
      </c>
      <c r="I34" t="s">
        <v>4136</v>
      </c>
      <c r="J34" s="219">
        <v>9506999000</v>
      </c>
      <c r="K34" s="219" t="s">
        <v>2658</v>
      </c>
      <c r="L34" s="219">
        <v>1</v>
      </c>
      <c r="M34" s="1" t="s">
        <v>1995</v>
      </c>
      <c r="N34" s="168">
        <v>109</v>
      </c>
      <c r="O34" s="161">
        <f t="shared" si="1"/>
        <v>183.20000000000002</v>
      </c>
      <c r="P34" s="161">
        <v>229</v>
      </c>
      <c r="Q34" s="236">
        <v>5037648000265</v>
      </c>
      <c r="R34" s="219">
        <v>0.3</v>
      </c>
      <c r="S34" s="219">
        <v>0.05</v>
      </c>
      <c r="T34" s="219">
        <f t="shared" si="3"/>
        <v>0.35</v>
      </c>
      <c r="U34" s="219">
        <v>130</v>
      </c>
      <c r="V34" s="219">
        <v>200</v>
      </c>
      <c r="W34" s="219">
        <v>60</v>
      </c>
      <c r="X34" s="219">
        <v>20</v>
      </c>
      <c r="Y34" s="238">
        <v>5037648000333</v>
      </c>
      <c r="Z34" s="219">
        <v>0.35099999999999998</v>
      </c>
      <c r="AA34" s="219">
        <f t="shared" si="5"/>
        <v>7.351</v>
      </c>
      <c r="AB34" s="219">
        <v>330</v>
      </c>
      <c r="AC34" s="219">
        <v>210</v>
      </c>
      <c r="AD34" s="219">
        <v>500</v>
      </c>
      <c r="AE34" s="321" t="s">
        <v>4137</v>
      </c>
      <c r="AF34" t="s">
        <v>5206</v>
      </c>
      <c r="AG34" s="317" t="s">
        <v>5201</v>
      </c>
      <c r="AH34" s="338" t="s">
        <v>5202</v>
      </c>
    </row>
    <row r="35" spans="1:34" ht="15.75" x14ac:dyDescent="0.25">
      <c r="A35" t="s">
        <v>4065</v>
      </c>
      <c r="B35" t="s">
        <v>4140</v>
      </c>
      <c r="C35" t="s">
        <v>4134</v>
      </c>
      <c r="E35" t="s">
        <v>4135</v>
      </c>
      <c r="F35" s="219" t="s">
        <v>2658</v>
      </c>
      <c r="H35" t="s">
        <v>429</v>
      </c>
      <c r="I35" t="s">
        <v>4136</v>
      </c>
      <c r="J35" s="219">
        <v>9506999000</v>
      </c>
      <c r="K35" s="219" t="s">
        <v>2658</v>
      </c>
      <c r="L35" s="219">
        <v>1</v>
      </c>
      <c r="M35" s="1" t="s">
        <v>1995</v>
      </c>
      <c r="N35" s="168">
        <v>109</v>
      </c>
      <c r="O35" s="161">
        <f t="shared" si="1"/>
        <v>183.20000000000002</v>
      </c>
      <c r="P35" s="161">
        <v>229</v>
      </c>
      <c r="Q35" s="236">
        <v>5037648000272</v>
      </c>
      <c r="R35" s="219">
        <v>0.3</v>
      </c>
      <c r="S35" s="219">
        <v>0.05</v>
      </c>
      <c r="T35" s="219">
        <f t="shared" si="3"/>
        <v>0.35</v>
      </c>
      <c r="U35" s="219">
        <v>130</v>
      </c>
      <c r="V35" s="219">
        <v>200</v>
      </c>
      <c r="W35" s="219">
        <v>60</v>
      </c>
      <c r="X35" s="219">
        <v>20</v>
      </c>
      <c r="Y35" s="238">
        <v>5037648000340</v>
      </c>
      <c r="Z35" s="219">
        <v>0.35099999999999998</v>
      </c>
      <c r="AA35" s="219">
        <f t="shared" si="5"/>
        <v>7.351</v>
      </c>
      <c r="AB35" s="219">
        <v>330</v>
      </c>
      <c r="AC35" s="219">
        <v>210</v>
      </c>
      <c r="AD35" s="219">
        <v>500</v>
      </c>
      <c r="AE35" s="321" t="s">
        <v>4137</v>
      </c>
      <c r="AF35" t="s">
        <v>5206</v>
      </c>
      <c r="AG35" s="317" t="s">
        <v>5201</v>
      </c>
      <c r="AH35" s="309" t="s">
        <v>5202</v>
      </c>
    </row>
    <row r="36" spans="1:34" ht="15.75" x14ac:dyDescent="0.25">
      <c r="A36" t="s">
        <v>4065</v>
      </c>
      <c r="B36" t="s">
        <v>4141</v>
      </c>
      <c r="C36" t="s">
        <v>4134</v>
      </c>
      <c r="E36" t="s">
        <v>4135</v>
      </c>
      <c r="F36" s="219" t="s">
        <v>2658</v>
      </c>
      <c r="H36" t="s">
        <v>4142</v>
      </c>
      <c r="I36" t="s">
        <v>4136</v>
      </c>
      <c r="J36" s="219">
        <v>9506999000</v>
      </c>
      <c r="K36" s="219" t="s">
        <v>2658</v>
      </c>
      <c r="L36" s="219">
        <v>1</v>
      </c>
      <c r="M36" s="1" t="s">
        <v>1995</v>
      </c>
      <c r="N36" s="168">
        <v>109</v>
      </c>
      <c r="O36" s="161">
        <f t="shared" si="1"/>
        <v>183.20000000000002</v>
      </c>
      <c r="P36" s="161">
        <v>229</v>
      </c>
      <c r="Q36" s="236">
        <v>5037648000296</v>
      </c>
      <c r="R36" s="219">
        <v>0.3</v>
      </c>
      <c r="S36" s="219">
        <v>0.05</v>
      </c>
      <c r="T36" s="219">
        <f t="shared" si="3"/>
        <v>0.35</v>
      </c>
      <c r="U36" s="219">
        <v>130</v>
      </c>
      <c r="V36" s="219">
        <v>200</v>
      </c>
      <c r="W36" s="219">
        <v>60</v>
      </c>
      <c r="X36" s="219">
        <v>20</v>
      </c>
      <c r="Y36" s="238">
        <v>5037648000364</v>
      </c>
      <c r="Z36" s="219">
        <v>0.35099999999999998</v>
      </c>
      <c r="AA36" s="219">
        <f t="shared" si="5"/>
        <v>7.351</v>
      </c>
      <c r="AB36" s="219">
        <v>330</v>
      </c>
      <c r="AC36" s="219">
        <v>210</v>
      </c>
      <c r="AD36" s="219">
        <v>500</v>
      </c>
      <c r="AE36" s="321" t="s">
        <v>4137</v>
      </c>
      <c r="AF36" t="s">
        <v>5206</v>
      </c>
      <c r="AG36" s="317" t="s">
        <v>5201</v>
      </c>
      <c r="AH36" s="309" t="s">
        <v>5202</v>
      </c>
    </row>
    <row r="37" spans="1:34" ht="15.75" x14ac:dyDescent="0.25">
      <c r="A37" t="s">
        <v>4065</v>
      </c>
      <c r="B37" t="s">
        <v>4143</v>
      </c>
      <c r="C37" t="s">
        <v>4134</v>
      </c>
      <c r="E37" t="s">
        <v>4135</v>
      </c>
      <c r="F37" s="219" t="s">
        <v>2658</v>
      </c>
      <c r="H37" t="s">
        <v>4144</v>
      </c>
      <c r="I37" t="s">
        <v>4136</v>
      </c>
      <c r="J37" s="219">
        <v>9506999000</v>
      </c>
      <c r="K37" s="219" t="s">
        <v>2658</v>
      </c>
      <c r="L37" s="219">
        <v>1</v>
      </c>
      <c r="M37" s="1" t="s">
        <v>1995</v>
      </c>
      <c r="N37" s="168">
        <v>109</v>
      </c>
      <c r="O37" s="161">
        <f t="shared" si="1"/>
        <v>183.20000000000002</v>
      </c>
      <c r="P37" s="161">
        <v>229</v>
      </c>
      <c r="Q37" s="236">
        <v>5037648000302</v>
      </c>
      <c r="R37" s="219">
        <v>0.3</v>
      </c>
      <c r="S37" s="219">
        <v>0.05</v>
      </c>
      <c r="T37" s="219">
        <f t="shared" si="3"/>
        <v>0.35</v>
      </c>
      <c r="U37" s="219">
        <v>130</v>
      </c>
      <c r="V37" s="219">
        <v>200</v>
      </c>
      <c r="W37" s="219">
        <v>60</v>
      </c>
      <c r="X37" s="219">
        <v>20</v>
      </c>
      <c r="Y37" s="238">
        <v>5037648000371</v>
      </c>
      <c r="Z37" s="219">
        <v>0.35099999999999998</v>
      </c>
      <c r="AA37" s="219">
        <f t="shared" si="5"/>
        <v>7.351</v>
      </c>
      <c r="AB37" s="219">
        <v>330</v>
      </c>
      <c r="AC37" s="219">
        <v>210</v>
      </c>
      <c r="AD37" s="219">
        <v>500</v>
      </c>
      <c r="AE37" s="321" t="s">
        <v>4137</v>
      </c>
      <c r="AF37" t="s">
        <v>5206</v>
      </c>
      <c r="AG37" s="317" t="s">
        <v>5201</v>
      </c>
      <c r="AH37" s="338" t="s">
        <v>5202</v>
      </c>
    </row>
    <row r="38" spans="1:34" ht="15.75" x14ac:dyDescent="0.25">
      <c r="A38" t="s">
        <v>4065</v>
      </c>
      <c r="B38" t="s">
        <v>4145</v>
      </c>
      <c r="C38" t="s">
        <v>4134</v>
      </c>
      <c r="E38" t="s">
        <v>4135</v>
      </c>
      <c r="F38" s="219" t="s">
        <v>2658</v>
      </c>
      <c r="H38" t="s">
        <v>4077</v>
      </c>
      <c r="I38" t="s">
        <v>4136</v>
      </c>
      <c r="J38" s="219">
        <v>9506999000</v>
      </c>
      <c r="K38" s="219" t="s">
        <v>2658</v>
      </c>
      <c r="L38" s="219">
        <v>1</v>
      </c>
      <c r="M38" s="1" t="s">
        <v>1995</v>
      </c>
      <c r="N38" s="168">
        <v>109</v>
      </c>
      <c r="O38" s="161">
        <f t="shared" si="1"/>
        <v>183.20000000000002</v>
      </c>
      <c r="P38" s="161">
        <v>229</v>
      </c>
      <c r="Q38" s="236">
        <v>5037648001583</v>
      </c>
      <c r="R38" s="219">
        <v>0.3</v>
      </c>
      <c r="S38" s="219">
        <v>0.05</v>
      </c>
      <c r="T38" s="219">
        <f t="shared" si="3"/>
        <v>0.35</v>
      </c>
      <c r="U38" s="219">
        <v>130</v>
      </c>
      <c r="V38" s="219">
        <v>200</v>
      </c>
      <c r="W38" s="219">
        <v>60</v>
      </c>
      <c r="X38" s="219">
        <v>20</v>
      </c>
      <c r="Y38" s="236">
        <v>5037648001590</v>
      </c>
      <c r="Z38" s="219">
        <v>0.35099999999999998</v>
      </c>
      <c r="AA38" s="219">
        <f t="shared" si="5"/>
        <v>7.351</v>
      </c>
      <c r="AB38" s="219">
        <v>330</v>
      </c>
      <c r="AC38" s="219">
        <v>210</v>
      </c>
      <c r="AD38" s="219">
        <v>500</v>
      </c>
      <c r="AE38" s="321" t="s">
        <v>4137</v>
      </c>
      <c r="AF38" t="s">
        <v>5206</v>
      </c>
      <c r="AG38" s="317" t="s">
        <v>5201</v>
      </c>
      <c r="AH38" s="309" t="s">
        <v>5202</v>
      </c>
    </row>
    <row r="39" spans="1:34" ht="15.75" x14ac:dyDescent="0.25">
      <c r="A39" t="s">
        <v>4065</v>
      </c>
      <c r="B39" t="s">
        <v>4146</v>
      </c>
      <c r="C39" t="s">
        <v>4147</v>
      </c>
      <c r="E39" t="s">
        <v>4084</v>
      </c>
      <c r="F39" s="219" t="s">
        <v>257</v>
      </c>
      <c r="G39" t="s">
        <v>4094</v>
      </c>
      <c r="I39" t="s">
        <v>4080</v>
      </c>
      <c r="J39" s="219">
        <v>2309903119</v>
      </c>
      <c r="K39" s="219" t="s">
        <v>4088</v>
      </c>
      <c r="L39" s="219">
        <v>1</v>
      </c>
      <c r="M39" s="1" t="s">
        <v>1995</v>
      </c>
      <c r="N39" s="168">
        <v>30</v>
      </c>
      <c r="O39" s="161">
        <f t="shared" si="1"/>
        <v>52</v>
      </c>
      <c r="P39" s="161">
        <v>65</v>
      </c>
      <c r="Q39" s="236">
        <v>5060030860062</v>
      </c>
      <c r="R39" s="219">
        <v>0.25</v>
      </c>
      <c r="S39" s="219">
        <v>5.5E-2</v>
      </c>
      <c r="T39" s="219">
        <f t="shared" si="3"/>
        <v>0.30499999999999999</v>
      </c>
      <c r="U39" s="219">
        <v>110</v>
      </c>
      <c r="V39" s="219">
        <v>45</v>
      </c>
      <c r="W39" s="219">
        <v>110</v>
      </c>
      <c r="X39" s="219">
        <v>24</v>
      </c>
      <c r="Y39" s="236">
        <v>5060030860246</v>
      </c>
      <c r="Z39" s="219">
        <v>0.191</v>
      </c>
      <c r="AA39" s="219">
        <f t="shared" ref="AA39:AA45" si="6">(T39*24)+Z39</f>
        <v>7.5110000000000001</v>
      </c>
      <c r="AB39" s="219">
        <v>220</v>
      </c>
      <c r="AC39" s="219">
        <v>190</v>
      </c>
      <c r="AD39" s="219">
        <v>335</v>
      </c>
      <c r="AE39" s="321" t="s">
        <v>4148</v>
      </c>
      <c r="AF39" t="s">
        <v>5206</v>
      </c>
      <c r="AG39" s="317" t="s">
        <v>5201</v>
      </c>
      <c r="AH39" s="338" t="s">
        <v>5202</v>
      </c>
    </row>
    <row r="40" spans="1:34" ht="15.75" x14ac:dyDescent="0.25">
      <c r="A40" t="s">
        <v>4065</v>
      </c>
      <c r="B40" t="s">
        <v>4149</v>
      </c>
      <c r="C40" t="s">
        <v>4147</v>
      </c>
      <c r="E40" t="s">
        <v>4084</v>
      </c>
      <c r="F40" s="219" t="s">
        <v>257</v>
      </c>
      <c r="G40" t="s">
        <v>4097</v>
      </c>
      <c r="I40" t="s">
        <v>4080</v>
      </c>
      <c r="J40" s="219">
        <v>2309903119</v>
      </c>
      <c r="K40" s="219" t="s">
        <v>4088</v>
      </c>
      <c r="L40" s="219">
        <v>1</v>
      </c>
      <c r="M40" s="1" t="s">
        <v>1995</v>
      </c>
      <c r="N40" s="168">
        <v>30</v>
      </c>
      <c r="O40" s="161">
        <f t="shared" si="1"/>
        <v>52</v>
      </c>
      <c r="P40" s="161">
        <v>65</v>
      </c>
      <c r="Q40" s="236">
        <v>5060030860413</v>
      </c>
      <c r="R40" s="219">
        <v>0.25</v>
      </c>
      <c r="S40" s="219">
        <v>5.5E-2</v>
      </c>
      <c r="T40" s="219">
        <f t="shared" si="3"/>
        <v>0.30499999999999999</v>
      </c>
      <c r="U40" s="219">
        <v>110</v>
      </c>
      <c r="V40" s="219">
        <v>45</v>
      </c>
      <c r="W40" s="219">
        <v>110</v>
      </c>
      <c r="X40" s="219">
        <v>24</v>
      </c>
      <c r="Y40" s="236">
        <v>5060030860437</v>
      </c>
      <c r="Z40" s="219">
        <v>0.191</v>
      </c>
      <c r="AA40" s="219">
        <f t="shared" si="6"/>
        <v>7.5110000000000001</v>
      </c>
      <c r="AB40" s="219">
        <v>220</v>
      </c>
      <c r="AC40" s="219">
        <v>190</v>
      </c>
      <c r="AD40" s="219">
        <v>335</v>
      </c>
      <c r="AE40" s="321" t="s">
        <v>4148</v>
      </c>
      <c r="AF40" t="s">
        <v>5206</v>
      </c>
      <c r="AG40" s="317" t="s">
        <v>5201</v>
      </c>
      <c r="AH40" s="338" t="s">
        <v>5202</v>
      </c>
    </row>
    <row r="41" spans="1:34" ht="15.75" x14ac:dyDescent="0.25">
      <c r="A41" t="s">
        <v>4065</v>
      </c>
      <c r="B41" t="s">
        <v>4150</v>
      </c>
      <c r="C41" t="s">
        <v>4147</v>
      </c>
      <c r="E41" t="s">
        <v>4084</v>
      </c>
      <c r="F41" s="219" t="s">
        <v>257</v>
      </c>
      <c r="G41" t="s">
        <v>4100</v>
      </c>
      <c r="I41" t="s">
        <v>4080</v>
      </c>
      <c r="J41" s="219">
        <v>2309903119</v>
      </c>
      <c r="K41" s="219" t="s">
        <v>4088</v>
      </c>
      <c r="L41" s="219">
        <v>1</v>
      </c>
      <c r="M41" s="1" t="s">
        <v>1995</v>
      </c>
      <c r="N41" s="168">
        <v>30</v>
      </c>
      <c r="O41" s="161">
        <f t="shared" si="1"/>
        <v>52</v>
      </c>
      <c r="P41" s="161">
        <v>65</v>
      </c>
      <c r="Q41" s="236">
        <v>5060030860086</v>
      </c>
      <c r="R41" s="219">
        <v>0.25</v>
      </c>
      <c r="S41" s="219">
        <v>5.5E-2</v>
      </c>
      <c r="T41" s="219">
        <f t="shared" si="3"/>
        <v>0.30499999999999999</v>
      </c>
      <c r="U41" s="219">
        <v>110</v>
      </c>
      <c r="V41" s="219">
        <v>45</v>
      </c>
      <c r="W41" s="219">
        <v>110</v>
      </c>
      <c r="X41" s="219">
        <v>24</v>
      </c>
      <c r="Y41" s="236">
        <v>5060030860260</v>
      </c>
      <c r="Z41" s="219">
        <v>0.191</v>
      </c>
      <c r="AA41" s="219">
        <f t="shared" si="6"/>
        <v>7.5110000000000001</v>
      </c>
      <c r="AB41" s="219">
        <v>220</v>
      </c>
      <c r="AC41" s="219">
        <v>190</v>
      </c>
      <c r="AD41" s="219">
        <v>335</v>
      </c>
      <c r="AE41" s="321" t="s">
        <v>4148</v>
      </c>
      <c r="AF41" t="s">
        <v>5206</v>
      </c>
      <c r="AG41" s="317" t="s">
        <v>5201</v>
      </c>
      <c r="AH41" s="338" t="s">
        <v>5202</v>
      </c>
    </row>
    <row r="42" spans="1:34" ht="15.75" x14ac:dyDescent="0.25">
      <c r="A42" t="s">
        <v>4065</v>
      </c>
      <c r="B42" t="s">
        <v>4151</v>
      </c>
      <c r="C42" t="s">
        <v>4147</v>
      </c>
      <c r="E42" t="s">
        <v>4084</v>
      </c>
      <c r="F42" s="219" t="s">
        <v>257</v>
      </c>
      <c r="G42" t="s">
        <v>4102</v>
      </c>
      <c r="I42" t="s">
        <v>4080</v>
      </c>
      <c r="J42" s="219">
        <v>2309903119</v>
      </c>
      <c r="K42" s="219" t="s">
        <v>4088</v>
      </c>
      <c r="L42" s="219">
        <v>1</v>
      </c>
      <c r="M42" s="1" t="s">
        <v>1995</v>
      </c>
      <c r="N42" s="168">
        <v>30</v>
      </c>
      <c r="O42" s="161">
        <f t="shared" si="1"/>
        <v>52</v>
      </c>
      <c r="P42" s="161">
        <v>65</v>
      </c>
      <c r="Q42" s="236">
        <v>5060030860499</v>
      </c>
      <c r="R42" s="219">
        <v>0.25</v>
      </c>
      <c r="S42" s="219">
        <v>5.5E-2</v>
      </c>
      <c r="T42" s="219">
        <f t="shared" si="3"/>
        <v>0.30499999999999999</v>
      </c>
      <c r="U42" s="219">
        <v>110</v>
      </c>
      <c r="V42" s="219">
        <v>45</v>
      </c>
      <c r="W42" s="219">
        <v>110</v>
      </c>
      <c r="X42" s="219">
        <v>24</v>
      </c>
      <c r="Y42" s="236">
        <v>5060030860994</v>
      </c>
      <c r="Z42" s="219">
        <v>0.191</v>
      </c>
      <c r="AA42" s="219">
        <f t="shared" si="6"/>
        <v>7.5110000000000001</v>
      </c>
      <c r="AB42" s="219">
        <v>220</v>
      </c>
      <c r="AC42" s="219">
        <v>190</v>
      </c>
      <c r="AD42" s="219">
        <v>335</v>
      </c>
      <c r="AE42" s="321" t="s">
        <v>4148</v>
      </c>
      <c r="AF42" t="s">
        <v>5206</v>
      </c>
      <c r="AG42" s="317" t="s">
        <v>5201</v>
      </c>
      <c r="AH42" s="338" t="s">
        <v>5202</v>
      </c>
    </row>
    <row r="43" spans="1:34" ht="15.75" x14ac:dyDescent="0.25">
      <c r="A43" t="s">
        <v>4065</v>
      </c>
      <c r="B43" t="s">
        <v>4152</v>
      </c>
      <c r="C43" t="s">
        <v>4147</v>
      </c>
      <c r="E43" t="s">
        <v>4084</v>
      </c>
      <c r="F43" s="219" t="s">
        <v>257</v>
      </c>
      <c r="G43" t="s">
        <v>4104</v>
      </c>
      <c r="I43" t="s">
        <v>4080</v>
      </c>
      <c r="J43" s="219">
        <v>2309903119</v>
      </c>
      <c r="K43" s="219" t="s">
        <v>4088</v>
      </c>
      <c r="L43" s="219">
        <v>1</v>
      </c>
      <c r="M43" s="1" t="s">
        <v>1995</v>
      </c>
      <c r="N43" s="168">
        <v>30</v>
      </c>
      <c r="O43" s="161">
        <f t="shared" si="1"/>
        <v>52</v>
      </c>
      <c r="P43" s="161">
        <v>65</v>
      </c>
      <c r="Q43" s="236">
        <v>5060030860079</v>
      </c>
      <c r="R43" s="219">
        <v>0.25</v>
      </c>
      <c r="S43" s="219">
        <v>5.5E-2</v>
      </c>
      <c r="T43" s="219">
        <f t="shared" si="3"/>
        <v>0.30499999999999999</v>
      </c>
      <c r="U43" s="219">
        <v>110</v>
      </c>
      <c r="V43" s="219">
        <v>45</v>
      </c>
      <c r="W43" s="219">
        <v>110</v>
      </c>
      <c r="X43" s="219">
        <v>24</v>
      </c>
      <c r="Y43" s="236">
        <v>5060030860253</v>
      </c>
      <c r="Z43" s="219">
        <v>0.191</v>
      </c>
      <c r="AA43" s="219">
        <f t="shared" si="6"/>
        <v>7.5110000000000001</v>
      </c>
      <c r="AB43" s="219">
        <v>220</v>
      </c>
      <c r="AC43" s="219">
        <v>190</v>
      </c>
      <c r="AD43" s="219">
        <v>335</v>
      </c>
      <c r="AE43" s="321" t="s">
        <v>4148</v>
      </c>
      <c r="AF43" t="s">
        <v>5206</v>
      </c>
      <c r="AG43" s="317" t="s">
        <v>5201</v>
      </c>
      <c r="AH43" s="309" t="s">
        <v>5202</v>
      </c>
    </row>
    <row r="44" spans="1:34" ht="15.75" x14ac:dyDescent="0.25">
      <c r="B44" t="s">
        <v>5119</v>
      </c>
      <c r="C44" t="s">
        <v>4147</v>
      </c>
      <c r="E44" t="s">
        <v>4084</v>
      </c>
      <c r="F44" s="219" t="s">
        <v>257</v>
      </c>
      <c r="G44" t="s">
        <v>2936</v>
      </c>
      <c r="I44" t="s">
        <v>4080</v>
      </c>
      <c r="J44" s="219">
        <v>2309903119</v>
      </c>
      <c r="K44" s="219" t="s">
        <v>5121</v>
      </c>
      <c r="L44" s="219">
        <v>1</v>
      </c>
      <c r="M44" s="1" t="s">
        <v>1995</v>
      </c>
      <c r="N44" s="168">
        <v>30</v>
      </c>
      <c r="O44" s="161">
        <v>52</v>
      </c>
      <c r="P44" s="161">
        <v>65</v>
      </c>
      <c r="Q44" s="236">
        <v>5060030862219</v>
      </c>
      <c r="R44" s="219">
        <v>0.25</v>
      </c>
      <c r="S44" s="219">
        <v>5.5E-2</v>
      </c>
      <c r="T44" s="219">
        <f t="shared" si="3"/>
        <v>0.30499999999999999</v>
      </c>
      <c r="U44" s="219">
        <v>110</v>
      </c>
      <c r="V44" s="219">
        <v>45</v>
      </c>
      <c r="W44" s="219">
        <v>110</v>
      </c>
      <c r="X44" s="219">
        <v>24</v>
      </c>
      <c r="Y44" s="236"/>
      <c r="Z44" s="219">
        <v>0.191</v>
      </c>
      <c r="AA44" s="219">
        <f t="shared" si="6"/>
        <v>7.5110000000000001</v>
      </c>
      <c r="AB44" s="219">
        <v>220</v>
      </c>
      <c r="AC44" s="219">
        <v>190</v>
      </c>
      <c r="AD44" s="219">
        <v>335</v>
      </c>
      <c r="AE44" s="321" t="s">
        <v>4148</v>
      </c>
      <c r="AF44" t="s">
        <v>5206</v>
      </c>
      <c r="AG44" s="317" t="s">
        <v>5201</v>
      </c>
      <c r="AH44" s="309" t="s">
        <v>5202</v>
      </c>
    </row>
    <row r="45" spans="1:34" ht="15.75" x14ac:dyDescent="0.25">
      <c r="B45" t="s">
        <v>5120</v>
      </c>
      <c r="C45" t="s">
        <v>4147</v>
      </c>
      <c r="E45" t="s">
        <v>4084</v>
      </c>
      <c r="F45" s="219" t="s">
        <v>257</v>
      </c>
      <c r="G45" t="s">
        <v>4106</v>
      </c>
      <c r="I45" t="s">
        <v>4080</v>
      </c>
      <c r="J45" s="219">
        <v>2309903119</v>
      </c>
      <c r="K45" s="219" t="s">
        <v>5122</v>
      </c>
      <c r="L45" s="219">
        <v>1</v>
      </c>
      <c r="M45" s="1" t="s">
        <v>1995</v>
      </c>
      <c r="N45" s="168">
        <v>30</v>
      </c>
      <c r="O45" s="161">
        <v>52</v>
      </c>
      <c r="P45" s="161">
        <v>65</v>
      </c>
      <c r="Q45" s="236">
        <v>5037648002603</v>
      </c>
      <c r="R45" s="219">
        <v>0.25</v>
      </c>
      <c r="S45" s="219">
        <v>5.5E-2</v>
      </c>
      <c r="T45" s="219">
        <f t="shared" si="3"/>
        <v>0.30499999999999999</v>
      </c>
      <c r="U45" s="219">
        <v>110</v>
      </c>
      <c r="V45" s="219">
        <v>45</v>
      </c>
      <c r="W45" s="219">
        <v>110</v>
      </c>
      <c r="X45" s="219">
        <v>24</v>
      </c>
      <c r="Y45" s="236"/>
      <c r="Z45" s="219">
        <v>0.191</v>
      </c>
      <c r="AA45" s="219">
        <f t="shared" si="6"/>
        <v>7.5110000000000001</v>
      </c>
      <c r="AB45" s="219">
        <v>220</v>
      </c>
      <c r="AC45" s="219">
        <v>190</v>
      </c>
      <c r="AD45" s="219">
        <v>335</v>
      </c>
      <c r="AE45" s="321" t="s">
        <v>4148</v>
      </c>
      <c r="AF45" t="s">
        <v>5206</v>
      </c>
      <c r="AG45" s="317" t="s">
        <v>5201</v>
      </c>
      <c r="AH45" s="309" t="s">
        <v>5202</v>
      </c>
    </row>
    <row r="46" spans="1:34" s="3" customFormat="1" ht="15.75" x14ac:dyDescent="0.25">
      <c r="A46" s="3" t="s">
        <v>4065</v>
      </c>
      <c r="B46" s="3" t="s">
        <v>4153</v>
      </c>
      <c r="C46" s="3" t="s">
        <v>4154</v>
      </c>
      <c r="E46" s="3" t="s">
        <v>4084</v>
      </c>
      <c r="F46" s="202" t="s">
        <v>42</v>
      </c>
      <c r="I46" s="3" t="s">
        <v>4155</v>
      </c>
      <c r="J46" s="202">
        <v>2501009900</v>
      </c>
      <c r="K46" s="202" t="s">
        <v>2658</v>
      </c>
      <c r="L46" s="202">
        <v>1</v>
      </c>
      <c r="M46" s="1" t="s">
        <v>1995</v>
      </c>
      <c r="N46" s="168">
        <v>43</v>
      </c>
      <c r="O46" s="161">
        <f t="shared" si="1"/>
        <v>76</v>
      </c>
      <c r="P46" s="161">
        <v>95</v>
      </c>
      <c r="Q46" s="237">
        <v>5060030860901</v>
      </c>
      <c r="R46" s="202">
        <v>1</v>
      </c>
      <c r="S46" s="202">
        <v>2E-3</v>
      </c>
      <c r="T46" s="202">
        <f t="shared" si="3"/>
        <v>1.002</v>
      </c>
      <c r="U46" s="202">
        <v>100</v>
      </c>
      <c r="V46" s="202">
        <v>65</v>
      </c>
      <c r="W46" s="202">
        <v>100</v>
      </c>
      <c r="X46" s="202">
        <v>6</v>
      </c>
      <c r="Y46" s="237">
        <v>5060030860918</v>
      </c>
      <c r="Z46" s="202">
        <v>0.33800000000000002</v>
      </c>
      <c r="AA46" s="202">
        <f>(T46*6)+Z46</f>
        <v>6.3500000000000005</v>
      </c>
      <c r="AB46" s="202">
        <v>330</v>
      </c>
      <c r="AC46" s="202">
        <v>85</v>
      </c>
      <c r="AD46" s="202">
        <v>290</v>
      </c>
      <c r="AE46" s="320" t="s">
        <v>4156</v>
      </c>
      <c r="AF46" t="s">
        <v>5206</v>
      </c>
      <c r="AG46" s="317" t="s">
        <v>5201</v>
      </c>
      <c r="AH46" s="338" t="s">
        <v>5202</v>
      </c>
    </row>
    <row r="47" spans="1:34" ht="15.75" x14ac:dyDescent="0.25">
      <c r="A47" t="s">
        <v>4065</v>
      </c>
      <c r="B47" t="s">
        <v>4157</v>
      </c>
      <c r="C47" t="s">
        <v>4158</v>
      </c>
      <c r="E47" t="s">
        <v>4084</v>
      </c>
      <c r="F47" s="219" t="s">
        <v>116</v>
      </c>
      <c r="I47" t="s">
        <v>4155</v>
      </c>
      <c r="J47" s="219">
        <v>2501009900</v>
      </c>
      <c r="K47" s="219" t="s">
        <v>2658</v>
      </c>
      <c r="L47" s="219">
        <v>4</v>
      </c>
      <c r="M47" s="1" t="s">
        <v>1995</v>
      </c>
      <c r="N47" s="168">
        <v>156</v>
      </c>
      <c r="O47" s="161">
        <f t="shared" si="1"/>
        <v>72</v>
      </c>
      <c r="P47" s="161">
        <v>90</v>
      </c>
      <c r="Q47" s="239">
        <v>5037648002368</v>
      </c>
      <c r="R47" s="219">
        <v>3.3</v>
      </c>
      <c r="S47" s="219">
        <f>30/1000</f>
        <v>0.03</v>
      </c>
      <c r="T47" s="219">
        <f t="shared" si="3"/>
        <v>3.3299999999999996</v>
      </c>
      <c r="U47" s="219">
        <v>140</v>
      </c>
      <c r="V47" s="219">
        <v>160</v>
      </c>
      <c r="W47" s="219">
        <v>140</v>
      </c>
      <c r="X47" s="219">
        <v>4</v>
      </c>
      <c r="Y47" s="236">
        <v>5037648002375</v>
      </c>
      <c r="Z47" s="219">
        <v>0.49399999999999999</v>
      </c>
      <c r="AA47" s="219">
        <f>(T47*4)+Z47</f>
        <v>13.813999999999998</v>
      </c>
      <c r="AB47" s="219">
        <v>280</v>
      </c>
      <c r="AC47" s="219">
        <v>170</v>
      </c>
      <c r="AD47" s="219">
        <v>290</v>
      </c>
      <c r="AE47" s="321" t="s">
        <v>4159</v>
      </c>
      <c r="AF47" t="s">
        <v>5206</v>
      </c>
      <c r="AG47" s="317" t="s">
        <v>5201</v>
      </c>
      <c r="AH47" s="309" t="s">
        <v>5202</v>
      </c>
    </row>
    <row r="48" spans="1:34" ht="15.75" x14ac:dyDescent="0.25">
      <c r="A48" t="s">
        <v>4065</v>
      </c>
      <c r="B48" t="s">
        <v>4160</v>
      </c>
      <c r="C48" t="s">
        <v>4161</v>
      </c>
      <c r="E48" t="s">
        <v>4084</v>
      </c>
      <c r="F48" s="219" t="s">
        <v>121</v>
      </c>
      <c r="I48" t="s">
        <v>4155</v>
      </c>
      <c r="J48" s="219">
        <v>2501009900</v>
      </c>
      <c r="K48" s="219" t="s">
        <v>2658</v>
      </c>
      <c r="L48" s="219">
        <v>10</v>
      </c>
      <c r="M48" s="1" t="s">
        <v>1995</v>
      </c>
      <c r="N48" s="168">
        <v>399</v>
      </c>
      <c r="O48" s="161">
        <f t="shared" si="1"/>
        <v>72</v>
      </c>
      <c r="P48" s="161">
        <v>90</v>
      </c>
      <c r="Q48" s="237">
        <v>5037648000869</v>
      </c>
      <c r="R48" s="219">
        <v>2</v>
      </c>
      <c r="S48" s="219">
        <v>6.0000000000000001E-3</v>
      </c>
      <c r="T48" s="219">
        <f t="shared" si="3"/>
        <v>2.0059999999999998</v>
      </c>
      <c r="U48" s="219">
        <v>103</v>
      </c>
      <c r="V48" s="219">
        <v>205</v>
      </c>
      <c r="W48" s="219">
        <v>53</v>
      </c>
      <c r="X48" s="219">
        <v>10</v>
      </c>
      <c r="Y48" s="236">
        <v>5037648001743</v>
      </c>
      <c r="Z48" s="219">
        <v>0.13</v>
      </c>
      <c r="AA48" s="219">
        <f>(T48*10)+Z48</f>
        <v>20.189999999999998</v>
      </c>
      <c r="AB48" s="219">
        <v>280</v>
      </c>
      <c r="AC48" s="219">
        <v>220</v>
      </c>
      <c r="AD48" s="219">
        <v>225</v>
      </c>
      <c r="AE48" s="321" t="s">
        <v>4162</v>
      </c>
      <c r="AF48" t="s">
        <v>5206</v>
      </c>
      <c r="AG48" s="317" t="s">
        <v>5201</v>
      </c>
      <c r="AH48" s="309" t="s">
        <v>5202</v>
      </c>
    </row>
    <row r="49" spans="1:34" ht="15.75" x14ac:dyDescent="0.25">
      <c r="A49" t="s">
        <v>4065</v>
      </c>
      <c r="B49" t="s">
        <v>4163</v>
      </c>
      <c r="C49" t="s">
        <v>4164</v>
      </c>
      <c r="E49" t="s">
        <v>4068</v>
      </c>
      <c r="F49" s="219" t="s">
        <v>2658</v>
      </c>
      <c r="H49" t="s">
        <v>308</v>
      </c>
      <c r="I49" t="s">
        <v>4080</v>
      </c>
      <c r="J49" s="219">
        <v>9506999000</v>
      </c>
      <c r="K49" s="219" t="s">
        <v>2658</v>
      </c>
      <c r="L49" s="219">
        <v>1</v>
      </c>
      <c r="M49" s="1" t="s">
        <v>1995</v>
      </c>
      <c r="N49" s="168">
        <v>339</v>
      </c>
      <c r="O49" s="161">
        <f t="shared" si="1"/>
        <v>559.20000000000005</v>
      </c>
      <c r="P49" s="161">
        <v>699</v>
      </c>
      <c r="Q49" s="236">
        <v>5060030860444</v>
      </c>
      <c r="R49" s="219">
        <v>1.58</v>
      </c>
      <c r="S49" s="219">
        <v>0.30499999999999999</v>
      </c>
      <c r="T49" s="219">
        <f t="shared" si="3"/>
        <v>1.885</v>
      </c>
      <c r="U49" s="219">
        <v>260</v>
      </c>
      <c r="V49" s="219">
        <v>260</v>
      </c>
      <c r="W49" s="219">
        <v>260</v>
      </c>
      <c r="X49" s="219">
        <v>1</v>
      </c>
      <c r="Y49" s="219" t="s">
        <v>2658</v>
      </c>
      <c r="AE49" s="321" t="s">
        <v>4165</v>
      </c>
      <c r="AF49" t="s">
        <v>5206</v>
      </c>
      <c r="AG49" s="317" t="s">
        <v>5201</v>
      </c>
      <c r="AH49" s="309" t="s">
        <v>5202</v>
      </c>
    </row>
    <row r="50" spans="1:34" ht="15.75" x14ac:dyDescent="0.25">
      <c r="A50" t="s">
        <v>4065</v>
      </c>
      <c r="B50" t="s">
        <v>4166</v>
      </c>
      <c r="C50" t="s">
        <v>4164</v>
      </c>
      <c r="E50" t="s">
        <v>4068</v>
      </c>
      <c r="F50" s="219" t="s">
        <v>2658</v>
      </c>
      <c r="H50" t="s">
        <v>406</v>
      </c>
      <c r="I50" t="s">
        <v>4080</v>
      </c>
      <c r="J50" s="219">
        <v>9506999000</v>
      </c>
      <c r="K50" s="219" t="s">
        <v>2658</v>
      </c>
      <c r="L50" s="219">
        <v>1</v>
      </c>
      <c r="M50" s="1" t="s">
        <v>1995</v>
      </c>
      <c r="N50" s="168">
        <v>339</v>
      </c>
      <c r="O50" s="161">
        <f t="shared" si="1"/>
        <v>559.20000000000005</v>
      </c>
      <c r="P50" s="161">
        <v>699</v>
      </c>
      <c r="Q50" s="236">
        <v>5060030860697</v>
      </c>
      <c r="R50" s="219">
        <v>1.58</v>
      </c>
      <c r="S50" s="219">
        <v>0.30499999999999999</v>
      </c>
      <c r="T50" s="219">
        <f t="shared" si="3"/>
        <v>1.885</v>
      </c>
      <c r="U50" s="219">
        <v>260</v>
      </c>
      <c r="V50" s="219">
        <v>260</v>
      </c>
      <c r="W50" s="219">
        <v>260</v>
      </c>
      <c r="X50" s="219">
        <v>1</v>
      </c>
      <c r="Y50" s="219" t="s">
        <v>2658</v>
      </c>
      <c r="AE50" s="321" t="s">
        <v>4165</v>
      </c>
      <c r="AF50" t="s">
        <v>5206</v>
      </c>
      <c r="AG50" s="317" t="s">
        <v>5201</v>
      </c>
      <c r="AH50" s="309" t="s">
        <v>5202</v>
      </c>
    </row>
    <row r="51" spans="1:34" ht="15.75" x14ac:dyDescent="0.25">
      <c r="A51" t="s">
        <v>200</v>
      </c>
      <c r="B51" t="s">
        <v>4167</v>
      </c>
      <c r="C51" t="s">
        <v>4168</v>
      </c>
      <c r="E51" t="s">
        <v>4169</v>
      </c>
      <c r="F51" s="219" t="s">
        <v>4170</v>
      </c>
      <c r="G51" t="s">
        <v>4171</v>
      </c>
      <c r="I51" t="s">
        <v>4080</v>
      </c>
      <c r="J51" s="219">
        <v>2309909695</v>
      </c>
      <c r="K51" s="219" t="s">
        <v>4109</v>
      </c>
      <c r="L51" s="219">
        <v>20</v>
      </c>
      <c r="M51" s="1" t="s">
        <v>1995</v>
      </c>
      <c r="N51" s="168">
        <v>259</v>
      </c>
      <c r="O51" s="161">
        <f t="shared" si="1"/>
        <v>23.200000000000003</v>
      </c>
      <c r="P51" s="161">
        <v>29</v>
      </c>
      <c r="Q51" s="236">
        <v>5060030862103</v>
      </c>
      <c r="R51" s="219">
        <v>0.1</v>
      </c>
      <c r="S51" s="219">
        <v>3.0000000000000001E-3</v>
      </c>
      <c r="T51" s="219">
        <f t="shared" si="3"/>
        <v>0.10300000000000001</v>
      </c>
      <c r="U51" s="219">
        <v>110</v>
      </c>
      <c r="V51" s="219">
        <v>150</v>
      </c>
      <c r="W51" s="219">
        <v>20</v>
      </c>
      <c r="X51" s="219">
        <v>20</v>
      </c>
      <c r="Y51" s="236">
        <v>5060030862110</v>
      </c>
      <c r="Z51" s="219">
        <v>0.17299999999999999</v>
      </c>
      <c r="AA51" s="219">
        <f>(T51*20)+Z51</f>
        <v>2.2330000000000001</v>
      </c>
      <c r="AB51" s="219">
        <v>290</v>
      </c>
      <c r="AC51" s="219">
        <v>115</v>
      </c>
      <c r="AD51" s="219">
        <v>230</v>
      </c>
      <c r="AE51" s="321" t="s">
        <v>4172</v>
      </c>
      <c r="AF51" t="s">
        <v>5206</v>
      </c>
      <c r="AG51" s="317" t="s">
        <v>5201</v>
      </c>
      <c r="AH51" s="309" t="s">
        <v>5202</v>
      </c>
    </row>
    <row r="52" spans="1:34" ht="15.75" x14ac:dyDescent="0.25">
      <c r="A52" t="s">
        <v>200</v>
      </c>
      <c r="B52" t="s">
        <v>4173</v>
      </c>
      <c r="C52" t="s">
        <v>4168</v>
      </c>
      <c r="E52" t="s">
        <v>4169</v>
      </c>
      <c r="F52" s="219" t="s">
        <v>64</v>
      </c>
      <c r="G52" t="s">
        <v>4171</v>
      </c>
      <c r="I52" t="s">
        <v>4080</v>
      </c>
      <c r="J52" s="219">
        <v>2309909695</v>
      </c>
      <c r="K52" s="219" t="s">
        <v>4109</v>
      </c>
      <c r="L52" s="219">
        <v>10</v>
      </c>
      <c r="M52" s="1" t="s">
        <v>1995</v>
      </c>
      <c r="N52" s="168">
        <v>359</v>
      </c>
      <c r="O52" s="161">
        <f t="shared" si="1"/>
        <v>63.2</v>
      </c>
      <c r="P52" s="161">
        <v>79</v>
      </c>
      <c r="Q52" s="236">
        <v>5060030862127</v>
      </c>
      <c r="R52" s="219">
        <v>0.5</v>
      </c>
      <c r="S52" s="219">
        <v>1.2999999999999999E-2</v>
      </c>
      <c r="T52" s="219">
        <f t="shared" si="3"/>
        <v>0.51300000000000001</v>
      </c>
      <c r="U52" s="219">
        <v>160</v>
      </c>
      <c r="V52" s="219">
        <v>255</v>
      </c>
      <c r="W52" s="219">
        <v>70</v>
      </c>
      <c r="X52" s="219">
        <v>10</v>
      </c>
      <c r="Y52" s="236">
        <v>5060030862134</v>
      </c>
      <c r="Z52" s="219">
        <v>0.20300000000000001</v>
      </c>
      <c r="AA52" s="219">
        <f>(T52*10)+Z52</f>
        <v>5.3330000000000002</v>
      </c>
      <c r="AB52" s="219">
        <v>335</v>
      </c>
      <c r="AC52" s="219">
        <v>230</v>
      </c>
      <c r="AD52" s="219">
        <v>220</v>
      </c>
      <c r="AE52" s="321" t="s">
        <v>4174</v>
      </c>
      <c r="AF52" t="s">
        <v>5206</v>
      </c>
      <c r="AG52" s="317" t="s">
        <v>5201</v>
      </c>
      <c r="AH52" s="338" t="s">
        <v>5202</v>
      </c>
    </row>
    <row r="53" spans="1:34" ht="15.75" x14ac:dyDescent="0.25">
      <c r="A53" t="s">
        <v>200</v>
      </c>
      <c r="B53" t="s">
        <v>4175</v>
      </c>
      <c r="C53" t="s">
        <v>4168</v>
      </c>
      <c r="E53" t="s">
        <v>4169</v>
      </c>
      <c r="F53" s="219" t="s">
        <v>4170</v>
      </c>
      <c r="G53" t="s">
        <v>4176</v>
      </c>
      <c r="I53" t="s">
        <v>4080</v>
      </c>
      <c r="J53" s="219">
        <v>2309909695</v>
      </c>
      <c r="K53" s="219" t="s">
        <v>4109</v>
      </c>
      <c r="L53" s="219">
        <v>20</v>
      </c>
      <c r="M53" s="1" t="s">
        <v>1995</v>
      </c>
      <c r="N53" s="168">
        <v>259</v>
      </c>
      <c r="O53" s="161">
        <f t="shared" si="1"/>
        <v>23.200000000000003</v>
      </c>
      <c r="P53" s="161">
        <v>29</v>
      </c>
      <c r="Q53" s="236">
        <v>5060030862035</v>
      </c>
      <c r="R53" s="219">
        <v>0.1</v>
      </c>
      <c r="S53" s="219">
        <v>3.0000000000000001E-3</v>
      </c>
      <c r="T53" s="219">
        <f t="shared" si="3"/>
        <v>0.10300000000000001</v>
      </c>
      <c r="U53" s="219">
        <v>110</v>
      </c>
      <c r="V53" s="219">
        <v>150</v>
      </c>
      <c r="W53" s="219">
        <v>20</v>
      </c>
      <c r="X53" s="219">
        <v>20</v>
      </c>
      <c r="Y53" s="236">
        <v>5060030862066</v>
      </c>
      <c r="Z53" s="219">
        <v>0.17299999999999999</v>
      </c>
      <c r="AA53" s="219">
        <f>(T53*20)+Z53</f>
        <v>2.2330000000000001</v>
      </c>
      <c r="AB53" s="219">
        <v>290</v>
      </c>
      <c r="AC53" s="219">
        <v>115</v>
      </c>
      <c r="AD53" s="219">
        <v>230</v>
      </c>
      <c r="AE53" s="321" t="s">
        <v>4177</v>
      </c>
      <c r="AF53" t="s">
        <v>5206</v>
      </c>
      <c r="AG53" s="317" t="s">
        <v>5201</v>
      </c>
      <c r="AH53" s="309" t="s">
        <v>5202</v>
      </c>
    </row>
    <row r="54" spans="1:34" ht="15.75" x14ac:dyDescent="0.25">
      <c r="A54" t="s">
        <v>200</v>
      </c>
      <c r="B54" t="s">
        <v>4178</v>
      </c>
      <c r="C54" t="s">
        <v>4168</v>
      </c>
      <c r="E54" t="s">
        <v>4169</v>
      </c>
      <c r="F54" s="219" t="s">
        <v>64</v>
      </c>
      <c r="G54" t="s">
        <v>4176</v>
      </c>
      <c r="I54" t="s">
        <v>4080</v>
      </c>
      <c r="J54" s="219">
        <v>2309909695</v>
      </c>
      <c r="K54" s="219" t="s">
        <v>4109</v>
      </c>
      <c r="L54" s="219">
        <v>10</v>
      </c>
      <c r="M54" s="1" t="s">
        <v>1995</v>
      </c>
      <c r="N54" s="168">
        <v>359</v>
      </c>
      <c r="O54" s="161">
        <f t="shared" si="1"/>
        <v>63.2</v>
      </c>
      <c r="P54" s="161">
        <v>79</v>
      </c>
      <c r="Q54" s="236">
        <v>5060030862042</v>
      </c>
      <c r="R54" s="219">
        <v>0.5</v>
      </c>
      <c r="S54" s="219">
        <v>1.2999999999999999E-2</v>
      </c>
      <c r="T54" s="219">
        <f t="shared" si="3"/>
        <v>0.51300000000000001</v>
      </c>
      <c r="U54" s="219">
        <v>160</v>
      </c>
      <c r="V54" s="219">
        <v>255</v>
      </c>
      <c r="W54" s="219">
        <v>70</v>
      </c>
      <c r="X54" s="219">
        <v>10</v>
      </c>
      <c r="Y54" s="236">
        <v>5060030862097</v>
      </c>
      <c r="Z54" s="219">
        <v>0.20300000000000001</v>
      </c>
      <c r="AA54" s="219">
        <f>(T54*10)+Z54</f>
        <v>5.3330000000000002</v>
      </c>
      <c r="AB54" s="219">
        <v>335</v>
      </c>
      <c r="AC54" s="219">
        <v>230</v>
      </c>
      <c r="AD54" s="219">
        <v>220</v>
      </c>
      <c r="AE54" s="321" t="s">
        <v>4179</v>
      </c>
      <c r="AF54" t="s">
        <v>5206</v>
      </c>
      <c r="AG54" s="317" t="s">
        <v>5201</v>
      </c>
      <c r="AH54" s="309" t="s">
        <v>5202</v>
      </c>
    </row>
    <row r="55" spans="1:34" ht="15.75" x14ac:dyDescent="0.25">
      <c r="A55" t="s">
        <v>200</v>
      </c>
      <c r="B55" t="s">
        <v>4180</v>
      </c>
      <c r="C55" t="s">
        <v>4168</v>
      </c>
      <c r="E55" t="s">
        <v>4169</v>
      </c>
      <c r="F55" s="219" t="s">
        <v>4170</v>
      </c>
      <c r="G55" t="s">
        <v>4181</v>
      </c>
      <c r="I55" t="s">
        <v>4080</v>
      </c>
      <c r="J55" s="219">
        <v>2309909695</v>
      </c>
      <c r="K55" s="219" t="s">
        <v>4109</v>
      </c>
      <c r="L55" s="219">
        <v>20</v>
      </c>
      <c r="M55" s="1" t="s">
        <v>1995</v>
      </c>
      <c r="N55" s="168">
        <v>259</v>
      </c>
      <c r="O55" s="161">
        <f t="shared" si="1"/>
        <v>23.200000000000003</v>
      </c>
      <c r="P55" s="161">
        <v>29</v>
      </c>
      <c r="Q55" s="236">
        <v>5037648002177</v>
      </c>
      <c r="R55" s="219">
        <v>0.1</v>
      </c>
      <c r="S55" s="219">
        <v>3.0000000000000001E-3</v>
      </c>
      <c r="T55" s="219">
        <f t="shared" si="3"/>
        <v>0.10300000000000001</v>
      </c>
      <c r="U55" s="219">
        <v>110</v>
      </c>
      <c r="V55" s="219">
        <v>150</v>
      </c>
      <c r="W55" s="219">
        <v>20</v>
      </c>
      <c r="X55" s="219">
        <v>20</v>
      </c>
      <c r="Y55" s="236">
        <v>5037648002191</v>
      </c>
      <c r="Z55" s="219">
        <v>0.17299999999999999</v>
      </c>
      <c r="AA55" s="219">
        <f>(T55*20)+Z55</f>
        <v>2.2330000000000001</v>
      </c>
      <c r="AB55" s="219">
        <v>290</v>
      </c>
      <c r="AC55" s="219">
        <v>115</v>
      </c>
      <c r="AD55" s="219">
        <v>230</v>
      </c>
      <c r="AE55" s="321" t="s">
        <v>4182</v>
      </c>
      <c r="AF55" t="s">
        <v>5206</v>
      </c>
      <c r="AG55" s="317" t="s">
        <v>5201</v>
      </c>
      <c r="AH55" s="309" t="s">
        <v>5202</v>
      </c>
    </row>
    <row r="56" spans="1:34" ht="15.75" x14ac:dyDescent="0.25">
      <c r="A56" t="s">
        <v>200</v>
      </c>
      <c r="B56" t="s">
        <v>4183</v>
      </c>
      <c r="C56" t="s">
        <v>4168</v>
      </c>
      <c r="E56" t="s">
        <v>4169</v>
      </c>
      <c r="F56" s="219" t="s">
        <v>64</v>
      </c>
      <c r="G56" t="s">
        <v>4181</v>
      </c>
      <c r="I56" t="s">
        <v>4080</v>
      </c>
      <c r="J56" s="219">
        <v>2309909695</v>
      </c>
      <c r="K56" s="219" t="s">
        <v>4109</v>
      </c>
      <c r="L56" s="219">
        <v>10</v>
      </c>
      <c r="M56" s="1" t="s">
        <v>1995</v>
      </c>
      <c r="N56" s="168">
        <v>359</v>
      </c>
      <c r="O56" s="161">
        <f t="shared" si="1"/>
        <v>63.2</v>
      </c>
      <c r="P56" s="161">
        <v>79</v>
      </c>
      <c r="Q56" s="236">
        <v>5037648002184</v>
      </c>
      <c r="R56" s="219">
        <v>0.5</v>
      </c>
      <c r="S56" s="219">
        <v>1.2999999999999999E-2</v>
      </c>
      <c r="T56" s="219">
        <f t="shared" si="3"/>
        <v>0.51300000000000001</v>
      </c>
      <c r="U56" s="219">
        <v>160</v>
      </c>
      <c r="V56" s="219">
        <v>255</v>
      </c>
      <c r="W56" s="219">
        <v>70</v>
      </c>
      <c r="X56" s="219">
        <v>10</v>
      </c>
      <c r="Y56" s="236">
        <v>5037648002207</v>
      </c>
      <c r="Z56" s="219">
        <v>0.20300000000000001</v>
      </c>
      <c r="AA56" s="219">
        <f>(T56*10)+Z56</f>
        <v>5.3330000000000002</v>
      </c>
      <c r="AB56" s="219">
        <v>335</v>
      </c>
      <c r="AC56" s="219">
        <v>230</v>
      </c>
      <c r="AD56" s="219">
        <v>220</v>
      </c>
      <c r="AE56" s="321" t="s">
        <v>4184</v>
      </c>
      <c r="AF56" t="s">
        <v>5206</v>
      </c>
      <c r="AG56" s="317" t="s">
        <v>5201</v>
      </c>
      <c r="AH56" s="338" t="s">
        <v>5202</v>
      </c>
    </row>
    <row r="57" spans="1:34" ht="15.75" x14ac:dyDescent="0.25">
      <c r="A57" t="s">
        <v>4065</v>
      </c>
      <c r="B57" t="s">
        <v>4185</v>
      </c>
      <c r="C57" t="s">
        <v>4186</v>
      </c>
      <c r="E57" t="s">
        <v>4187</v>
      </c>
      <c r="F57" s="219" t="s">
        <v>2658</v>
      </c>
      <c r="H57" t="s">
        <v>302</v>
      </c>
      <c r="I57" t="s">
        <v>4080</v>
      </c>
      <c r="J57" s="219">
        <v>2309903119</v>
      </c>
      <c r="K57" s="219" t="s">
        <v>4109</v>
      </c>
      <c r="L57" s="219">
        <v>1</v>
      </c>
      <c r="M57" s="1" t="s">
        <v>1995</v>
      </c>
      <c r="N57" s="168">
        <v>259</v>
      </c>
      <c r="O57" s="161">
        <f t="shared" si="1"/>
        <v>380</v>
      </c>
      <c r="P57" s="161">
        <v>475</v>
      </c>
      <c r="Q57" s="236">
        <v>5037648001286</v>
      </c>
      <c r="R57" s="219">
        <v>2.4340000000000002</v>
      </c>
      <c r="S57" s="219">
        <v>0.11700000000000001</v>
      </c>
      <c r="T57" s="219">
        <f t="shared" si="3"/>
        <v>2.5510000000000002</v>
      </c>
      <c r="U57" s="219">
        <v>215</v>
      </c>
      <c r="V57" s="219">
        <v>165</v>
      </c>
      <c r="W57" s="219">
        <v>120</v>
      </c>
      <c r="X57" s="219">
        <v>6</v>
      </c>
      <c r="Y57" s="240">
        <v>5037648001415</v>
      </c>
      <c r="Z57" s="219">
        <v>0.50900000000000001</v>
      </c>
      <c r="AA57" s="219">
        <f>(T57*6)+Z57</f>
        <v>15.815000000000001</v>
      </c>
      <c r="AB57" s="219">
        <v>190</v>
      </c>
      <c r="AC57" s="219">
        <v>390</v>
      </c>
      <c r="AD57" s="219">
        <v>450</v>
      </c>
      <c r="AE57" s="321" t="s">
        <v>4188</v>
      </c>
      <c r="AF57" t="s">
        <v>5206</v>
      </c>
      <c r="AG57" s="317" t="s">
        <v>5201</v>
      </c>
      <c r="AH57" s="309" t="s">
        <v>5202</v>
      </c>
    </row>
    <row r="58" spans="1:34" ht="15.75" x14ac:dyDescent="0.25">
      <c r="A58" t="s">
        <v>4065</v>
      </c>
      <c r="B58" t="s">
        <v>4189</v>
      </c>
      <c r="C58" t="s">
        <v>4186</v>
      </c>
      <c r="E58" t="s">
        <v>4187</v>
      </c>
      <c r="F58" s="219" t="s">
        <v>2658</v>
      </c>
      <c r="H58" t="s">
        <v>4072</v>
      </c>
      <c r="I58" t="s">
        <v>4080</v>
      </c>
      <c r="J58" s="219">
        <v>2309903119</v>
      </c>
      <c r="K58" s="219" t="s">
        <v>4109</v>
      </c>
      <c r="L58" s="219">
        <v>1</v>
      </c>
      <c r="M58" s="1" t="s">
        <v>1995</v>
      </c>
      <c r="N58" s="168">
        <v>259</v>
      </c>
      <c r="O58" s="161">
        <f t="shared" si="1"/>
        <v>380</v>
      </c>
      <c r="P58" s="161">
        <v>475</v>
      </c>
      <c r="Q58" s="236">
        <v>5037648001293</v>
      </c>
      <c r="R58" s="219">
        <v>2.4340000000000002</v>
      </c>
      <c r="S58" s="219">
        <v>0.11700000000000001</v>
      </c>
      <c r="T58" s="219">
        <f t="shared" si="3"/>
        <v>2.5510000000000002</v>
      </c>
      <c r="U58" s="219">
        <v>215</v>
      </c>
      <c r="V58" s="219">
        <v>165</v>
      </c>
      <c r="W58" s="219">
        <v>120</v>
      </c>
      <c r="X58" s="219">
        <v>6</v>
      </c>
      <c r="Y58" s="236">
        <v>5037648001422</v>
      </c>
      <c r="Z58" s="219">
        <v>0.50900000000000001</v>
      </c>
      <c r="AA58" s="219">
        <f>(T58*6)+Z58</f>
        <v>15.815000000000001</v>
      </c>
      <c r="AB58" s="219">
        <v>190</v>
      </c>
      <c r="AC58" s="219">
        <v>390</v>
      </c>
      <c r="AD58" s="219">
        <v>450</v>
      </c>
      <c r="AE58" s="321" t="s">
        <v>4188</v>
      </c>
      <c r="AF58" t="s">
        <v>5206</v>
      </c>
      <c r="AG58" s="317" t="s">
        <v>5201</v>
      </c>
      <c r="AH58" s="309" t="s">
        <v>5202</v>
      </c>
    </row>
    <row r="59" spans="1:34" ht="15.75" x14ac:dyDescent="0.25">
      <c r="A59" t="s">
        <v>200</v>
      </c>
      <c r="B59" t="s">
        <v>4190</v>
      </c>
      <c r="C59" t="s">
        <v>4191</v>
      </c>
      <c r="F59" s="219" t="s">
        <v>4192</v>
      </c>
      <c r="G59" t="s">
        <v>4086</v>
      </c>
      <c r="I59" t="s">
        <v>4080</v>
      </c>
      <c r="J59" s="219">
        <v>2309903119</v>
      </c>
      <c r="K59" s="219" t="s">
        <v>4088</v>
      </c>
      <c r="L59" s="219">
        <v>24</v>
      </c>
      <c r="M59" s="1" t="s">
        <v>1995</v>
      </c>
      <c r="N59" s="168">
        <v>311</v>
      </c>
      <c r="O59" s="161">
        <f t="shared" si="1"/>
        <v>23.200000000000003</v>
      </c>
      <c r="P59" s="161">
        <v>29</v>
      </c>
      <c r="Q59" s="219" t="s">
        <v>4193</v>
      </c>
      <c r="R59" s="219">
        <v>0.09</v>
      </c>
      <c r="S59" s="219">
        <v>1.6E-2</v>
      </c>
      <c r="T59" s="219">
        <f t="shared" si="3"/>
        <v>0.106</v>
      </c>
      <c r="U59" s="219">
        <v>160</v>
      </c>
      <c r="V59" s="219">
        <v>225</v>
      </c>
      <c r="W59" s="219">
        <v>70</v>
      </c>
      <c r="X59" s="219">
        <v>24</v>
      </c>
      <c r="Y59" s="236">
        <v>5060030860789</v>
      </c>
      <c r="Z59" s="219">
        <v>0.48</v>
      </c>
      <c r="AA59" s="219">
        <f>(T59*24)+Z59</f>
        <v>3.024</v>
      </c>
      <c r="AB59" s="219">
        <v>210</v>
      </c>
      <c r="AC59" s="219">
        <v>180</v>
      </c>
      <c r="AD59" s="219">
        <v>160</v>
      </c>
      <c r="AE59" s="321" t="s">
        <v>4194</v>
      </c>
      <c r="AF59" t="s">
        <v>5206</v>
      </c>
      <c r="AG59" s="317" t="s">
        <v>5201</v>
      </c>
      <c r="AH59" s="309" t="s">
        <v>5202</v>
      </c>
    </row>
    <row r="60" spans="1:34" ht="15.75" x14ac:dyDescent="0.25">
      <c r="A60" t="s">
        <v>200</v>
      </c>
      <c r="B60" t="s">
        <v>4195</v>
      </c>
      <c r="C60" t="s">
        <v>4196</v>
      </c>
      <c r="F60" s="219" t="s">
        <v>4192</v>
      </c>
      <c r="G60" t="s">
        <v>4086</v>
      </c>
      <c r="I60" t="s">
        <v>4080</v>
      </c>
      <c r="J60" s="219">
        <v>2309903119</v>
      </c>
      <c r="K60" s="219" t="s">
        <v>4088</v>
      </c>
      <c r="L60" s="219">
        <v>24</v>
      </c>
      <c r="M60" s="1" t="s">
        <v>1995</v>
      </c>
      <c r="N60" s="168">
        <v>311</v>
      </c>
      <c r="O60" s="161">
        <f t="shared" si="1"/>
        <v>23.200000000000003</v>
      </c>
      <c r="P60" s="161">
        <v>29</v>
      </c>
      <c r="Q60" s="219" t="s">
        <v>4193</v>
      </c>
      <c r="R60" s="219">
        <v>0.09</v>
      </c>
      <c r="S60" s="219">
        <v>1.6E-2</v>
      </c>
      <c r="T60" s="219">
        <f t="shared" si="3"/>
        <v>0.106</v>
      </c>
      <c r="U60" s="219">
        <v>160</v>
      </c>
      <c r="V60" s="219">
        <v>225</v>
      </c>
      <c r="W60" s="219">
        <v>70</v>
      </c>
      <c r="X60" s="219">
        <v>24</v>
      </c>
      <c r="Y60" s="236">
        <v>5060030860789</v>
      </c>
      <c r="Z60" s="219">
        <v>0.48</v>
      </c>
      <c r="AA60" s="219">
        <f>(T60*24)+Z60</f>
        <v>3.024</v>
      </c>
      <c r="AB60" s="219">
        <v>210</v>
      </c>
      <c r="AC60" s="219">
        <v>180</v>
      </c>
      <c r="AD60" s="219">
        <v>160</v>
      </c>
      <c r="AE60" s="321" t="s">
        <v>4197</v>
      </c>
      <c r="AF60" t="s">
        <v>5206</v>
      </c>
      <c r="AG60" s="317" t="s">
        <v>5201</v>
      </c>
      <c r="AH60" s="309" t="s">
        <v>5202</v>
      </c>
    </row>
    <row r="61" spans="1:34" ht="15.75" x14ac:dyDescent="0.25">
      <c r="A61" t="s">
        <v>200</v>
      </c>
      <c r="C61" t="s">
        <v>4198</v>
      </c>
      <c r="E61" t="s">
        <v>4199</v>
      </c>
      <c r="F61" s="219" t="s">
        <v>4200</v>
      </c>
      <c r="G61" t="s">
        <v>4094</v>
      </c>
      <c r="I61" t="s">
        <v>4080</v>
      </c>
      <c r="J61" s="219">
        <v>2309903119</v>
      </c>
      <c r="K61" s="219" t="s">
        <v>4088</v>
      </c>
      <c r="L61" s="219" t="s">
        <v>4201</v>
      </c>
      <c r="M61" s="1"/>
      <c r="N61" s="168">
        <v>0</v>
      </c>
      <c r="O61" s="161"/>
      <c r="P61" s="161">
        <v>29</v>
      </c>
      <c r="Q61" s="236">
        <v>5060030860727</v>
      </c>
      <c r="R61" s="219">
        <v>0.09</v>
      </c>
      <c r="S61" s="219">
        <v>1.6E-2</v>
      </c>
      <c r="T61" s="219">
        <f t="shared" si="3"/>
        <v>0.106</v>
      </c>
      <c r="U61" s="219">
        <v>160</v>
      </c>
      <c r="V61" s="219">
        <v>225</v>
      </c>
      <c r="W61" s="219">
        <v>70</v>
      </c>
      <c r="AE61" s="321" t="s">
        <v>4197</v>
      </c>
      <c r="AF61" t="s">
        <v>5206</v>
      </c>
      <c r="AG61" s="317" t="s">
        <v>5201</v>
      </c>
      <c r="AH61" s="309" t="s">
        <v>5202</v>
      </c>
    </row>
    <row r="62" spans="1:34" ht="15.75" x14ac:dyDescent="0.25">
      <c r="A62" t="s">
        <v>200</v>
      </c>
      <c r="C62" t="s">
        <v>4198</v>
      </c>
      <c r="E62" t="s">
        <v>4199</v>
      </c>
      <c r="F62" s="219" t="s">
        <v>4200</v>
      </c>
      <c r="G62" t="s">
        <v>4097</v>
      </c>
      <c r="I62" t="s">
        <v>4080</v>
      </c>
      <c r="J62" s="219">
        <v>2309903119</v>
      </c>
      <c r="K62" s="219" t="s">
        <v>4088</v>
      </c>
      <c r="L62" s="219" t="s">
        <v>4201</v>
      </c>
      <c r="M62" s="1"/>
      <c r="N62" s="168">
        <v>0</v>
      </c>
      <c r="O62" s="161"/>
      <c r="P62" s="161">
        <v>29</v>
      </c>
      <c r="Q62" s="236">
        <v>5060030860765</v>
      </c>
      <c r="R62" s="219">
        <v>0.09</v>
      </c>
      <c r="S62" s="219">
        <v>1.6E-2</v>
      </c>
      <c r="T62" s="219">
        <f t="shared" si="3"/>
        <v>0.106</v>
      </c>
      <c r="U62" s="219">
        <v>160</v>
      </c>
      <c r="V62" s="219">
        <v>225</v>
      </c>
      <c r="W62" s="219">
        <v>70</v>
      </c>
      <c r="AE62" s="321" t="s">
        <v>4197</v>
      </c>
      <c r="AF62" t="s">
        <v>5206</v>
      </c>
      <c r="AG62" s="317" t="s">
        <v>5201</v>
      </c>
      <c r="AH62" s="309" t="s">
        <v>5202</v>
      </c>
    </row>
    <row r="63" spans="1:34" ht="15.75" x14ac:dyDescent="0.25">
      <c r="A63" t="s">
        <v>200</v>
      </c>
      <c r="C63" t="s">
        <v>4198</v>
      </c>
      <c r="E63" t="s">
        <v>4199</v>
      </c>
      <c r="F63" s="219" t="s">
        <v>4200</v>
      </c>
      <c r="G63" t="s">
        <v>4100</v>
      </c>
      <c r="I63" t="s">
        <v>4080</v>
      </c>
      <c r="J63" s="219">
        <v>2309903119</v>
      </c>
      <c r="K63" s="219" t="s">
        <v>4088</v>
      </c>
      <c r="L63" s="219" t="s">
        <v>4201</v>
      </c>
      <c r="M63" s="1"/>
      <c r="N63" s="168">
        <v>0</v>
      </c>
      <c r="O63" s="161"/>
      <c r="P63" s="161">
        <v>29</v>
      </c>
      <c r="Q63" s="236">
        <v>5060030860772</v>
      </c>
      <c r="R63" s="219">
        <v>0.09</v>
      </c>
      <c r="S63" s="219">
        <v>1.6E-2</v>
      </c>
      <c r="T63" s="219">
        <f t="shared" si="3"/>
        <v>0.106</v>
      </c>
      <c r="U63" s="219">
        <v>160</v>
      </c>
      <c r="V63" s="219">
        <v>225</v>
      </c>
      <c r="W63" s="219">
        <v>70</v>
      </c>
      <c r="AE63" s="321" t="s">
        <v>4197</v>
      </c>
      <c r="AF63" t="s">
        <v>5206</v>
      </c>
      <c r="AG63" s="317" t="s">
        <v>5201</v>
      </c>
      <c r="AH63" s="309" t="s">
        <v>5202</v>
      </c>
    </row>
    <row r="64" spans="1:34" ht="15.75" x14ac:dyDescent="0.25">
      <c r="A64" t="s">
        <v>200</v>
      </c>
      <c r="C64" t="s">
        <v>4198</v>
      </c>
      <c r="E64" t="s">
        <v>4199</v>
      </c>
      <c r="F64" s="219" t="s">
        <v>4200</v>
      </c>
      <c r="G64" t="s">
        <v>4102</v>
      </c>
      <c r="I64" t="s">
        <v>4080</v>
      </c>
      <c r="J64" s="219">
        <v>2309903119</v>
      </c>
      <c r="K64" s="219" t="s">
        <v>4088</v>
      </c>
      <c r="L64" s="219" t="s">
        <v>4201</v>
      </c>
      <c r="M64" s="1"/>
      <c r="N64" s="168">
        <v>0</v>
      </c>
      <c r="O64" s="161"/>
      <c r="P64" s="161">
        <v>29</v>
      </c>
      <c r="Q64" s="236">
        <v>5060030861892</v>
      </c>
      <c r="R64" s="219">
        <v>0.09</v>
      </c>
      <c r="S64" s="219">
        <v>1.6E-2</v>
      </c>
      <c r="T64" s="219">
        <f t="shared" si="3"/>
        <v>0.106</v>
      </c>
      <c r="U64" s="219">
        <v>160</v>
      </c>
      <c r="V64" s="219">
        <v>225</v>
      </c>
      <c r="W64" s="219">
        <v>70</v>
      </c>
      <c r="AE64" s="321" t="s">
        <v>4197</v>
      </c>
      <c r="AF64" t="s">
        <v>5206</v>
      </c>
      <c r="AG64" s="317" t="s">
        <v>5201</v>
      </c>
      <c r="AH64" s="309" t="s">
        <v>5202</v>
      </c>
    </row>
    <row r="65" spans="1:34" ht="15.75" x14ac:dyDescent="0.25">
      <c r="A65" t="s">
        <v>200</v>
      </c>
      <c r="C65" t="s">
        <v>4198</v>
      </c>
      <c r="E65" t="s">
        <v>4199</v>
      </c>
      <c r="F65" s="219" t="s">
        <v>4200</v>
      </c>
      <c r="G65" t="s">
        <v>4104</v>
      </c>
      <c r="I65" t="s">
        <v>4080</v>
      </c>
      <c r="J65" s="219">
        <v>2309903119</v>
      </c>
      <c r="K65" s="219" t="s">
        <v>4088</v>
      </c>
      <c r="L65" s="219" t="s">
        <v>4201</v>
      </c>
      <c r="M65" s="1"/>
      <c r="N65" s="168">
        <v>0</v>
      </c>
      <c r="O65" s="161"/>
      <c r="P65" s="161">
        <v>29</v>
      </c>
      <c r="Q65" s="236">
        <v>5060030860734</v>
      </c>
      <c r="R65" s="219">
        <v>0.09</v>
      </c>
      <c r="S65" s="219">
        <v>1.6E-2</v>
      </c>
      <c r="T65" s="219">
        <f t="shared" si="3"/>
        <v>0.106</v>
      </c>
      <c r="U65" s="219">
        <v>160</v>
      </c>
      <c r="V65" s="219">
        <v>225</v>
      </c>
      <c r="W65" s="219">
        <v>70</v>
      </c>
      <c r="AE65" s="321" t="s">
        <v>4197</v>
      </c>
      <c r="AF65" t="s">
        <v>5206</v>
      </c>
      <c r="AG65" s="317" t="s">
        <v>5201</v>
      </c>
      <c r="AH65" s="309" t="s">
        <v>5202</v>
      </c>
    </row>
    <row r="66" spans="1:34" ht="15.75" x14ac:dyDescent="0.25">
      <c r="A66" t="s">
        <v>4065</v>
      </c>
      <c r="B66" t="s">
        <v>4202</v>
      </c>
      <c r="C66" t="s">
        <v>4203</v>
      </c>
      <c r="E66" t="s">
        <v>4068</v>
      </c>
      <c r="F66" s="219" t="s">
        <v>2658</v>
      </c>
      <c r="H66" t="s">
        <v>308</v>
      </c>
      <c r="I66" t="s">
        <v>4204</v>
      </c>
      <c r="J66" s="219">
        <v>9506999000</v>
      </c>
      <c r="K66" s="219" t="s">
        <v>2658</v>
      </c>
      <c r="L66" s="219">
        <v>1</v>
      </c>
      <c r="M66" s="1" t="s">
        <v>1995</v>
      </c>
      <c r="N66" s="168">
        <v>335</v>
      </c>
      <c r="O66" s="161">
        <f t="shared" ref="O66:O85" si="7">P66*0.8</f>
        <v>559.20000000000005</v>
      </c>
      <c r="P66" s="161">
        <v>699</v>
      </c>
      <c r="Q66" s="236">
        <v>5060030860307</v>
      </c>
      <c r="R66" s="219">
        <v>1.28</v>
      </c>
      <c r="S66" s="219">
        <v>0.23699999999999999</v>
      </c>
      <c r="T66" s="219">
        <f t="shared" si="3"/>
        <v>1.5169999999999999</v>
      </c>
      <c r="U66" s="219">
        <v>255</v>
      </c>
      <c r="V66" s="219">
        <v>265</v>
      </c>
      <c r="W66" s="219">
        <v>200</v>
      </c>
      <c r="X66" s="219">
        <v>1</v>
      </c>
      <c r="Y66" s="236">
        <v>5060030860307</v>
      </c>
      <c r="AE66" s="321" t="s">
        <v>4205</v>
      </c>
      <c r="AF66" t="s">
        <v>5206</v>
      </c>
      <c r="AG66" s="317" t="s">
        <v>5201</v>
      </c>
      <c r="AH66" s="309" t="s">
        <v>5202</v>
      </c>
    </row>
    <row r="67" spans="1:34" ht="15.75" x14ac:dyDescent="0.25">
      <c r="A67" t="s">
        <v>4065</v>
      </c>
      <c r="B67" t="s">
        <v>4206</v>
      </c>
      <c r="C67" t="s">
        <v>4203</v>
      </c>
      <c r="E67" t="s">
        <v>4068</v>
      </c>
      <c r="F67" s="219" t="s">
        <v>2658</v>
      </c>
      <c r="H67" t="s">
        <v>4074</v>
      </c>
      <c r="I67" t="s">
        <v>4204</v>
      </c>
      <c r="J67" s="219">
        <v>9506999000</v>
      </c>
      <c r="K67" s="219" t="s">
        <v>2658</v>
      </c>
      <c r="L67" s="219">
        <v>1</v>
      </c>
      <c r="M67" s="1" t="s">
        <v>1995</v>
      </c>
      <c r="N67" s="168">
        <v>335</v>
      </c>
      <c r="O67" s="161">
        <v>559.20000000000005</v>
      </c>
      <c r="P67" s="161">
        <v>699</v>
      </c>
      <c r="Q67" s="236">
        <v>5060030860680</v>
      </c>
      <c r="R67" s="219">
        <v>1.28</v>
      </c>
      <c r="S67" s="219">
        <v>0.23699999999999999</v>
      </c>
      <c r="T67" s="219">
        <f t="shared" si="3"/>
        <v>1.5169999999999999</v>
      </c>
      <c r="U67" s="219">
        <v>255</v>
      </c>
      <c r="V67" s="219">
        <v>265</v>
      </c>
      <c r="W67" s="219">
        <v>200</v>
      </c>
      <c r="X67" s="219">
        <v>1</v>
      </c>
      <c r="Y67" s="236">
        <v>5060030860680</v>
      </c>
      <c r="AE67" s="321" t="s">
        <v>4205</v>
      </c>
      <c r="AF67" t="s">
        <v>5206</v>
      </c>
      <c r="AG67" s="317" t="s">
        <v>5201</v>
      </c>
      <c r="AH67" s="309" t="s">
        <v>5202</v>
      </c>
    </row>
    <row r="68" spans="1:34" ht="15.75" x14ac:dyDescent="0.25">
      <c r="B68" t="s">
        <v>4377</v>
      </c>
      <c r="C68" t="s">
        <v>4379</v>
      </c>
      <c r="E68" t="s">
        <v>2090</v>
      </c>
      <c r="F68" s="219" t="s">
        <v>2658</v>
      </c>
      <c r="H68" t="s">
        <v>302</v>
      </c>
      <c r="I68" t="s">
        <v>4384</v>
      </c>
      <c r="J68" s="219">
        <v>9506999000</v>
      </c>
      <c r="K68" s="219" t="s">
        <v>2658</v>
      </c>
      <c r="L68" s="219">
        <v>1</v>
      </c>
      <c r="M68" s="1" t="s">
        <v>1995</v>
      </c>
      <c r="N68" s="168">
        <v>111</v>
      </c>
      <c r="O68" s="161">
        <v>196</v>
      </c>
      <c r="P68" s="161">
        <v>249</v>
      </c>
      <c r="Q68" s="236">
        <v>5037648002870</v>
      </c>
      <c r="R68" s="219">
        <v>0.4</v>
      </c>
      <c r="S68" s="219">
        <v>0.06</v>
      </c>
      <c r="T68" s="219">
        <v>0.46</v>
      </c>
      <c r="U68" s="219">
        <v>10</v>
      </c>
      <c r="V68" s="219">
        <v>320</v>
      </c>
      <c r="W68" s="219">
        <v>320</v>
      </c>
      <c r="X68" s="219">
        <v>12</v>
      </c>
      <c r="Y68" s="236">
        <v>5037648002894</v>
      </c>
      <c r="AE68" s="321" t="s">
        <v>4385</v>
      </c>
      <c r="AF68" t="s">
        <v>5206</v>
      </c>
      <c r="AG68" s="317" t="s">
        <v>5201</v>
      </c>
      <c r="AH68" s="309" t="s">
        <v>5202</v>
      </c>
    </row>
    <row r="69" spans="1:34" ht="15.75" x14ac:dyDescent="0.25">
      <c r="B69" t="s">
        <v>4378</v>
      </c>
      <c r="C69" t="s">
        <v>4379</v>
      </c>
      <c r="E69" t="s">
        <v>2090</v>
      </c>
      <c r="F69" s="219" t="s">
        <v>2658</v>
      </c>
      <c r="H69" t="s">
        <v>4074</v>
      </c>
      <c r="I69" t="s">
        <v>4384</v>
      </c>
      <c r="J69" s="219">
        <v>9506999000</v>
      </c>
      <c r="K69" s="219" t="s">
        <v>2658</v>
      </c>
      <c r="L69" s="219">
        <v>1</v>
      </c>
      <c r="M69" s="1" t="s">
        <v>1995</v>
      </c>
      <c r="N69" s="168">
        <v>111</v>
      </c>
      <c r="O69" s="161">
        <v>196</v>
      </c>
      <c r="P69" s="161">
        <v>249</v>
      </c>
      <c r="Q69" s="236">
        <v>5037648002887</v>
      </c>
      <c r="R69" s="219">
        <v>0.4</v>
      </c>
      <c r="S69" s="219">
        <v>0.06</v>
      </c>
      <c r="T69" s="219">
        <v>0.46</v>
      </c>
      <c r="U69" s="219">
        <v>10</v>
      </c>
      <c r="V69" s="219">
        <v>320</v>
      </c>
      <c r="W69" s="219">
        <v>320</v>
      </c>
      <c r="X69" s="219">
        <v>12</v>
      </c>
      <c r="Y69" s="236">
        <v>5037648002900</v>
      </c>
      <c r="AE69" s="321" t="s">
        <v>4385</v>
      </c>
      <c r="AF69" t="s">
        <v>5206</v>
      </c>
      <c r="AG69" s="317" t="s">
        <v>5201</v>
      </c>
      <c r="AH69" s="309" t="s">
        <v>5202</v>
      </c>
    </row>
    <row r="70" spans="1:34" ht="15.75" x14ac:dyDescent="0.25">
      <c r="B70" t="s">
        <v>4380</v>
      </c>
      <c r="C70" t="s">
        <v>4381</v>
      </c>
      <c r="E70" t="s">
        <v>4382</v>
      </c>
      <c r="F70" s="219" t="s">
        <v>4218</v>
      </c>
      <c r="G70" t="s">
        <v>4813</v>
      </c>
      <c r="I70" t="s">
        <v>4384</v>
      </c>
      <c r="J70" s="219">
        <v>2309909695</v>
      </c>
      <c r="K70" s="219" t="s">
        <v>4383</v>
      </c>
      <c r="L70" s="219">
        <v>1</v>
      </c>
      <c r="M70" s="1" t="s">
        <v>1995</v>
      </c>
      <c r="N70" s="168">
        <v>60</v>
      </c>
      <c r="O70" s="161">
        <v>111.2</v>
      </c>
      <c r="P70" s="161">
        <v>135</v>
      </c>
      <c r="Q70" s="236">
        <v>5037648002917</v>
      </c>
      <c r="T70" s="219" t="s">
        <v>4218</v>
      </c>
      <c r="U70" s="219">
        <v>130</v>
      </c>
      <c r="V70" s="219">
        <v>130</v>
      </c>
      <c r="W70" s="219">
        <v>130</v>
      </c>
      <c r="X70" s="219">
        <v>6</v>
      </c>
      <c r="Y70" s="236">
        <v>5037648002924</v>
      </c>
      <c r="AE70" s="321" t="s">
        <v>4386</v>
      </c>
      <c r="AF70" t="s">
        <v>5206</v>
      </c>
      <c r="AG70" s="317" t="s">
        <v>5201</v>
      </c>
      <c r="AH70" s="309" t="s">
        <v>5202</v>
      </c>
    </row>
    <row r="71" spans="1:34" ht="15.75" x14ac:dyDescent="0.25">
      <c r="F71" s="219"/>
      <c r="L71" s="219"/>
      <c r="M71" s="1"/>
      <c r="N71" s="168"/>
      <c r="O71" s="161"/>
      <c r="P71" s="161"/>
      <c r="AE71" s="321"/>
      <c r="AG71" s="317"/>
      <c r="AH71" s="309"/>
    </row>
    <row r="72" spans="1:34" ht="15.75" x14ac:dyDescent="0.25">
      <c r="A72" t="s">
        <v>200</v>
      </c>
      <c r="B72" t="s">
        <v>4207</v>
      </c>
      <c r="C72" t="s">
        <v>4208</v>
      </c>
      <c r="E72" t="s">
        <v>4209</v>
      </c>
      <c r="F72" s="219" t="s">
        <v>4210</v>
      </c>
      <c r="G72" t="s">
        <v>4813</v>
      </c>
      <c r="I72" t="s">
        <v>4087</v>
      </c>
      <c r="J72" s="219">
        <v>2309909695</v>
      </c>
      <c r="K72" s="219" t="s">
        <v>4211</v>
      </c>
      <c r="L72" s="219">
        <v>30</v>
      </c>
      <c r="M72" s="1" t="s">
        <v>1995</v>
      </c>
      <c r="N72" s="168">
        <v>370</v>
      </c>
      <c r="O72" s="161">
        <f t="shared" si="7"/>
        <v>20.8</v>
      </c>
      <c r="P72" s="161">
        <v>26</v>
      </c>
      <c r="Q72" s="236">
        <v>5037648001491</v>
      </c>
      <c r="R72" s="219">
        <v>0.08</v>
      </c>
      <c r="S72" s="219">
        <v>6.0000000000000001E-3</v>
      </c>
      <c r="T72" s="219">
        <f t="shared" si="3"/>
        <v>8.6000000000000007E-2</v>
      </c>
      <c r="U72" s="219">
        <v>140</v>
      </c>
      <c r="V72" s="219">
        <v>175</v>
      </c>
      <c r="W72" s="219">
        <v>100</v>
      </c>
      <c r="X72" s="219">
        <v>30</v>
      </c>
      <c r="Y72" s="236">
        <v>5037648001545</v>
      </c>
      <c r="Z72" s="219">
        <v>0.27</v>
      </c>
      <c r="AA72" s="219">
        <f>(T72*30)+Z72</f>
        <v>2.85</v>
      </c>
      <c r="AB72" s="219">
        <v>140</v>
      </c>
      <c r="AC72" s="219">
        <v>175</v>
      </c>
      <c r="AD72" s="219">
        <v>280</v>
      </c>
      <c r="AE72" s="321" t="s">
        <v>4212</v>
      </c>
      <c r="AF72" t="s">
        <v>5206</v>
      </c>
      <c r="AG72" s="317" t="s">
        <v>5201</v>
      </c>
      <c r="AH72" s="338" t="s">
        <v>5202</v>
      </c>
    </row>
    <row r="73" spans="1:34" ht="15.75" x14ac:dyDescent="0.25">
      <c r="A73" t="s">
        <v>200</v>
      </c>
      <c r="B73" t="s">
        <v>4213</v>
      </c>
      <c r="C73" t="s">
        <v>4214</v>
      </c>
      <c r="E73" t="s">
        <v>4209</v>
      </c>
      <c r="F73" s="219" t="s">
        <v>19</v>
      </c>
      <c r="G73" t="s">
        <v>4813</v>
      </c>
      <c r="I73" t="s">
        <v>4087</v>
      </c>
      <c r="J73" s="219">
        <v>2309909695</v>
      </c>
      <c r="K73" s="219" t="s">
        <v>4211</v>
      </c>
      <c r="L73" s="219">
        <v>10</v>
      </c>
      <c r="M73" s="1" t="s">
        <v>1995</v>
      </c>
      <c r="N73" s="168">
        <v>456</v>
      </c>
      <c r="O73" s="161">
        <f t="shared" si="7"/>
        <v>79.2</v>
      </c>
      <c r="P73" s="161">
        <v>99</v>
      </c>
      <c r="Q73" s="236">
        <v>5037648001484</v>
      </c>
      <c r="R73" s="219">
        <v>0.4</v>
      </c>
      <c r="S73" s="219">
        <v>3.5000000000000003E-2</v>
      </c>
      <c r="T73" s="219">
        <f t="shared" si="3"/>
        <v>0.43500000000000005</v>
      </c>
      <c r="U73" s="219">
        <v>175</v>
      </c>
      <c r="V73" s="219">
        <v>220</v>
      </c>
      <c r="W73" s="219">
        <v>100</v>
      </c>
      <c r="X73" s="219">
        <v>10</v>
      </c>
      <c r="Y73" s="236">
        <v>5037648001521</v>
      </c>
      <c r="Z73" s="219">
        <v>0.45</v>
      </c>
      <c r="AA73" s="219">
        <f>(T73*10)+Z73</f>
        <v>4.8000000000000007</v>
      </c>
      <c r="AB73" s="219">
        <v>295</v>
      </c>
      <c r="AC73" s="219">
        <v>205</v>
      </c>
      <c r="AD73" s="219">
        <v>420</v>
      </c>
      <c r="AE73" s="321" t="s">
        <v>4215</v>
      </c>
      <c r="AF73" t="s">
        <v>5206</v>
      </c>
      <c r="AG73" s="317" t="s">
        <v>5201</v>
      </c>
      <c r="AH73" s="309" t="s">
        <v>5202</v>
      </c>
    </row>
    <row r="74" spans="1:34" ht="15.75" x14ac:dyDescent="0.25">
      <c r="A74" t="s">
        <v>200</v>
      </c>
      <c r="B74" t="s">
        <v>4216</v>
      </c>
      <c r="C74" t="s">
        <v>4217</v>
      </c>
      <c r="E74" t="s">
        <v>4209</v>
      </c>
      <c r="F74" s="219" t="s">
        <v>4218</v>
      </c>
      <c r="G74" t="s">
        <v>4813</v>
      </c>
      <c r="I74" t="s">
        <v>4087</v>
      </c>
      <c r="J74" s="219">
        <v>2309909695</v>
      </c>
      <c r="K74" s="219" t="s">
        <v>4211</v>
      </c>
      <c r="L74" s="219">
        <v>6</v>
      </c>
      <c r="M74" s="1" t="s">
        <v>1995</v>
      </c>
      <c r="N74" s="168">
        <v>689</v>
      </c>
      <c r="O74" s="161">
        <f t="shared" si="7"/>
        <v>199.20000000000002</v>
      </c>
      <c r="P74" s="161">
        <v>249</v>
      </c>
      <c r="Q74" s="236">
        <v>5037648001477</v>
      </c>
      <c r="R74" s="219">
        <v>1.2</v>
      </c>
      <c r="S74" s="219">
        <v>0.04</v>
      </c>
      <c r="T74" s="219">
        <f t="shared" si="3"/>
        <v>1.24</v>
      </c>
      <c r="U74" s="219">
        <v>250</v>
      </c>
      <c r="V74" s="219">
        <v>280</v>
      </c>
      <c r="W74" s="219">
        <v>120</v>
      </c>
      <c r="X74" s="219">
        <v>6</v>
      </c>
      <c r="Y74" s="236">
        <v>5037648001538</v>
      </c>
      <c r="Z74" s="219">
        <v>0.56799999999999995</v>
      </c>
      <c r="AA74" s="219">
        <f>(T74*6)+Z74</f>
        <v>8.0079999999999991</v>
      </c>
      <c r="AB74" s="219">
        <v>320</v>
      </c>
      <c r="AC74" s="219">
        <v>230</v>
      </c>
      <c r="AD74" s="219">
        <v>440</v>
      </c>
      <c r="AE74" s="321" t="s">
        <v>4219</v>
      </c>
      <c r="AF74" t="s">
        <v>5206</v>
      </c>
      <c r="AG74" s="317" t="s">
        <v>5201</v>
      </c>
      <c r="AH74" s="309" t="s">
        <v>5202</v>
      </c>
    </row>
    <row r="75" spans="1:34" ht="15.75" x14ac:dyDescent="0.25">
      <c r="B75" t="s">
        <v>4806</v>
      </c>
      <c r="C75" t="s">
        <v>4807</v>
      </c>
      <c r="E75" t="s">
        <v>4209</v>
      </c>
      <c r="F75" s="219" t="s">
        <v>257</v>
      </c>
      <c r="G75" t="s">
        <v>4813</v>
      </c>
      <c r="I75" t="s">
        <v>4808</v>
      </c>
      <c r="J75" s="219">
        <v>2309909695</v>
      </c>
      <c r="K75" s="219" t="s">
        <v>4211</v>
      </c>
      <c r="L75" s="219">
        <v>1</v>
      </c>
      <c r="M75" s="1" t="s">
        <v>1995</v>
      </c>
      <c r="N75" s="168">
        <v>100</v>
      </c>
      <c r="O75" s="161">
        <f t="shared" si="7"/>
        <v>183.20000000000002</v>
      </c>
      <c r="P75" s="161">
        <v>229</v>
      </c>
      <c r="Q75" s="236">
        <v>5037648001873</v>
      </c>
      <c r="R75" s="219">
        <v>0.25</v>
      </c>
      <c r="S75" s="219">
        <v>0.121</v>
      </c>
      <c r="T75" s="219">
        <f t="shared" si="3"/>
        <v>0.371</v>
      </c>
      <c r="U75" s="219">
        <v>20</v>
      </c>
      <c r="V75" s="219">
        <v>320</v>
      </c>
      <c r="W75" s="219">
        <v>215</v>
      </c>
      <c r="X75" s="219">
        <v>7</v>
      </c>
      <c r="Y75" s="236">
        <v>5037648001880</v>
      </c>
      <c r="AE75" s="321"/>
      <c r="AF75" t="s">
        <v>5206</v>
      </c>
      <c r="AG75" s="317" t="s">
        <v>5201</v>
      </c>
      <c r="AH75" s="309" t="s">
        <v>5202</v>
      </c>
    </row>
    <row r="76" spans="1:34" ht="15.75" x14ac:dyDescent="0.25">
      <c r="B76" t="s">
        <v>4810</v>
      </c>
      <c r="C76" t="s">
        <v>4809</v>
      </c>
      <c r="E76" t="s">
        <v>4209</v>
      </c>
      <c r="F76" s="219" t="s">
        <v>19</v>
      </c>
      <c r="G76" t="s">
        <v>4814</v>
      </c>
      <c r="I76" t="s">
        <v>4808</v>
      </c>
      <c r="J76" s="219">
        <v>2309909695</v>
      </c>
      <c r="K76" s="219" t="s">
        <v>4211</v>
      </c>
      <c r="L76" s="219">
        <v>10</v>
      </c>
      <c r="M76" s="1" t="s">
        <v>1995</v>
      </c>
      <c r="N76" s="168">
        <v>541</v>
      </c>
      <c r="O76" s="161">
        <f t="shared" si="7"/>
        <v>95.2</v>
      </c>
      <c r="P76" s="161">
        <v>119</v>
      </c>
      <c r="Q76" s="236">
        <v>5037648001699</v>
      </c>
      <c r="R76" s="219">
        <v>0.4</v>
      </c>
      <c r="S76" s="219">
        <v>3.5000000000000003E-2</v>
      </c>
      <c r="T76" s="219">
        <f>R76+S76</f>
        <v>0.43500000000000005</v>
      </c>
      <c r="U76" s="219">
        <v>100</v>
      </c>
      <c r="V76" s="219">
        <v>220</v>
      </c>
      <c r="W76" s="219">
        <v>175</v>
      </c>
      <c r="X76" s="219">
        <v>10</v>
      </c>
      <c r="Y76" s="236">
        <v>5037648001705</v>
      </c>
      <c r="Z76" s="219">
        <v>0.45</v>
      </c>
      <c r="AA76" s="219">
        <f>(T76*X76)+Z76</f>
        <v>4.8000000000000007</v>
      </c>
      <c r="AB76" s="219">
        <v>420</v>
      </c>
      <c r="AC76" s="219">
        <v>205</v>
      </c>
      <c r="AD76" s="219">
        <v>295</v>
      </c>
      <c r="AE76" s="321"/>
      <c r="AF76" t="s">
        <v>5206</v>
      </c>
      <c r="AG76" s="317" t="s">
        <v>5201</v>
      </c>
      <c r="AH76" s="309" t="s">
        <v>5202</v>
      </c>
    </row>
    <row r="77" spans="1:34" ht="15.75" x14ac:dyDescent="0.25">
      <c r="B77" t="s">
        <v>5189</v>
      </c>
      <c r="C77" t="s">
        <v>5190</v>
      </c>
      <c r="E77" t="s">
        <v>4209</v>
      </c>
      <c r="F77" s="219"/>
      <c r="G77" t="s">
        <v>4813</v>
      </c>
      <c r="I77" t="s">
        <v>4808</v>
      </c>
      <c r="J77" s="219">
        <v>2309909695</v>
      </c>
      <c r="K77" s="219" t="s">
        <v>4211</v>
      </c>
      <c r="L77" s="219"/>
      <c r="M77" s="1" t="s">
        <v>1995</v>
      </c>
      <c r="N77" s="168">
        <v>73</v>
      </c>
      <c r="O77" s="161">
        <f t="shared" si="7"/>
        <v>120</v>
      </c>
      <c r="P77" s="161">
        <v>150</v>
      </c>
      <c r="Q77" s="236"/>
      <c r="R77" s="219"/>
      <c r="S77" s="219"/>
      <c r="Y77" s="236"/>
      <c r="AE77" s="321"/>
      <c r="AG77" s="317"/>
      <c r="AH77" s="309"/>
    </row>
    <row r="78" spans="1:34" ht="15.75" x14ac:dyDescent="0.25">
      <c r="F78" s="219"/>
      <c r="L78" s="219"/>
      <c r="M78" s="1"/>
      <c r="N78" s="168"/>
      <c r="O78" s="161"/>
      <c r="P78" s="161"/>
      <c r="AE78" s="321"/>
      <c r="AG78" s="317"/>
      <c r="AH78" s="309"/>
    </row>
    <row r="79" spans="1:34" ht="15.75" x14ac:dyDescent="0.25">
      <c r="A79" t="s">
        <v>4065</v>
      </c>
      <c r="B79" t="s">
        <v>4220</v>
      </c>
      <c r="C79" t="s">
        <v>4356</v>
      </c>
      <c r="E79" t="s">
        <v>4221</v>
      </c>
      <c r="F79" s="219" t="s">
        <v>2658</v>
      </c>
      <c r="H79" t="s">
        <v>313</v>
      </c>
      <c r="I79" t="s">
        <v>4087</v>
      </c>
      <c r="J79" s="219">
        <v>9506999000</v>
      </c>
      <c r="K79" s="219" t="s">
        <v>2658</v>
      </c>
      <c r="L79" s="219">
        <v>1</v>
      </c>
      <c r="M79" s="1" t="s">
        <v>1995</v>
      </c>
      <c r="N79" s="168">
        <v>271</v>
      </c>
      <c r="O79" s="161">
        <f t="shared" si="7"/>
        <v>444</v>
      </c>
      <c r="P79" s="161">
        <v>555</v>
      </c>
      <c r="Q79" s="236">
        <v>5037648001774</v>
      </c>
      <c r="R79" s="219">
        <v>0.84</v>
      </c>
      <c r="S79" s="219">
        <v>0.15</v>
      </c>
      <c r="T79" s="219">
        <f t="shared" si="3"/>
        <v>0.99</v>
      </c>
      <c r="U79" s="219">
        <v>195</v>
      </c>
      <c r="V79" s="219">
        <v>185</v>
      </c>
      <c r="W79" s="219">
        <v>185</v>
      </c>
      <c r="X79" s="219">
        <v>1</v>
      </c>
      <c r="Y79" s="219" t="s">
        <v>2658</v>
      </c>
      <c r="AE79" s="321" t="s">
        <v>4222</v>
      </c>
      <c r="AF79" t="s">
        <v>5206</v>
      </c>
      <c r="AG79" s="317" t="s">
        <v>5201</v>
      </c>
      <c r="AH79" s="309" t="s">
        <v>5202</v>
      </c>
    </row>
    <row r="80" spans="1:34" ht="15.75" x14ac:dyDescent="0.25">
      <c r="A80" t="s">
        <v>4065</v>
      </c>
      <c r="B80" t="s">
        <v>4223</v>
      </c>
      <c r="C80" t="s">
        <v>4356</v>
      </c>
      <c r="E80" t="s">
        <v>4221</v>
      </c>
      <c r="F80" s="219" t="s">
        <v>2658</v>
      </c>
      <c r="H80" t="s">
        <v>4077</v>
      </c>
      <c r="I80" t="s">
        <v>4087</v>
      </c>
      <c r="J80" s="219">
        <v>9506999000</v>
      </c>
      <c r="K80" s="219" t="s">
        <v>2658</v>
      </c>
      <c r="L80" s="219">
        <v>1</v>
      </c>
      <c r="M80" s="1" t="s">
        <v>1995</v>
      </c>
      <c r="N80" s="168">
        <v>271</v>
      </c>
      <c r="O80" s="161">
        <f t="shared" si="7"/>
        <v>444</v>
      </c>
      <c r="P80" s="161">
        <v>555</v>
      </c>
      <c r="Q80" s="236">
        <v>5037648001767</v>
      </c>
      <c r="R80" s="219">
        <v>0.84</v>
      </c>
      <c r="S80" s="219">
        <v>0.15</v>
      </c>
      <c r="T80" s="219">
        <f t="shared" si="3"/>
        <v>0.99</v>
      </c>
      <c r="U80" s="219">
        <v>195</v>
      </c>
      <c r="V80" s="219">
        <v>185</v>
      </c>
      <c r="W80" s="219">
        <v>185</v>
      </c>
      <c r="X80" s="219">
        <v>1</v>
      </c>
      <c r="Y80" s="219" t="s">
        <v>2658</v>
      </c>
      <c r="AE80" s="321" t="s">
        <v>4222</v>
      </c>
      <c r="AF80" t="s">
        <v>5206</v>
      </c>
      <c r="AG80" s="317" t="s">
        <v>5201</v>
      </c>
      <c r="AH80" s="309" t="s">
        <v>5202</v>
      </c>
    </row>
    <row r="81" spans="1:34" ht="15.75" x14ac:dyDescent="0.25">
      <c r="A81" t="s">
        <v>4065</v>
      </c>
      <c r="B81" t="s">
        <v>4224</v>
      </c>
      <c r="C81" t="s">
        <v>4356</v>
      </c>
      <c r="E81" t="s">
        <v>4221</v>
      </c>
      <c r="F81" s="219" t="s">
        <v>2658</v>
      </c>
      <c r="H81" t="s">
        <v>290</v>
      </c>
      <c r="I81" t="s">
        <v>4087</v>
      </c>
      <c r="J81" s="219">
        <v>9506999000</v>
      </c>
      <c r="K81" s="219" t="s">
        <v>2658</v>
      </c>
      <c r="L81" s="219">
        <v>1</v>
      </c>
      <c r="M81" s="1" t="s">
        <v>1995</v>
      </c>
      <c r="N81" s="168">
        <v>271</v>
      </c>
      <c r="O81" s="161">
        <v>479</v>
      </c>
      <c r="P81" s="161">
        <v>555</v>
      </c>
      <c r="Q81" s="236">
        <v>5037648002764</v>
      </c>
      <c r="R81" s="219">
        <v>0.84</v>
      </c>
      <c r="S81" s="219">
        <v>0.15</v>
      </c>
      <c r="T81" s="219">
        <f t="shared" si="3"/>
        <v>0.99</v>
      </c>
      <c r="U81" s="219">
        <v>195</v>
      </c>
      <c r="V81" s="219">
        <v>185</v>
      </c>
      <c r="W81" s="219">
        <v>185</v>
      </c>
      <c r="Y81" s="219" t="s">
        <v>2658</v>
      </c>
      <c r="AE81" s="321" t="s">
        <v>4222</v>
      </c>
      <c r="AF81" t="s">
        <v>5206</v>
      </c>
      <c r="AG81" s="317" t="s">
        <v>5201</v>
      </c>
      <c r="AH81" s="309" t="s">
        <v>5202</v>
      </c>
    </row>
    <row r="82" spans="1:34" ht="15.75" x14ac:dyDescent="0.25">
      <c r="A82" t="s">
        <v>4065</v>
      </c>
      <c r="B82" t="s">
        <v>4225</v>
      </c>
      <c r="C82" t="s">
        <v>4226</v>
      </c>
      <c r="E82" t="s">
        <v>4084</v>
      </c>
      <c r="F82" s="219" t="s">
        <v>42</v>
      </c>
      <c r="G82" t="s">
        <v>4094</v>
      </c>
      <c r="I82" t="s">
        <v>4080</v>
      </c>
      <c r="J82" s="219">
        <v>2309909695</v>
      </c>
      <c r="K82" s="219" t="s">
        <v>4109</v>
      </c>
      <c r="L82" s="219">
        <v>1</v>
      </c>
      <c r="M82" s="1" t="s">
        <v>1995</v>
      </c>
      <c r="N82" s="168">
        <v>84</v>
      </c>
      <c r="O82" s="161">
        <f t="shared" si="7"/>
        <v>140</v>
      </c>
      <c r="P82" s="161">
        <v>175</v>
      </c>
      <c r="Q82" s="236">
        <v>5037648001941</v>
      </c>
      <c r="R82" s="219">
        <v>1</v>
      </c>
      <c r="S82" s="219">
        <v>0.17199999999999999</v>
      </c>
      <c r="T82" s="219">
        <f t="shared" si="3"/>
        <v>1.1719999999999999</v>
      </c>
      <c r="U82" s="219">
        <v>115</v>
      </c>
      <c r="V82" s="219">
        <v>108</v>
      </c>
      <c r="W82" s="219">
        <v>115</v>
      </c>
      <c r="X82" s="219">
        <v>8</v>
      </c>
      <c r="Y82" s="236">
        <v>5037648002443</v>
      </c>
      <c r="Z82" s="219">
        <v>0.248</v>
      </c>
      <c r="AA82" s="219">
        <f>(T82*8)+Z82</f>
        <v>9.6239999999999988</v>
      </c>
      <c r="AB82" s="219">
        <v>245</v>
      </c>
      <c r="AC82" s="219">
        <v>230</v>
      </c>
      <c r="AD82" s="219">
        <v>250</v>
      </c>
      <c r="AE82" s="321" t="s">
        <v>4227</v>
      </c>
      <c r="AF82" t="s">
        <v>5206</v>
      </c>
      <c r="AG82" s="317" t="s">
        <v>5201</v>
      </c>
      <c r="AH82" s="309" t="s">
        <v>5202</v>
      </c>
    </row>
    <row r="83" spans="1:34" ht="15.75" x14ac:dyDescent="0.25">
      <c r="A83" t="s">
        <v>4065</v>
      </c>
      <c r="B83" t="s">
        <v>4228</v>
      </c>
      <c r="C83" t="s">
        <v>4226</v>
      </c>
      <c r="E83" t="s">
        <v>4084</v>
      </c>
      <c r="F83" s="219" t="s">
        <v>42</v>
      </c>
      <c r="G83" t="s">
        <v>4104</v>
      </c>
      <c r="I83" t="s">
        <v>4080</v>
      </c>
      <c r="J83" s="219">
        <v>2309909695</v>
      </c>
      <c r="K83" s="219" t="s">
        <v>4109</v>
      </c>
      <c r="L83" s="219">
        <v>1</v>
      </c>
      <c r="M83" s="1" t="s">
        <v>1995</v>
      </c>
      <c r="N83" s="168">
        <v>84</v>
      </c>
      <c r="O83" s="161">
        <f t="shared" si="7"/>
        <v>140</v>
      </c>
      <c r="P83" s="161">
        <v>175</v>
      </c>
      <c r="Q83" s="236">
        <v>5037648001927</v>
      </c>
      <c r="R83" s="219">
        <v>1</v>
      </c>
      <c r="S83" s="219">
        <v>0.17199999999999999</v>
      </c>
      <c r="T83" s="219">
        <f t="shared" si="3"/>
        <v>1.1719999999999999</v>
      </c>
      <c r="U83" s="219">
        <v>115</v>
      </c>
      <c r="V83" s="219">
        <v>108</v>
      </c>
      <c r="W83" s="219">
        <v>115</v>
      </c>
      <c r="X83" s="219">
        <v>8</v>
      </c>
      <c r="Y83" s="236">
        <v>5037648002450</v>
      </c>
      <c r="Z83" s="219">
        <v>0.248</v>
      </c>
      <c r="AA83" s="219">
        <f>(T83*8)+Z83</f>
        <v>9.6239999999999988</v>
      </c>
      <c r="AB83" s="219">
        <v>245</v>
      </c>
      <c r="AC83" s="219">
        <v>230</v>
      </c>
      <c r="AD83" s="219">
        <v>250</v>
      </c>
      <c r="AE83" s="321" t="s">
        <v>4227</v>
      </c>
      <c r="AF83" t="s">
        <v>5206</v>
      </c>
      <c r="AG83" s="317" t="s">
        <v>5201</v>
      </c>
      <c r="AH83" s="309" t="s">
        <v>5202</v>
      </c>
    </row>
    <row r="84" spans="1:34" ht="15.75" x14ac:dyDescent="0.25">
      <c r="A84" t="s">
        <v>4065</v>
      </c>
      <c r="B84" t="s">
        <v>4229</v>
      </c>
      <c r="C84" t="s">
        <v>4226</v>
      </c>
      <c r="E84" t="s">
        <v>4084</v>
      </c>
      <c r="F84" s="219" t="s">
        <v>42</v>
      </c>
      <c r="G84" t="s">
        <v>4230</v>
      </c>
      <c r="I84" t="s">
        <v>4080</v>
      </c>
      <c r="J84" s="219">
        <v>2309909695</v>
      </c>
      <c r="K84" s="219" t="s">
        <v>4109</v>
      </c>
      <c r="L84" s="219">
        <v>1</v>
      </c>
      <c r="M84" s="1" t="s">
        <v>1995</v>
      </c>
      <c r="N84" s="168">
        <v>84</v>
      </c>
      <c r="O84" s="161">
        <f t="shared" si="7"/>
        <v>140</v>
      </c>
      <c r="P84" s="161">
        <v>175</v>
      </c>
      <c r="Q84" s="236">
        <v>5037648001910</v>
      </c>
      <c r="R84" s="219">
        <v>1</v>
      </c>
      <c r="S84" s="219">
        <v>0.17199999999999999</v>
      </c>
      <c r="T84" s="219">
        <f t="shared" si="3"/>
        <v>1.1719999999999999</v>
      </c>
      <c r="U84" s="219">
        <v>115</v>
      </c>
      <c r="V84" s="219">
        <v>108</v>
      </c>
      <c r="W84" s="219">
        <v>115</v>
      </c>
      <c r="X84" s="219">
        <v>8</v>
      </c>
      <c r="Y84" s="236">
        <v>5037648002436</v>
      </c>
      <c r="Z84" s="219">
        <v>0.248</v>
      </c>
      <c r="AA84" s="219">
        <f>(T84*8)+Z84</f>
        <v>9.6239999999999988</v>
      </c>
      <c r="AB84" s="219">
        <v>245</v>
      </c>
      <c r="AC84" s="219">
        <v>230</v>
      </c>
      <c r="AD84" s="219">
        <v>250</v>
      </c>
      <c r="AE84" s="321" t="s">
        <v>4227</v>
      </c>
      <c r="AF84" t="s">
        <v>5206</v>
      </c>
      <c r="AG84" s="317" t="s">
        <v>5201</v>
      </c>
      <c r="AH84" s="309" t="s">
        <v>5202</v>
      </c>
    </row>
    <row r="85" spans="1:34" ht="15.75" x14ac:dyDescent="0.25">
      <c r="A85" t="s">
        <v>4065</v>
      </c>
      <c r="B85" t="s">
        <v>4231</v>
      </c>
      <c r="C85" t="s">
        <v>4232</v>
      </c>
      <c r="E85" t="s">
        <v>4233</v>
      </c>
      <c r="F85" s="219" t="s">
        <v>2658</v>
      </c>
      <c r="H85" t="s">
        <v>3404</v>
      </c>
      <c r="I85" t="s">
        <v>4069</v>
      </c>
      <c r="J85" s="219">
        <v>9506999000</v>
      </c>
      <c r="K85" s="219" t="s">
        <v>2658</v>
      </c>
      <c r="L85" s="219">
        <v>1</v>
      </c>
      <c r="M85" s="1" t="s">
        <v>1995</v>
      </c>
      <c r="N85" s="168">
        <v>198</v>
      </c>
      <c r="O85" s="161">
        <f t="shared" si="7"/>
        <v>318.40000000000003</v>
      </c>
      <c r="P85" s="161">
        <v>398</v>
      </c>
      <c r="Q85" s="236" t="s">
        <v>4234</v>
      </c>
      <c r="R85" s="219">
        <v>0.59</v>
      </c>
      <c r="S85" s="219">
        <v>8.2000000000000003E-2</v>
      </c>
      <c r="T85" s="219">
        <f t="shared" si="3"/>
        <v>0.67199999999999993</v>
      </c>
      <c r="U85" s="219">
        <v>55</v>
      </c>
      <c r="V85" s="219">
        <v>25</v>
      </c>
      <c r="W85" s="219">
        <v>90</v>
      </c>
      <c r="X85" s="219">
        <v>1</v>
      </c>
      <c r="Y85" s="219" t="s">
        <v>2658</v>
      </c>
      <c r="AE85" s="321" t="s">
        <v>4235</v>
      </c>
      <c r="AF85" t="s">
        <v>5206</v>
      </c>
      <c r="AG85" s="317" t="s">
        <v>5201</v>
      </c>
      <c r="AH85" s="309" t="s">
        <v>5202</v>
      </c>
    </row>
    <row r="86" spans="1:34" ht="15.75" x14ac:dyDescent="0.25">
      <c r="E86" t="s">
        <v>4236</v>
      </c>
      <c r="M86" s="1"/>
      <c r="N86" s="168"/>
      <c r="O86" s="161"/>
      <c r="P86" s="37"/>
    </row>
    <row r="87" spans="1:34" ht="15.75" x14ac:dyDescent="0.25">
      <c r="E87" s="241" t="s">
        <v>4237</v>
      </c>
      <c r="M87" s="1"/>
      <c r="N87" s="168"/>
      <c r="O87" s="161"/>
      <c r="P87" s="37"/>
    </row>
    <row r="88" spans="1:34" ht="15.75" x14ac:dyDescent="0.25">
      <c r="E88" s="241" t="s">
        <v>4238</v>
      </c>
      <c r="M88" s="1"/>
      <c r="N88" s="168"/>
      <c r="O88" s="161"/>
      <c r="P88" s="37"/>
    </row>
    <row r="89" spans="1:34" ht="15.75" x14ac:dyDescent="0.25">
      <c r="E89" s="241" t="s">
        <v>4239</v>
      </c>
      <c r="M89" s="1"/>
      <c r="N89" s="7"/>
      <c r="O89" s="7"/>
      <c r="P89" s="37"/>
    </row>
    <row r="90" spans="1:34" ht="15.75" x14ac:dyDescent="0.25">
      <c r="M90" s="1"/>
      <c r="N90" s="168"/>
      <c r="O90" s="161"/>
      <c r="P90" s="37"/>
    </row>
    <row r="91" spans="1:34" ht="15.75" x14ac:dyDescent="0.25">
      <c r="M91" s="1"/>
      <c r="N91" s="168"/>
      <c r="O91" s="161"/>
      <c r="P91" s="37"/>
    </row>
    <row r="92" spans="1:34" ht="15.75" x14ac:dyDescent="0.25">
      <c r="M92" s="1"/>
      <c r="N92" s="168"/>
      <c r="O92" s="161"/>
      <c r="P92" s="37"/>
    </row>
    <row r="93" spans="1:34" ht="15.75" x14ac:dyDescent="0.25">
      <c r="M93" s="1"/>
      <c r="N93" s="168"/>
      <c r="O93" s="161"/>
      <c r="P93" s="37"/>
    </row>
    <row r="94" spans="1:34" ht="15.75" x14ac:dyDescent="0.25">
      <c r="M94" s="1"/>
      <c r="N94" s="168"/>
      <c r="O94" s="161"/>
      <c r="P94" s="37"/>
    </row>
    <row r="95" spans="1:34" ht="15.75" x14ac:dyDescent="0.25">
      <c r="M95" s="1"/>
      <c r="N95" s="7"/>
      <c r="O95" s="7"/>
      <c r="P95" s="37"/>
    </row>
    <row r="96" spans="1:34" ht="15.75" x14ac:dyDescent="0.25">
      <c r="M96" s="1"/>
      <c r="N96" s="168"/>
      <c r="O96" s="161"/>
      <c r="P96" s="37"/>
    </row>
    <row r="97" spans="13:16" ht="15.75" x14ac:dyDescent="0.25">
      <c r="M97" s="1"/>
      <c r="N97" s="168"/>
      <c r="O97" s="161"/>
      <c r="P97" s="37"/>
    </row>
    <row r="98" spans="13:16" ht="15.75" x14ac:dyDescent="0.25">
      <c r="M98" s="1"/>
      <c r="N98" s="311"/>
      <c r="O98" s="139"/>
      <c r="P98" s="37"/>
    </row>
    <row r="99" spans="13:16" ht="15.75" x14ac:dyDescent="0.25">
      <c r="M99" s="1"/>
      <c r="N99" s="7"/>
      <c r="O99" s="7"/>
      <c r="P99" s="37"/>
    </row>
    <row r="100" spans="13:16" ht="15.75" x14ac:dyDescent="0.25">
      <c r="M100" s="1"/>
      <c r="N100" s="311"/>
      <c r="O100" s="139"/>
      <c r="P100" s="37"/>
    </row>
    <row r="101" spans="13:16" ht="15.75" x14ac:dyDescent="0.25">
      <c r="M101" s="1"/>
      <c r="N101" s="311"/>
      <c r="O101" s="139"/>
      <c r="P101" s="37"/>
    </row>
    <row r="102" spans="13:16" ht="15.75" x14ac:dyDescent="0.25">
      <c r="M102" s="11"/>
      <c r="N102" s="311"/>
      <c r="O102" s="139"/>
      <c r="P102" s="37"/>
    </row>
    <row r="103" spans="13:16" ht="15.75" x14ac:dyDescent="0.25">
      <c r="M103" s="11"/>
      <c r="N103" s="7"/>
      <c r="O103" s="139"/>
      <c r="P103" s="7"/>
    </row>
    <row r="104" spans="13:16" ht="15.75" x14ac:dyDescent="0.25">
      <c r="M104" s="11"/>
      <c r="N104" s="311"/>
      <c r="O104" s="139"/>
      <c r="P104" s="37"/>
    </row>
    <row r="105" spans="13:16" ht="15.75" x14ac:dyDescent="0.25">
      <c r="M105" s="11"/>
      <c r="N105" s="311"/>
      <c r="O105" s="139"/>
      <c r="P105" s="37"/>
    </row>
    <row r="106" spans="13:16" ht="15.75" x14ac:dyDescent="0.25">
      <c r="M106" s="11"/>
      <c r="N106" s="311"/>
      <c r="O106" s="139"/>
      <c r="P106" s="37"/>
    </row>
    <row r="107" spans="13:16" ht="15.75" x14ac:dyDescent="0.25">
      <c r="M107" s="11"/>
      <c r="N107" s="311"/>
      <c r="O107" s="139"/>
      <c r="P107" s="37"/>
    </row>
    <row r="108" spans="13:16" ht="15.75" x14ac:dyDescent="0.25">
      <c r="M108" s="11"/>
      <c r="N108" s="311"/>
      <c r="O108" s="139"/>
      <c r="P108" s="37"/>
    </row>
    <row r="109" spans="13:16" ht="15.75" x14ac:dyDescent="0.25">
      <c r="M109" s="11"/>
      <c r="N109" s="311"/>
      <c r="O109" s="139"/>
      <c r="P109" s="37"/>
    </row>
    <row r="110" spans="13:16" ht="15.75" x14ac:dyDescent="0.25">
      <c r="M110" s="11"/>
      <c r="N110" s="311"/>
      <c r="O110" s="139"/>
      <c r="P110" s="37"/>
    </row>
    <row r="111" spans="13:16" ht="15.75" x14ac:dyDescent="0.25">
      <c r="M111" s="11"/>
      <c r="N111" s="7"/>
      <c r="O111" s="7"/>
      <c r="P111" s="7"/>
    </row>
    <row r="112" spans="13:16" ht="15.75" x14ac:dyDescent="0.25">
      <c r="M112" s="11"/>
      <c r="N112" s="7"/>
      <c r="O112" s="7"/>
      <c r="P112" s="7"/>
    </row>
    <row r="113" spans="13:16" ht="15.75" x14ac:dyDescent="0.25">
      <c r="M113" s="11"/>
      <c r="N113" s="7"/>
      <c r="O113" s="7"/>
      <c r="P113" s="7"/>
    </row>
    <row r="114" spans="13:16" ht="15.75" x14ac:dyDescent="0.25">
      <c r="M114" s="11"/>
      <c r="N114" s="7"/>
      <c r="O114" s="7"/>
      <c r="P114" s="7"/>
    </row>
    <row r="115" spans="13:16" ht="15.75" x14ac:dyDescent="0.25">
      <c r="M115" s="11"/>
      <c r="N115" s="7"/>
      <c r="O115" s="7"/>
      <c r="P115" s="7"/>
    </row>
    <row r="116" spans="13:16" ht="15.75" x14ac:dyDescent="0.25">
      <c r="M116" s="11"/>
      <c r="N116" s="7"/>
      <c r="O116" s="7"/>
      <c r="P116" s="7"/>
    </row>
    <row r="117" spans="13:16" ht="15.75" x14ac:dyDescent="0.25">
      <c r="M117" s="11"/>
      <c r="N117" s="7"/>
      <c r="O117" s="7"/>
      <c r="P117" s="7"/>
    </row>
    <row r="118" spans="13:16" ht="15.75" x14ac:dyDescent="0.25">
      <c r="M118" s="11"/>
      <c r="N118" s="7"/>
      <c r="O118" s="7"/>
      <c r="P118" s="7"/>
    </row>
    <row r="119" spans="13:16" ht="15.75" x14ac:dyDescent="0.25">
      <c r="M119" s="1"/>
      <c r="N119" s="7"/>
      <c r="O119" s="7"/>
      <c r="P119" s="7"/>
    </row>
    <row r="120" spans="13:16" ht="15.75" x14ac:dyDescent="0.25">
      <c r="M120" s="1"/>
      <c r="N120" s="7"/>
      <c r="O120" s="7"/>
      <c r="P120" s="7"/>
    </row>
    <row r="121" spans="13:16" ht="15.75" x14ac:dyDescent="0.25">
      <c r="M121" s="1"/>
      <c r="N121" s="7"/>
      <c r="O121" s="7"/>
      <c r="P121" s="7"/>
    </row>
    <row r="122" spans="13:16" ht="15.75" x14ac:dyDescent="0.25">
      <c r="M122" s="1"/>
      <c r="N122" s="7"/>
      <c r="O122" s="7"/>
      <c r="P122" s="7"/>
    </row>
    <row r="123" spans="13:16" ht="15.75" x14ac:dyDescent="0.25">
      <c r="M123" s="1"/>
      <c r="N123" s="7"/>
      <c r="O123" s="7"/>
      <c r="P123" s="7"/>
    </row>
    <row r="124" spans="13:16" ht="15.75" x14ac:dyDescent="0.25">
      <c r="M124" s="1"/>
      <c r="N124" s="7"/>
      <c r="O124" s="7"/>
      <c r="P124" s="7"/>
    </row>
    <row r="125" spans="13:16" ht="15.75" x14ac:dyDescent="0.25">
      <c r="M125" s="1"/>
      <c r="N125" s="7"/>
      <c r="O125" s="7"/>
      <c r="P125" s="7"/>
    </row>
    <row r="126" spans="13:16" ht="15.75" x14ac:dyDescent="0.25">
      <c r="M126" s="1"/>
      <c r="N126" s="7"/>
      <c r="O126" s="7"/>
      <c r="P126" s="7"/>
    </row>
    <row r="127" spans="13:16" ht="15.75" x14ac:dyDescent="0.25">
      <c r="M127" s="1"/>
      <c r="N127" s="7"/>
      <c r="O127" s="7"/>
      <c r="P127" s="7"/>
    </row>
    <row r="128" spans="13:16" ht="15.75" x14ac:dyDescent="0.25">
      <c r="M128" s="1"/>
      <c r="N128" s="7"/>
      <c r="O128" s="7"/>
      <c r="P128" s="7"/>
    </row>
    <row r="129" spans="13:16" ht="15.75" x14ac:dyDescent="0.25">
      <c r="M129" s="1"/>
      <c r="N129" s="7"/>
      <c r="O129" s="7"/>
      <c r="P129" s="7"/>
    </row>
    <row r="130" spans="13:16" ht="15.75" x14ac:dyDescent="0.25">
      <c r="M130" s="1"/>
      <c r="N130" s="7"/>
      <c r="O130" s="7"/>
      <c r="P130" s="7"/>
    </row>
    <row r="131" spans="13:16" ht="15.75" x14ac:dyDescent="0.25">
      <c r="M131" s="1"/>
      <c r="N131" s="7"/>
      <c r="O131" s="7"/>
      <c r="P131" s="7"/>
    </row>
    <row r="132" spans="13:16" ht="15.75" x14ac:dyDescent="0.25">
      <c r="M132" s="1"/>
      <c r="N132" s="7"/>
      <c r="O132" s="7"/>
      <c r="P132" s="7"/>
    </row>
    <row r="133" spans="13:16" ht="15.75" x14ac:dyDescent="0.25">
      <c r="M133" s="1"/>
      <c r="N133" s="7"/>
      <c r="O133" s="7"/>
      <c r="P133" s="7"/>
    </row>
    <row r="134" spans="13:16" ht="15.75" x14ac:dyDescent="0.25">
      <c r="M134" s="1"/>
      <c r="N134" s="7"/>
      <c r="O134" s="7"/>
      <c r="P134" s="7"/>
    </row>
    <row r="135" spans="13:16" ht="15.75" x14ac:dyDescent="0.25">
      <c r="M135" s="1"/>
      <c r="N135" s="7"/>
      <c r="O135" s="7"/>
      <c r="P135" s="7"/>
    </row>
    <row r="136" spans="13:16" ht="15.75" x14ac:dyDescent="0.25">
      <c r="M136" s="1"/>
      <c r="N136" s="7"/>
      <c r="O136" s="7"/>
      <c r="P136" s="7"/>
    </row>
    <row r="137" spans="13:16" ht="15.75" x14ac:dyDescent="0.25">
      <c r="M137" s="1"/>
      <c r="N137" s="7"/>
      <c r="O137" s="7"/>
      <c r="P137" s="7"/>
    </row>
    <row r="138" spans="13:16" ht="15.75" x14ac:dyDescent="0.25">
      <c r="M138" s="1"/>
      <c r="N138" s="7"/>
      <c r="O138" s="7"/>
      <c r="P138" s="7"/>
    </row>
    <row r="139" spans="13:16" ht="15.75" x14ac:dyDescent="0.25">
      <c r="M139" s="1"/>
      <c r="N139" s="7"/>
      <c r="O139" s="7"/>
      <c r="P139" s="7"/>
    </row>
    <row r="140" spans="13:16" ht="15.75" x14ac:dyDescent="0.25">
      <c r="M140" s="1"/>
      <c r="N140" s="7"/>
      <c r="O140" s="7"/>
      <c r="P140" s="7"/>
    </row>
    <row r="141" spans="13:16" ht="15.75" x14ac:dyDescent="0.25">
      <c r="M141" s="1"/>
      <c r="N141" s="7"/>
      <c r="O141" s="7"/>
      <c r="P141" s="7"/>
    </row>
    <row r="142" spans="13:16" ht="15.75" x14ac:dyDescent="0.25">
      <c r="M142" s="1"/>
      <c r="N142" s="7"/>
      <c r="O142" s="7"/>
      <c r="P142" s="7"/>
    </row>
    <row r="143" spans="13:16" ht="15.75" x14ac:dyDescent="0.25">
      <c r="M143" s="1"/>
      <c r="N143" s="7"/>
      <c r="O143" s="7"/>
      <c r="P143" s="7"/>
    </row>
    <row r="144" spans="13:16" ht="15.75" x14ac:dyDescent="0.25">
      <c r="M144" s="1"/>
      <c r="N144" s="7"/>
      <c r="O144" s="7"/>
      <c r="P144" s="7"/>
    </row>
    <row r="145" spans="13:16" ht="15.75" x14ac:dyDescent="0.25">
      <c r="M145" s="1"/>
      <c r="N145" s="7"/>
      <c r="O145" s="7"/>
      <c r="P145" s="7"/>
    </row>
    <row r="146" spans="13:16" ht="15.75" x14ac:dyDescent="0.25">
      <c r="M146" s="1"/>
      <c r="N146" s="7"/>
      <c r="O146" s="7"/>
      <c r="P146" s="7"/>
    </row>
    <row r="147" spans="13:16" ht="15.75" x14ac:dyDescent="0.25">
      <c r="M147" s="1"/>
      <c r="N147" s="7"/>
      <c r="O147" s="7"/>
      <c r="P147" s="7"/>
    </row>
    <row r="152" spans="13:16" ht="15.75" x14ac:dyDescent="0.25">
      <c r="M152" s="1"/>
      <c r="N152" s="7"/>
      <c r="O152" s="7"/>
      <c r="P152" s="7"/>
    </row>
    <row r="153" spans="13:16" ht="15.75" x14ac:dyDescent="0.25">
      <c r="M153" s="1"/>
      <c r="N153" s="7"/>
      <c r="O153" s="7"/>
      <c r="P153" s="7"/>
    </row>
    <row r="154" spans="13:16" ht="15.75" x14ac:dyDescent="0.25">
      <c r="M154" s="1"/>
      <c r="N154" s="7"/>
      <c r="O154" s="7"/>
      <c r="P154" s="7"/>
    </row>
    <row r="155" spans="13:16" ht="15.75" x14ac:dyDescent="0.25">
      <c r="M155" s="1"/>
      <c r="N155" s="7"/>
      <c r="O155" s="7"/>
      <c r="P155" s="7"/>
    </row>
    <row r="156" spans="13:16" ht="15.75" x14ac:dyDescent="0.25">
      <c r="M156" s="1"/>
      <c r="N156" s="7"/>
      <c r="O156" s="7"/>
      <c r="P156" s="7"/>
    </row>
    <row r="157" spans="13:16" ht="15.75" x14ac:dyDescent="0.25">
      <c r="M157" s="1"/>
      <c r="N157" s="7"/>
      <c r="O157" s="7"/>
      <c r="P157" s="7"/>
    </row>
    <row r="158" spans="13:16" ht="15.75" x14ac:dyDescent="0.25">
      <c r="M158" s="1"/>
      <c r="N158" s="7"/>
      <c r="O158" s="7"/>
      <c r="P158" s="7"/>
    </row>
    <row r="159" spans="13:16" ht="15.75" x14ac:dyDescent="0.25">
      <c r="M159" s="1"/>
      <c r="N159" s="7"/>
      <c r="O159" s="7"/>
      <c r="P159" s="7"/>
    </row>
    <row r="160" spans="13:16" ht="15.75" x14ac:dyDescent="0.25">
      <c r="M160" s="1"/>
      <c r="N160" s="7"/>
      <c r="O160" s="7"/>
      <c r="P160" s="7"/>
    </row>
    <row r="161" spans="13:16" ht="15.75" x14ac:dyDescent="0.25">
      <c r="M161" s="1"/>
      <c r="N161" s="7"/>
      <c r="O161" s="7"/>
      <c r="P161" s="7"/>
    </row>
    <row r="162" spans="13:16" ht="15.75" x14ac:dyDescent="0.25">
      <c r="M162" s="10"/>
      <c r="N162" s="7"/>
      <c r="O162" s="7"/>
      <c r="P162" s="7"/>
    </row>
    <row r="163" spans="13:16" ht="15.75" x14ac:dyDescent="0.25">
      <c r="M163" s="10"/>
      <c r="N163" s="7"/>
      <c r="O163" s="7"/>
      <c r="P163" s="7"/>
    </row>
    <row r="164" spans="13:16" ht="15.75" x14ac:dyDescent="0.25">
      <c r="M164" s="10"/>
      <c r="N164" s="7"/>
      <c r="O164" s="7"/>
      <c r="P164" s="7"/>
    </row>
    <row r="165" spans="13:16" ht="15.75" x14ac:dyDescent="0.25">
      <c r="M165" s="1"/>
      <c r="N165" s="1"/>
      <c r="O165" s="1"/>
      <c r="P165" s="1"/>
    </row>
    <row r="166" spans="13:16" ht="15.75" x14ac:dyDescent="0.25">
      <c r="M166" s="1"/>
      <c r="N166" s="1"/>
      <c r="O166" s="1"/>
      <c r="P166" s="1"/>
    </row>
    <row r="167" spans="13:16" ht="15.75" x14ac:dyDescent="0.25">
      <c r="M167" s="1"/>
      <c r="N167" s="1"/>
      <c r="O167" s="1"/>
      <c r="P167" s="1"/>
    </row>
    <row r="185" spans="13:16" x14ac:dyDescent="0.25">
      <c r="N185" s="19"/>
      <c r="O185" s="19"/>
      <c r="P185" s="19"/>
    </row>
    <row r="186" spans="13:16" x14ac:dyDescent="0.25">
      <c r="N186" s="3"/>
      <c r="O186" s="3"/>
      <c r="P186" s="3"/>
    </row>
    <row r="187" spans="13:16" x14ac:dyDescent="0.25">
      <c r="N187" s="19"/>
      <c r="O187" s="19"/>
      <c r="P187" s="19"/>
    </row>
    <row r="188" spans="13:16" x14ac:dyDescent="0.25">
      <c r="N188" s="19"/>
      <c r="O188" s="19"/>
      <c r="P188" s="19"/>
    </row>
    <row r="189" spans="13:16" x14ac:dyDescent="0.25">
      <c r="N189" s="19"/>
      <c r="O189" s="19"/>
      <c r="P189" s="19"/>
    </row>
    <row r="190" spans="13:16" x14ac:dyDescent="0.25">
      <c r="N190" s="19"/>
      <c r="O190" s="19"/>
      <c r="P190" s="19"/>
    </row>
    <row r="192" spans="13:16" x14ac:dyDescent="0.25">
      <c r="M192" s="3"/>
      <c r="N192" s="19"/>
      <c r="O192" s="19"/>
      <c r="P192" s="19"/>
    </row>
    <row r="193" spans="13:16" x14ac:dyDescent="0.25">
      <c r="M193" s="3"/>
      <c r="N193" s="19"/>
      <c r="O193" s="19"/>
      <c r="P193" s="19"/>
    </row>
    <row r="194" spans="13:16" x14ac:dyDescent="0.25">
      <c r="M194" s="3"/>
      <c r="N194" s="19"/>
      <c r="O194" s="19"/>
      <c r="P194" s="19"/>
    </row>
    <row r="195" spans="13:16" x14ac:dyDescent="0.25">
      <c r="M195" s="3"/>
      <c r="N195" s="19"/>
      <c r="O195" s="19"/>
      <c r="P195" s="19"/>
    </row>
    <row r="196" spans="13:16" x14ac:dyDescent="0.25">
      <c r="M196" s="3"/>
      <c r="N196" s="19"/>
      <c r="O196" s="19"/>
      <c r="P196" s="19"/>
    </row>
    <row r="197" spans="13:16" x14ac:dyDescent="0.25">
      <c r="M197" s="3"/>
      <c r="N197" s="19"/>
      <c r="O197" s="19"/>
      <c r="P197" s="19"/>
    </row>
    <row r="199" spans="13:16" x14ac:dyDescent="0.25">
      <c r="M199" s="3"/>
      <c r="N199" s="19"/>
      <c r="O199" s="19"/>
      <c r="P199" s="19"/>
    </row>
    <row r="200" spans="13:16" x14ac:dyDescent="0.25">
      <c r="M200" s="3"/>
      <c r="N200" s="19"/>
      <c r="O200" s="19"/>
      <c r="P200" s="19"/>
    </row>
    <row r="201" spans="13:16" x14ac:dyDescent="0.25">
      <c r="M201" s="3"/>
      <c r="N201" s="19"/>
      <c r="O201" s="19"/>
      <c r="P201" s="19"/>
    </row>
    <row r="202" spans="13:16" x14ac:dyDescent="0.25">
      <c r="M202" s="3"/>
      <c r="N202" s="19"/>
      <c r="O202" s="19"/>
      <c r="P202" s="19"/>
    </row>
    <row r="203" spans="13:16" x14ac:dyDescent="0.25">
      <c r="M203" s="3"/>
      <c r="N203" s="19"/>
      <c r="O203" s="19"/>
      <c r="P203" s="19"/>
    </row>
    <row r="206" spans="13:16" x14ac:dyDescent="0.25">
      <c r="M206" s="3"/>
      <c r="N206" s="19"/>
      <c r="O206" s="19"/>
      <c r="P206" s="19"/>
    </row>
    <row r="207" spans="13:16" x14ac:dyDescent="0.25">
      <c r="M207" s="3"/>
      <c r="N207" s="19"/>
      <c r="O207" s="19"/>
      <c r="P207" s="19"/>
    </row>
    <row r="208" spans="13:16" x14ac:dyDescent="0.25">
      <c r="M208" s="3"/>
      <c r="N208" s="19"/>
      <c r="O208" s="19"/>
      <c r="P208" s="19"/>
    </row>
    <row r="211" spans="13:16" x14ac:dyDescent="0.25">
      <c r="M211" s="3"/>
      <c r="N211" s="19"/>
      <c r="O211" s="19"/>
      <c r="P211" s="19"/>
    </row>
    <row r="212" spans="13:16" x14ac:dyDescent="0.25">
      <c r="M212" s="3"/>
      <c r="N212" s="19"/>
      <c r="O212" s="19"/>
      <c r="P212" s="19"/>
    </row>
    <row r="213" spans="13:16" x14ac:dyDescent="0.25">
      <c r="M213" s="3"/>
      <c r="N213" s="19"/>
      <c r="O213" s="19"/>
      <c r="P213" s="19"/>
    </row>
    <row r="216" spans="13:16" x14ac:dyDescent="0.25">
      <c r="M216" s="3"/>
      <c r="N216" s="19"/>
      <c r="O216" s="19"/>
      <c r="P216" s="19"/>
    </row>
    <row r="217" spans="13:16" x14ac:dyDescent="0.25">
      <c r="M217" s="43"/>
      <c r="N217" s="19"/>
      <c r="O217" s="19"/>
      <c r="P217" s="19"/>
    </row>
    <row r="218" spans="13:16" x14ac:dyDescent="0.25">
      <c r="N218" s="19"/>
      <c r="O218" s="19"/>
      <c r="P218" s="19"/>
    </row>
    <row r="220" spans="13:16" x14ac:dyDescent="0.25">
      <c r="M220" s="3"/>
      <c r="N220" s="19"/>
      <c r="O220" s="19"/>
      <c r="P220" s="19"/>
    </row>
  </sheetData>
  <phoneticPr fontId="35" type="noConversion"/>
  <conditionalFormatting sqref="Q2:Q4">
    <cfRule type="duplicateValues" dxfId="111" priority="3"/>
  </conditionalFormatting>
  <conditionalFormatting sqref="Q5">
    <cfRule type="duplicateValues" dxfId="110" priority="2"/>
  </conditionalFormatting>
  <conditionalFormatting sqref="Q32:Q1048576 Q1:Q30">
    <cfRule type="duplicateValues" dxfId="109" priority="1"/>
  </conditionalFormatting>
  <hyperlinks>
    <hyperlink ref="AH6" r:id="rId1" xr:uid="{12816894-B4F0-4DA9-B83F-56CF2A9B34FF}"/>
    <hyperlink ref="AH7" r:id="rId2" xr:uid="{ED9CDDBD-7C9A-40B5-85BA-ED995E90002D}"/>
    <hyperlink ref="AH8" r:id="rId3" xr:uid="{61C3F839-C09F-44DF-8E27-9826A81A2480}"/>
    <hyperlink ref="AH9" r:id="rId4" xr:uid="{418B22A4-1EBE-4F63-AE00-C0252C7F7E60}"/>
    <hyperlink ref="AH10" r:id="rId5" xr:uid="{03CD7C46-DCC7-447B-ADE9-AAA145C789B4}"/>
    <hyperlink ref="AH11" r:id="rId6" xr:uid="{7BE7AAD1-D58B-40F8-A05E-433655A9438B}"/>
    <hyperlink ref="AH12" r:id="rId7" xr:uid="{90B50A0D-AB88-48C2-96AE-F9606921AEFD}"/>
    <hyperlink ref="AH13" r:id="rId8" xr:uid="{DAD90083-90BA-4819-A401-6AF3686CCC09}"/>
    <hyperlink ref="AH14" r:id="rId9" xr:uid="{28078488-BAC5-4A69-A5F7-98A00D12B4D9}"/>
    <hyperlink ref="AH15" r:id="rId10" xr:uid="{B4C32A38-CACF-4690-916E-1C689D52266E}"/>
    <hyperlink ref="AH16" r:id="rId11" xr:uid="{DAA2D868-FE43-4765-9C29-3D5F596A1077}"/>
    <hyperlink ref="AH17" r:id="rId12" xr:uid="{79700B24-1118-4AE8-BA18-F76B33116F9C}"/>
    <hyperlink ref="AH19" r:id="rId13" xr:uid="{4B07FCCB-667D-4873-AE33-CD61CB4ECD01}"/>
    <hyperlink ref="AH20" r:id="rId14" xr:uid="{F3EE9A86-2381-4328-9467-009EAB570A00}"/>
    <hyperlink ref="AH21" r:id="rId15" xr:uid="{DCAC11EE-7118-4968-8822-C60590C2984D}"/>
    <hyperlink ref="AH22" r:id="rId16" xr:uid="{729245C8-E6C3-4D2D-B380-6FEFC6E10581}"/>
    <hyperlink ref="AH23" r:id="rId17" xr:uid="{D8B9AE24-EAB3-4959-8068-556970679D28}"/>
    <hyperlink ref="AH24" r:id="rId18" xr:uid="{030FC004-1BA9-45BC-8E20-167E668F0295}"/>
    <hyperlink ref="AH26" r:id="rId19" xr:uid="{96B048BC-0CB3-4731-8716-1F2B58CFE7E3}"/>
    <hyperlink ref="AH27" r:id="rId20" xr:uid="{03311698-3EDC-485C-AA6B-7D9EA251204F}"/>
    <hyperlink ref="AH28" r:id="rId21" xr:uid="{DB8D573F-9ACF-4F30-9613-EC50AC7B8957}"/>
    <hyperlink ref="AH29" r:id="rId22" xr:uid="{C81B9B2F-63B4-47E5-9C7F-1D6AB56FC27A}"/>
    <hyperlink ref="AH30" r:id="rId23" xr:uid="{A97A2499-1C9E-48AD-AEFB-2E5DBC8A8149}"/>
    <hyperlink ref="AH32" r:id="rId24" xr:uid="{AB488B6E-72BC-42CE-9776-9D748AFF1B65}"/>
    <hyperlink ref="AH33" r:id="rId25" xr:uid="{D2311376-BF79-4AE6-92E8-633F0E7DFA09}"/>
    <hyperlink ref="AH34" r:id="rId26" xr:uid="{659766EA-567D-474B-A7BE-DA08BACC47DA}"/>
    <hyperlink ref="AH35" r:id="rId27" xr:uid="{E94EF26E-413E-4D55-8B50-4961071657F2}"/>
    <hyperlink ref="AH36" r:id="rId28" xr:uid="{252D6C83-5BF5-4D21-ADBF-E25F4EDB4E99}"/>
    <hyperlink ref="AH37" r:id="rId29" xr:uid="{9F7A6317-04F3-4713-953D-E4453B12D9BF}"/>
    <hyperlink ref="AH38" r:id="rId30" xr:uid="{B86F99E7-87EE-440A-B14C-8065AEF8CB70}"/>
    <hyperlink ref="AH39" r:id="rId31" xr:uid="{1BF7ABB8-CCBE-4B00-8210-7144B3AA9FE3}"/>
    <hyperlink ref="AH40" r:id="rId32" xr:uid="{48FD390D-89F4-4CE4-91DC-8F170359B425}"/>
    <hyperlink ref="AH41" r:id="rId33" xr:uid="{4AD7B4E7-B50A-4A3C-83D8-7F6671E58D02}"/>
    <hyperlink ref="AH42" r:id="rId34" xr:uid="{EC594D30-119C-49B3-9D16-191C22D10A1F}"/>
    <hyperlink ref="AH43" r:id="rId35" xr:uid="{48D42633-1610-4DB0-99DC-1638B12BCD25}"/>
    <hyperlink ref="AH44" r:id="rId36" xr:uid="{12751389-5829-4510-A15A-2555868FEB2D}"/>
    <hyperlink ref="AH45" r:id="rId37" xr:uid="{188C2ADD-AD02-441E-B330-BD625CA089C4}"/>
    <hyperlink ref="AH46" r:id="rId38" xr:uid="{B08948B5-D3DF-4D4A-B387-A3B2A611CD62}"/>
    <hyperlink ref="AH47" r:id="rId39" xr:uid="{3D908DFD-7211-4F00-8369-C52F7C7C5E92}"/>
    <hyperlink ref="AH48" r:id="rId40" xr:uid="{FFD5797A-D099-4B09-B923-9E02A509820A}"/>
    <hyperlink ref="AH49" r:id="rId41" xr:uid="{91C60FFB-CC72-4DB9-87BE-0AC547D85416}"/>
    <hyperlink ref="AH50" r:id="rId42" xr:uid="{8BCB22D5-B32E-4E72-B98A-6EE96718E179}"/>
    <hyperlink ref="AH51" r:id="rId43" xr:uid="{05CDE6D5-B5E1-4C3C-848D-D53A3A40208D}"/>
    <hyperlink ref="AH52" r:id="rId44" xr:uid="{22D3D887-A435-467C-BFA4-C31E88902AC3}"/>
    <hyperlink ref="AH53" r:id="rId45" xr:uid="{DF2AC3F9-0196-42EE-8DBD-00E7E6E79DBF}"/>
    <hyperlink ref="AH54" r:id="rId46" xr:uid="{F89B56CA-7C13-4AE0-BCF9-7CE1120DDAAC}"/>
    <hyperlink ref="AH55" r:id="rId47" xr:uid="{1CC8B06F-A05B-4C90-BFCF-EDA1C04D4BA0}"/>
    <hyperlink ref="AH56" r:id="rId48" xr:uid="{FEF61047-E69F-4B4A-B5FE-D3C2298BE374}"/>
    <hyperlink ref="AH57" r:id="rId49" xr:uid="{D75F830E-DBB7-4C44-AE10-B9476D4E7C8E}"/>
    <hyperlink ref="AH58" r:id="rId50" xr:uid="{BEE8F207-DDC1-451E-858B-302D252C130A}"/>
    <hyperlink ref="AH59" r:id="rId51" xr:uid="{E71394B1-9EB2-4C72-B86C-3DFF53E820FC}"/>
    <hyperlink ref="AH60" r:id="rId52" xr:uid="{BD813FB2-5074-480B-80FA-A52114067221}"/>
    <hyperlink ref="AH61" r:id="rId53" xr:uid="{28D562B9-8BB0-4F2A-AB21-C29CE009C3EC}"/>
    <hyperlink ref="AH62" r:id="rId54" xr:uid="{72BBAD0C-5C0F-4A18-8F91-34CB79E0E01C}"/>
    <hyperlink ref="AH63" r:id="rId55" xr:uid="{4E59C9EA-B8F4-42F2-AD0E-4E85C31D54CA}"/>
    <hyperlink ref="AH64" r:id="rId56" xr:uid="{E33F0B4D-657F-4ED9-B3C2-17432EEEDEF0}"/>
    <hyperlink ref="AH65" r:id="rId57" xr:uid="{C25828F1-978E-424D-BB6A-2A441C545AF6}"/>
    <hyperlink ref="AH66" r:id="rId58" xr:uid="{43759C54-0B7D-4428-A2C7-374624747317}"/>
    <hyperlink ref="AH67" r:id="rId59" xr:uid="{8B6DFBE7-3AE2-43CC-AFC2-AFF2463F5159}"/>
    <hyperlink ref="AH68" r:id="rId60" xr:uid="{6B34E51C-C6F1-4A10-AA09-72A6AE011E1D}"/>
    <hyperlink ref="AH69" r:id="rId61" xr:uid="{92478550-DB63-4143-AC55-762324492BCC}"/>
    <hyperlink ref="AH70" r:id="rId62" xr:uid="{714B958C-7444-49E1-93F8-EDF641B90A4E}"/>
    <hyperlink ref="AH72" r:id="rId63" xr:uid="{677A030C-B20E-40FC-A91A-5BB2EF9CEA10}"/>
    <hyperlink ref="AH73" r:id="rId64" xr:uid="{282A371D-B7B6-49BC-83B1-220DB162DCC0}"/>
    <hyperlink ref="AH74" r:id="rId65" xr:uid="{0D0DF2E4-B772-49DD-A38F-606C657C9F0C}"/>
    <hyperlink ref="AH75" r:id="rId66" xr:uid="{2A489F70-C1F0-46FD-B51E-51425A644E86}"/>
    <hyperlink ref="AH76" r:id="rId67" xr:uid="{2AAC6C19-43E3-4E89-A682-3834DBB7575C}"/>
    <hyperlink ref="AH79" r:id="rId68" xr:uid="{A017456B-97F8-4675-8D49-950EEA100B74}"/>
    <hyperlink ref="AH80" r:id="rId69" xr:uid="{F28DAA47-030D-4FBA-860A-A1553F3A48A8}"/>
    <hyperlink ref="AH81" r:id="rId70" xr:uid="{D634BE5C-815D-48AC-847E-5077D8B67A6C}"/>
    <hyperlink ref="AH82" r:id="rId71" xr:uid="{5D915B20-5B98-4C5C-A098-5C7DF2CD421B}"/>
    <hyperlink ref="AH83" r:id="rId72" xr:uid="{A29B3A37-13F4-48D2-B283-D18F641A15CB}"/>
    <hyperlink ref="AH84" r:id="rId73" xr:uid="{942F56C6-51F8-43C6-9945-81A498DEDC05}"/>
    <hyperlink ref="AH85" r:id="rId74" xr:uid="{AF132323-EB64-4053-9EA0-3E75A1243408}"/>
  </hyperlinks>
  <pageMargins left="0.7" right="0.7" top="0.75" bottom="0.75" header="0.3" footer="0.3"/>
  <drawing r:id="rId7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87B13-720C-4D1E-8FE4-FC79C5397B7C}">
  <dimension ref="A7:BB88"/>
  <sheetViews>
    <sheetView tabSelected="1" workbookViewId="0">
      <selection activeCell="I2" sqref="I2"/>
    </sheetView>
  </sheetViews>
  <sheetFormatPr defaultRowHeight="15" x14ac:dyDescent="0.25"/>
  <cols>
    <col min="2" max="2" width="15.5703125" customWidth="1"/>
    <col min="3" max="3" width="17.140625" customWidth="1"/>
    <col min="4" max="4" width="14" customWidth="1"/>
    <col min="5" max="5" width="15" customWidth="1"/>
    <col min="9" max="9" width="19.42578125" customWidth="1"/>
    <col min="20" max="20" width="16.7109375" style="8" bestFit="1" customWidth="1"/>
    <col min="23" max="23" width="17.42578125" customWidth="1"/>
  </cols>
  <sheetData>
    <row r="7" spans="1:54" s="13" customFormat="1" ht="16.5" thickBot="1" x14ac:dyDescent="0.3">
      <c r="A7" s="184" t="s">
        <v>1611</v>
      </c>
      <c r="B7" s="184" t="s">
        <v>1612</v>
      </c>
      <c r="C7" s="184" t="s">
        <v>1613</v>
      </c>
      <c r="D7" s="184" t="s">
        <v>2264</v>
      </c>
      <c r="E7" s="184" t="s">
        <v>1614</v>
      </c>
      <c r="F7" s="184" t="s">
        <v>1615</v>
      </c>
      <c r="G7" s="184" t="s">
        <v>5249</v>
      </c>
      <c r="H7" s="184" t="s">
        <v>1999</v>
      </c>
      <c r="I7" s="340" t="s">
        <v>1957</v>
      </c>
      <c r="J7" s="340" t="s">
        <v>4030</v>
      </c>
      <c r="K7" s="184" t="s">
        <v>1958</v>
      </c>
      <c r="L7" s="184" t="s">
        <v>1959</v>
      </c>
      <c r="M7" s="184" t="s">
        <v>1996</v>
      </c>
      <c r="N7" s="184" t="s">
        <v>1617</v>
      </c>
      <c r="O7" s="184" t="s">
        <v>4850</v>
      </c>
      <c r="P7" s="184" t="s">
        <v>1963</v>
      </c>
      <c r="Q7" s="341" t="s">
        <v>5192</v>
      </c>
      <c r="R7" s="341" t="s">
        <v>1993</v>
      </c>
      <c r="S7" s="184" t="s">
        <v>1997</v>
      </c>
      <c r="T7" s="342" t="s">
        <v>1966</v>
      </c>
      <c r="U7" s="343" t="s">
        <v>1974</v>
      </c>
      <c r="V7" s="343" t="s">
        <v>1967</v>
      </c>
      <c r="W7" s="344" t="s">
        <v>5250</v>
      </c>
      <c r="X7" s="345" t="s">
        <v>5251</v>
      </c>
      <c r="Y7" s="346" t="s">
        <v>1971</v>
      </c>
      <c r="Z7" s="345" t="s">
        <v>1970</v>
      </c>
      <c r="AA7" s="347" t="s">
        <v>1977</v>
      </c>
      <c r="AB7" s="347" t="s">
        <v>1978</v>
      </c>
      <c r="AC7" s="347" t="s">
        <v>1979</v>
      </c>
      <c r="AD7" s="347" t="s">
        <v>1980</v>
      </c>
      <c r="AE7" s="347" t="s">
        <v>1968</v>
      </c>
      <c r="AF7" s="347" t="s">
        <v>1969</v>
      </c>
      <c r="AG7" s="347" t="s">
        <v>1970</v>
      </c>
      <c r="AH7" s="348" t="s">
        <v>1971</v>
      </c>
      <c r="AI7" s="349" t="s">
        <v>1982</v>
      </c>
      <c r="AJ7" s="349" t="s">
        <v>1980</v>
      </c>
      <c r="AK7" s="349" t="s">
        <v>1968</v>
      </c>
      <c r="AL7" s="349" t="s">
        <v>1969</v>
      </c>
      <c r="AM7" s="349" t="s">
        <v>1970</v>
      </c>
      <c r="AN7" s="349" t="s">
        <v>1971</v>
      </c>
      <c r="AO7" s="350" t="s">
        <v>1983</v>
      </c>
      <c r="AP7" s="351" t="s">
        <v>1984</v>
      </c>
      <c r="AQ7" s="352" t="s">
        <v>1985</v>
      </c>
      <c r="AR7" s="352" t="s">
        <v>1986</v>
      </c>
      <c r="AS7" s="352" t="s">
        <v>1987</v>
      </c>
      <c r="AT7" s="352" t="s">
        <v>1988</v>
      </c>
      <c r="AU7" s="352" t="s">
        <v>1989</v>
      </c>
      <c r="AV7" s="352" t="s">
        <v>1990</v>
      </c>
      <c r="AW7" s="353" t="s">
        <v>1991</v>
      </c>
      <c r="AX7" s="354" t="s">
        <v>1616</v>
      </c>
      <c r="AY7" s="354"/>
      <c r="AZ7" s="355" t="s">
        <v>4030</v>
      </c>
      <c r="BA7" s="355" t="s">
        <v>5199</v>
      </c>
      <c r="BB7" s="355" t="s">
        <v>5200</v>
      </c>
    </row>
    <row r="9" spans="1:54" x14ac:dyDescent="0.25">
      <c r="A9" t="s">
        <v>448</v>
      </c>
      <c r="B9" t="s">
        <v>5252</v>
      </c>
      <c r="C9" t="s">
        <v>5253</v>
      </c>
      <c r="D9" t="s">
        <v>5254</v>
      </c>
      <c r="E9" t="s">
        <v>5255</v>
      </c>
      <c r="F9" t="s">
        <v>5256</v>
      </c>
      <c r="G9" t="s">
        <v>5257</v>
      </c>
      <c r="H9" t="s">
        <v>1610</v>
      </c>
      <c r="I9">
        <v>4201000090</v>
      </c>
      <c r="J9" t="s">
        <v>5258</v>
      </c>
      <c r="K9" t="s">
        <v>2008</v>
      </c>
      <c r="L9" t="s">
        <v>2008</v>
      </c>
      <c r="M9" t="s">
        <v>5259</v>
      </c>
      <c r="N9" t="s">
        <v>5260</v>
      </c>
      <c r="P9" t="s">
        <v>1995</v>
      </c>
      <c r="Q9">
        <v>345</v>
      </c>
      <c r="R9">
        <f>S9*0.8</f>
        <v>636</v>
      </c>
      <c r="S9">
        <v>795</v>
      </c>
      <c r="T9" s="143">
        <v>5051771965055</v>
      </c>
      <c r="U9" s="356">
        <f>W9-V9</f>
        <v>2.8</v>
      </c>
      <c r="V9" s="356">
        <v>0.2</v>
      </c>
      <c r="W9" s="40">
        <v>3</v>
      </c>
      <c r="X9" s="357">
        <v>45</v>
      </c>
      <c r="Y9">
        <v>45</v>
      </c>
      <c r="Z9" s="357">
        <v>10</v>
      </c>
      <c r="AP9" t="s">
        <v>2008</v>
      </c>
      <c r="AQ9" t="s">
        <v>2008</v>
      </c>
      <c r="AR9" t="s">
        <v>2008</v>
      </c>
      <c r="AS9" t="s">
        <v>2008</v>
      </c>
      <c r="AT9" t="s">
        <v>2008</v>
      </c>
      <c r="AU9" t="s">
        <v>2008</v>
      </c>
      <c r="AV9" t="s">
        <v>2008</v>
      </c>
      <c r="AW9" t="s">
        <v>2008</v>
      </c>
      <c r="AX9" t="s">
        <v>5261</v>
      </c>
      <c r="AZ9" t="s">
        <v>5258</v>
      </c>
      <c r="BA9" t="s">
        <v>5262</v>
      </c>
      <c r="BB9" t="s">
        <v>5263</v>
      </c>
    </row>
    <row r="10" spans="1:54" x14ac:dyDescent="0.25">
      <c r="A10" t="s">
        <v>448</v>
      </c>
      <c r="B10" t="s">
        <v>5252</v>
      </c>
      <c r="C10" t="s">
        <v>5253</v>
      </c>
      <c r="D10" t="s">
        <v>5254</v>
      </c>
      <c r="E10" t="s">
        <v>5264</v>
      </c>
      <c r="F10" t="s">
        <v>5256</v>
      </c>
      <c r="G10" t="s">
        <v>5265</v>
      </c>
      <c r="H10" t="s">
        <v>1610</v>
      </c>
      <c r="I10">
        <v>4201000090</v>
      </c>
      <c r="J10" t="s">
        <v>5258</v>
      </c>
      <c r="K10" t="s">
        <v>2008</v>
      </c>
      <c r="L10" t="s">
        <v>2008</v>
      </c>
      <c r="M10" t="s">
        <v>5259</v>
      </c>
      <c r="N10" t="s">
        <v>5266</v>
      </c>
      <c r="P10" t="s">
        <v>1995</v>
      </c>
      <c r="Q10">
        <v>345</v>
      </c>
      <c r="R10">
        <f t="shared" ref="R10:R73" si="0">S10*0.8</f>
        <v>636</v>
      </c>
      <c r="S10">
        <v>795</v>
      </c>
      <c r="T10" s="143">
        <v>5051771965062</v>
      </c>
      <c r="U10" s="356">
        <f t="shared" ref="U10:U73" si="1">W10-V10</f>
        <v>2.8</v>
      </c>
      <c r="V10" s="356">
        <v>0.2</v>
      </c>
      <c r="W10" s="40">
        <v>3</v>
      </c>
      <c r="X10" s="357">
        <v>45</v>
      </c>
      <c r="Y10">
        <v>45</v>
      </c>
      <c r="Z10" s="357">
        <v>10</v>
      </c>
      <c r="AP10" t="s">
        <v>2008</v>
      </c>
      <c r="AQ10" t="s">
        <v>2008</v>
      </c>
      <c r="AR10" t="s">
        <v>2008</v>
      </c>
      <c r="AS10" t="s">
        <v>2008</v>
      </c>
      <c r="AT10" t="s">
        <v>2008</v>
      </c>
      <c r="AU10" t="s">
        <v>2008</v>
      </c>
      <c r="AV10" t="s">
        <v>2008</v>
      </c>
      <c r="AW10" t="s">
        <v>2008</v>
      </c>
      <c r="AX10" t="s">
        <v>5261</v>
      </c>
      <c r="AZ10" t="s">
        <v>5258</v>
      </c>
      <c r="BA10" t="s">
        <v>5262</v>
      </c>
      <c r="BB10" t="s">
        <v>5263</v>
      </c>
    </row>
    <row r="11" spans="1:54" x14ac:dyDescent="0.25">
      <c r="A11" t="s">
        <v>448</v>
      </c>
      <c r="B11" t="s">
        <v>5252</v>
      </c>
      <c r="C11" t="s">
        <v>5253</v>
      </c>
      <c r="D11" t="s">
        <v>5254</v>
      </c>
      <c r="E11" t="s">
        <v>5267</v>
      </c>
      <c r="F11" t="s">
        <v>5256</v>
      </c>
      <c r="G11" t="s">
        <v>5268</v>
      </c>
      <c r="H11" t="s">
        <v>1610</v>
      </c>
      <c r="I11">
        <v>4201000090</v>
      </c>
      <c r="J11" t="s">
        <v>5258</v>
      </c>
      <c r="K11" t="s">
        <v>2008</v>
      </c>
      <c r="L11" t="s">
        <v>2008</v>
      </c>
      <c r="M11" t="s">
        <v>5259</v>
      </c>
      <c r="N11" t="s">
        <v>5269</v>
      </c>
      <c r="P11" t="s">
        <v>1995</v>
      </c>
      <c r="Q11">
        <v>345</v>
      </c>
      <c r="R11">
        <f t="shared" si="0"/>
        <v>636</v>
      </c>
      <c r="S11">
        <v>795</v>
      </c>
      <c r="T11" s="143">
        <v>5051771964980</v>
      </c>
      <c r="U11" s="356">
        <f t="shared" si="1"/>
        <v>2.8</v>
      </c>
      <c r="V11" s="356">
        <v>0.2</v>
      </c>
      <c r="W11" s="40">
        <v>3</v>
      </c>
      <c r="X11" s="357">
        <v>45</v>
      </c>
      <c r="Y11">
        <v>45</v>
      </c>
      <c r="Z11" s="357">
        <v>10</v>
      </c>
      <c r="AP11" t="s">
        <v>2008</v>
      </c>
      <c r="AQ11" t="s">
        <v>2008</v>
      </c>
      <c r="AR11" t="s">
        <v>2008</v>
      </c>
      <c r="AS11" t="s">
        <v>2008</v>
      </c>
      <c r="AT11" t="s">
        <v>2008</v>
      </c>
      <c r="AU11" t="s">
        <v>2008</v>
      </c>
      <c r="AV11" t="s">
        <v>2008</v>
      </c>
      <c r="AW11" t="s">
        <v>2008</v>
      </c>
      <c r="AX11" t="s">
        <v>5261</v>
      </c>
      <c r="AZ11" t="s">
        <v>5258</v>
      </c>
      <c r="BA11" t="s">
        <v>5262</v>
      </c>
      <c r="BB11" t="s">
        <v>5263</v>
      </c>
    </row>
    <row r="12" spans="1:54" x14ac:dyDescent="0.25">
      <c r="A12" t="s">
        <v>448</v>
      </c>
      <c r="B12" t="s">
        <v>5252</v>
      </c>
      <c r="C12" t="s">
        <v>5253</v>
      </c>
      <c r="D12" t="s">
        <v>5254</v>
      </c>
      <c r="E12" t="s">
        <v>5270</v>
      </c>
      <c r="F12" t="s">
        <v>5256</v>
      </c>
      <c r="G12" t="s">
        <v>5271</v>
      </c>
      <c r="H12" t="s">
        <v>1610</v>
      </c>
      <c r="I12">
        <v>4201000090</v>
      </c>
      <c r="J12" t="s">
        <v>5258</v>
      </c>
      <c r="K12" t="s">
        <v>2008</v>
      </c>
      <c r="L12" t="s">
        <v>2008</v>
      </c>
      <c r="M12" t="s">
        <v>5259</v>
      </c>
      <c r="N12" t="s">
        <v>5272</v>
      </c>
      <c r="P12" t="s">
        <v>1995</v>
      </c>
      <c r="Q12">
        <v>345</v>
      </c>
      <c r="R12">
        <f t="shared" si="0"/>
        <v>636</v>
      </c>
      <c r="S12">
        <v>795</v>
      </c>
      <c r="T12" s="143">
        <v>5051771964997</v>
      </c>
      <c r="U12" s="356">
        <f t="shared" si="1"/>
        <v>2.8</v>
      </c>
      <c r="V12" s="356">
        <v>0.2</v>
      </c>
      <c r="W12" s="40">
        <v>3</v>
      </c>
      <c r="X12" s="357">
        <v>45</v>
      </c>
      <c r="Y12">
        <v>45</v>
      </c>
      <c r="Z12" s="357">
        <v>10</v>
      </c>
      <c r="AP12" t="s">
        <v>2008</v>
      </c>
      <c r="AQ12" t="s">
        <v>2008</v>
      </c>
      <c r="AR12" t="s">
        <v>2008</v>
      </c>
      <c r="AS12" t="s">
        <v>2008</v>
      </c>
      <c r="AT12" t="s">
        <v>2008</v>
      </c>
      <c r="AU12" t="s">
        <v>2008</v>
      </c>
      <c r="AV12" t="s">
        <v>2008</v>
      </c>
      <c r="AW12" t="s">
        <v>2008</v>
      </c>
      <c r="AX12" t="s">
        <v>5261</v>
      </c>
      <c r="AZ12" t="s">
        <v>5258</v>
      </c>
      <c r="BA12" t="s">
        <v>5262</v>
      </c>
      <c r="BB12" t="s">
        <v>5263</v>
      </c>
    </row>
    <row r="13" spans="1:54" x14ac:dyDescent="0.25">
      <c r="A13" t="s">
        <v>448</v>
      </c>
      <c r="B13" t="s">
        <v>5252</v>
      </c>
      <c r="C13" t="s">
        <v>5253</v>
      </c>
      <c r="D13" t="s">
        <v>5254</v>
      </c>
      <c r="E13" t="s">
        <v>5273</v>
      </c>
      <c r="F13" t="s">
        <v>5256</v>
      </c>
      <c r="G13" t="s">
        <v>5274</v>
      </c>
      <c r="H13" t="s">
        <v>1610</v>
      </c>
      <c r="I13">
        <v>4201000090</v>
      </c>
      <c r="J13" t="s">
        <v>5258</v>
      </c>
      <c r="K13" t="s">
        <v>2008</v>
      </c>
      <c r="L13" t="s">
        <v>2008</v>
      </c>
      <c r="M13" t="s">
        <v>5259</v>
      </c>
      <c r="N13" t="s">
        <v>5275</v>
      </c>
      <c r="P13" t="s">
        <v>1995</v>
      </c>
      <c r="Q13">
        <v>345</v>
      </c>
      <c r="R13">
        <f t="shared" si="0"/>
        <v>636</v>
      </c>
      <c r="S13">
        <v>795</v>
      </c>
      <c r="T13" s="143">
        <v>5051771965000</v>
      </c>
      <c r="U13" s="356">
        <f t="shared" si="1"/>
        <v>2.8</v>
      </c>
      <c r="V13" s="356">
        <v>0.2</v>
      </c>
      <c r="W13" s="40">
        <v>3</v>
      </c>
      <c r="X13" s="357">
        <v>45</v>
      </c>
      <c r="Y13">
        <v>45</v>
      </c>
      <c r="Z13" s="357">
        <v>10</v>
      </c>
      <c r="AP13" t="s">
        <v>2008</v>
      </c>
      <c r="AQ13" t="s">
        <v>2008</v>
      </c>
      <c r="AR13" t="s">
        <v>2008</v>
      </c>
      <c r="AS13" t="s">
        <v>2008</v>
      </c>
      <c r="AT13" t="s">
        <v>2008</v>
      </c>
      <c r="AU13" t="s">
        <v>2008</v>
      </c>
      <c r="AV13" t="s">
        <v>2008</v>
      </c>
      <c r="AW13" t="s">
        <v>2008</v>
      </c>
      <c r="AX13" t="s">
        <v>5261</v>
      </c>
      <c r="AZ13" t="s">
        <v>5258</v>
      </c>
      <c r="BA13" t="s">
        <v>5262</v>
      </c>
      <c r="BB13" t="s">
        <v>5263</v>
      </c>
    </row>
    <row r="14" spans="1:54" x14ac:dyDescent="0.25">
      <c r="A14" t="s">
        <v>448</v>
      </c>
      <c r="B14" t="s">
        <v>5252</v>
      </c>
      <c r="C14" t="s">
        <v>5253</v>
      </c>
      <c r="D14" t="s">
        <v>5254</v>
      </c>
      <c r="E14" t="s">
        <v>5276</v>
      </c>
      <c r="F14" t="s">
        <v>5256</v>
      </c>
      <c r="G14" t="s">
        <v>5277</v>
      </c>
      <c r="H14" t="s">
        <v>1610</v>
      </c>
      <c r="I14">
        <v>4201000090</v>
      </c>
      <c r="J14" t="s">
        <v>5258</v>
      </c>
      <c r="K14" t="s">
        <v>2008</v>
      </c>
      <c r="L14" t="s">
        <v>2008</v>
      </c>
      <c r="M14" t="s">
        <v>5259</v>
      </c>
      <c r="N14" t="s">
        <v>5278</v>
      </c>
      <c r="P14" t="s">
        <v>1995</v>
      </c>
      <c r="Q14">
        <v>345</v>
      </c>
      <c r="R14">
        <f t="shared" si="0"/>
        <v>636</v>
      </c>
      <c r="S14">
        <v>795</v>
      </c>
      <c r="T14" s="143">
        <v>5051771965017</v>
      </c>
      <c r="U14" s="356">
        <f t="shared" si="1"/>
        <v>2.8</v>
      </c>
      <c r="V14" s="356">
        <v>0.2</v>
      </c>
      <c r="W14" s="40">
        <v>3</v>
      </c>
      <c r="X14" s="357">
        <v>45</v>
      </c>
      <c r="Y14">
        <v>45</v>
      </c>
      <c r="Z14" s="357">
        <v>10</v>
      </c>
      <c r="AP14" t="s">
        <v>2008</v>
      </c>
      <c r="AQ14" t="s">
        <v>2008</v>
      </c>
      <c r="AR14" t="s">
        <v>2008</v>
      </c>
      <c r="AS14" t="s">
        <v>2008</v>
      </c>
      <c r="AT14" t="s">
        <v>2008</v>
      </c>
      <c r="AU14" t="s">
        <v>2008</v>
      </c>
      <c r="AV14" t="s">
        <v>2008</v>
      </c>
      <c r="AW14" t="s">
        <v>2008</v>
      </c>
      <c r="AX14" t="s">
        <v>5261</v>
      </c>
      <c r="AZ14" t="s">
        <v>5258</v>
      </c>
      <c r="BA14" t="s">
        <v>5262</v>
      </c>
      <c r="BB14" t="s">
        <v>5263</v>
      </c>
    </row>
    <row r="15" spans="1:54" x14ac:dyDescent="0.25">
      <c r="A15" t="s">
        <v>448</v>
      </c>
      <c r="B15" t="s">
        <v>5252</v>
      </c>
      <c r="C15" t="s">
        <v>5253</v>
      </c>
      <c r="D15" t="s">
        <v>5254</v>
      </c>
      <c r="E15" t="s">
        <v>5279</v>
      </c>
      <c r="F15" t="s">
        <v>5256</v>
      </c>
      <c r="G15" t="s">
        <v>5280</v>
      </c>
      <c r="H15" t="s">
        <v>1610</v>
      </c>
      <c r="I15">
        <v>4201000090</v>
      </c>
      <c r="J15" t="s">
        <v>5258</v>
      </c>
      <c r="K15" t="s">
        <v>2008</v>
      </c>
      <c r="L15" t="s">
        <v>2008</v>
      </c>
      <c r="M15" t="s">
        <v>5259</v>
      </c>
      <c r="N15" t="s">
        <v>5281</v>
      </c>
      <c r="P15" t="s">
        <v>1995</v>
      </c>
      <c r="Q15">
        <v>345</v>
      </c>
      <c r="R15">
        <f t="shared" si="0"/>
        <v>636</v>
      </c>
      <c r="S15">
        <v>795</v>
      </c>
      <c r="T15" s="143">
        <v>5051771965024</v>
      </c>
      <c r="U15" s="356">
        <f t="shared" si="1"/>
        <v>2.8</v>
      </c>
      <c r="V15" s="356">
        <v>0.2</v>
      </c>
      <c r="W15" s="40">
        <v>3</v>
      </c>
      <c r="X15" s="357">
        <v>45</v>
      </c>
      <c r="Y15">
        <v>45</v>
      </c>
      <c r="Z15" s="357">
        <v>10</v>
      </c>
      <c r="AP15" t="s">
        <v>2008</v>
      </c>
      <c r="AQ15" t="s">
        <v>2008</v>
      </c>
      <c r="AR15" t="s">
        <v>2008</v>
      </c>
      <c r="AS15" t="s">
        <v>2008</v>
      </c>
      <c r="AT15" t="s">
        <v>2008</v>
      </c>
      <c r="AU15" t="s">
        <v>2008</v>
      </c>
      <c r="AV15" t="s">
        <v>2008</v>
      </c>
      <c r="AW15" t="s">
        <v>2008</v>
      </c>
      <c r="AX15" t="s">
        <v>5261</v>
      </c>
      <c r="AZ15" t="s">
        <v>5258</v>
      </c>
      <c r="BA15" t="s">
        <v>5262</v>
      </c>
      <c r="BB15" t="s">
        <v>5263</v>
      </c>
    </row>
    <row r="16" spans="1:54" x14ac:dyDescent="0.25">
      <c r="A16" t="s">
        <v>448</v>
      </c>
      <c r="B16" t="s">
        <v>5252</v>
      </c>
      <c r="C16" t="s">
        <v>5253</v>
      </c>
      <c r="D16" t="s">
        <v>5254</v>
      </c>
      <c r="E16" t="s">
        <v>5282</v>
      </c>
      <c r="F16" t="s">
        <v>5256</v>
      </c>
      <c r="G16" t="s">
        <v>5283</v>
      </c>
      <c r="H16" t="s">
        <v>1610</v>
      </c>
      <c r="I16">
        <v>4201000090</v>
      </c>
      <c r="J16" t="s">
        <v>5258</v>
      </c>
      <c r="K16" t="s">
        <v>2008</v>
      </c>
      <c r="L16" t="s">
        <v>2008</v>
      </c>
      <c r="M16" t="s">
        <v>5259</v>
      </c>
      <c r="N16" t="s">
        <v>5284</v>
      </c>
      <c r="P16" t="s">
        <v>1995</v>
      </c>
      <c r="Q16">
        <v>345</v>
      </c>
      <c r="R16">
        <f t="shared" si="0"/>
        <v>636</v>
      </c>
      <c r="S16">
        <v>795</v>
      </c>
      <c r="T16" s="143">
        <v>5051771965031</v>
      </c>
      <c r="U16" s="356">
        <f t="shared" si="1"/>
        <v>2.8</v>
      </c>
      <c r="V16" s="356">
        <v>0.2</v>
      </c>
      <c r="W16" s="40">
        <v>3</v>
      </c>
      <c r="X16" s="357">
        <v>45</v>
      </c>
      <c r="Y16">
        <v>45</v>
      </c>
      <c r="Z16" s="357">
        <v>10</v>
      </c>
      <c r="AP16" t="s">
        <v>2008</v>
      </c>
      <c r="AQ16" t="s">
        <v>2008</v>
      </c>
      <c r="AR16" t="s">
        <v>2008</v>
      </c>
      <c r="AS16" t="s">
        <v>2008</v>
      </c>
      <c r="AT16" t="s">
        <v>2008</v>
      </c>
      <c r="AU16" t="s">
        <v>2008</v>
      </c>
      <c r="AV16" t="s">
        <v>2008</v>
      </c>
      <c r="AW16" t="s">
        <v>2008</v>
      </c>
      <c r="AX16" t="s">
        <v>5261</v>
      </c>
      <c r="AZ16" t="s">
        <v>5258</v>
      </c>
      <c r="BA16" t="s">
        <v>5262</v>
      </c>
      <c r="BB16" t="s">
        <v>5263</v>
      </c>
    </row>
    <row r="17" spans="1:54" x14ac:dyDescent="0.25">
      <c r="A17" t="s">
        <v>448</v>
      </c>
      <c r="B17" t="s">
        <v>5252</v>
      </c>
      <c r="C17" t="s">
        <v>5253</v>
      </c>
      <c r="D17" t="s">
        <v>5254</v>
      </c>
      <c r="E17" t="s">
        <v>5285</v>
      </c>
      <c r="F17" t="s">
        <v>5256</v>
      </c>
      <c r="G17" t="s">
        <v>5286</v>
      </c>
      <c r="H17" t="s">
        <v>1610</v>
      </c>
      <c r="I17">
        <v>4201000090</v>
      </c>
      <c r="J17" t="s">
        <v>5258</v>
      </c>
      <c r="K17" t="s">
        <v>2008</v>
      </c>
      <c r="L17" t="s">
        <v>2008</v>
      </c>
      <c r="M17" t="s">
        <v>5259</v>
      </c>
      <c r="N17" t="s">
        <v>5287</v>
      </c>
      <c r="P17" t="s">
        <v>1995</v>
      </c>
      <c r="Q17">
        <v>345</v>
      </c>
      <c r="R17">
        <f t="shared" si="0"/>
        <v>636</v>
      </c>
      <c r="S17">
        <v>795</v>
      </c>
      <c r="T17" s="143">
        <v>5051771965048</v>
      </c>
      <c r="U17" s="356">
        <f t="shared" si="1"/>
        <v>2.8</v>
      </c>
      <c r="V17" s="356">
        <v>0.2</v>
      </c>
      <c r="W17" s="40">
        <v>3</v>
      </c>
      <c r="X17" s="357">
        <v>45</v>
      </c>
      <c r="Y17">
        <v>45</v>
      </c>
      <c r="Z17" s="357">
        <v>10</v>
      </c>
      <c r="AP17" t="s">
        <v>2008</v>
      </c>
      <c r="AQ17" t="s">
        <v>2008</v>
      </c>
      <c r="AR17" t="s">
        <v>2008</v>
      </c>
      <c r="AS17" t="s">
        <v>2008</v>
      </c>
      <c r="AT17" t="s">
        <v>2008</v>
      </c>
      <c r="AU17" t="s">
        <v>2008</v>
      </c>
      <c r="AV17" t="s">
        <v>2008</v>
      </c>
      <c r="AW17" t="s">
        <v>2008</v>
      </c>
      <c r="AX17" t="s">
        <v>5261</v>
      </c>
      <c r="AZ17" t="s">
        <v>5258</v>
      </c>
      <c r="BA17" t="s">
        <v>5262</v>
      </c>
      <c r="BB17" t="s">
        <v>5263</v>
      </c>
    </row>
    <row r="18" spans="1:54" x14ac:dyDescent="0.25">
      <c r="A18" t="s">
        <v>448</v>
      </c>
      <c r="B18" t="s">
        <v>5252</v>
      </c>
      <c r="C18" t="s">
        <v>5253</v>
      </c>
      <c r="D18" t="s">
        <v>5288</v>
      </c>
      <c r="E18" t="s">
        <v>5289</v>
      </c>
      <c r="F18" t="s">
        <v>5290</v>
      </c>
      <c r="G18" t="s">
        <v>5291</v>
      </c>
      <c r="H18" t="s">
        <v>1610</v>
      </c>
      <c r="I18">
        <v>4201000090</v>
      </c>
      <c r="J18" t="s">
        <v>5258</v>
      </c>
      <c r="K18" t="s">
        <v>2008</v>
      </c>
      <c r="L18" t="s">
        <v>2008</v>
      </c>
      <c r="M18" t="s">
        <v>5259</v>
      </c>
      <c r="N18" t="s">
        <v>5260</v>
      </c>
      <c r="P18" t="s">
        <v>1995</v>
      </c>
      <c r="Q18">
        <v>366</v>
      </c>
      <c r="R18">
        <f t="shared" si="0"/>
        <v>676</v>
      </c>
      <c r="S18">
        <v>845</v>
      </c>
      <c r="T18" s="143">
        <v>5051771965147</v>
      </c>
      <c r="U18" s="356">
        <f t="shared" si="1"/>
        <v>3.3</v>
      </c>
      <c r="V18" s="356">
        <v>0.2</v>
      </c>
      <c r="W18" s="40">
        <v>3.5</v>
      </c>
      <c r="X18" s="357">
        <v>45</v>
      </c>
      <c r="Y18">
        <v>45</v>
      </c>
      <c r="Z18" s="357">
        <v>15</v>
      </c>
      <c r="AP18" t="s">
        <v>2008</v>
      </c>
      <c r="AQ18" t="s">
        <v>2008</v>
      </c>
      <c r="AR18" t="s">
        <v>2008</v>
      </c>
      <c r="AS18" t="s">
        <v>2008</v>
      </c>
      <c r="AT18" t="s">
        <v>2008</v>
      </c>
      <c r="AU18" t="s">
        <v>2008</v>
      </c>
      <c r="AV18" t="s">
        <v>2008</v>
      </c>
      <c r="AW18" t="s">
        <v>2008</v>
      </c>
      <c r="AX18" t="s">
        <v>5292</v>
      </c>
      <c r="AZ18" t="s">
        <v>5258</v>
      </c>
      <c r="BA18" t="s">
        <v>5262</v>
      </c>
      <c r="BB18" t="s">
        <v>5263</v>
      </c>
    </row>
    <row r="19" spans="1:54" x14ac:dyDescent="0.25">
      <c r="A19" t="s">
        <v>448</v>
      </c>
      <c r="B19" t="s">
        <v>5252</v>
      </c>
      <c r="C19" t="s">
        <v>5253</v>
      </c>
      <c r="D19" t="s">
        <v>5288</v>
      </c>
      <c r="E19" t="s">
        <v>5293</v>
      </c>
      <c r="F19" t="s">
        <v>5290</v>
      </c>
      <c r="G19" t="s">
        <v>5294</v>
      </c>
      <c r="H19" t="s">
        <v>1610</v>
      </c>
      <c r="I19">
        <v>4201000090</v>
      </c>
      <c r="J19" t="s">
        <v>5258</v>
      </c>
      <c r="K19" t="s">
        <v>2008</v>
      </c>
      <c r="L19" t="s">
        <v>2008</v>
      </c>
      <c r="M19" t="s">
        <v>5259</v>
      </c>
      <c r="N19" t="s">
        <v>5266</v>
      </c>
      <c r="P19" t="s">
        <v>1995</v>
      </c>
      <c r="Q19">
        <v>366</v>
      </c>
      <c r="R19">
        <f t="shared" si="0"/>
        <v>676</v>
      </c>
      <c r="S19">
        <v>845</v>
      </c>
      <c r="T19" s="143">
        <v>5051771965154</v>
      </c>
      <c r="U19" s="356">
        <f t="shared" si="1"/>
        <v>3.3</v>
      </c>
      <c r="V19" s="356">
        <v>0.2</v>
      </c>
      <c r="W19" s="40">
        <v>3.5</v>
      </c>
      <c r="X19" s="357">
        <v>45</v>
      </c>
      <c r="Y19">
        <v>45</v>
      </c>
      <c r="Z19" s="357">
        <v>15</v>
      </c>
      <c r="AP19" t="s">
        <v>2008</v>
      </c>
      <c r="AQ19" t="s">
        <v>2008</v>
      </c>
      <c r="AR19" t="s">
        <v>2008</v>
      </c>
      <c r="AS19" t="s">
        <v>2008</v>
      </c>
      <c r="AT19" t="s">
        <v>2008</v>
      </c>
      <c r="AU19" t="s">
        <v>2008</v>
      </c>
      <c r="AV19" t="s">
        <v>2008</v>
      </c>
      <c r="AW19" t="s">
        <v>2008</v>
      </c>
      <c r="AX19" t="s">
        <v>5292</v>
      </c>
      <c r="AZ19" t="s">
        <v>5258</v>
      </c>
      <c r="BA19" t="s">
        <v>5262</v>
      </c>
      <c r="BB19" t="s">
        <v>5263</v>
      </c>
    </row>
    <row r="20" spans="1:54" x14ac:dyDescent="0.25">
      <c r="A20" t="s">
        <v>448</v>
      </c>
      <c r="B20" t="s">
        <v>5252</v>
      </c>
      <c r="C20" t="s">
        <v>5253</v>
      </c>
      <c r="D20" t="s">
        <v>5288</v>
      </c>
      <c r="E20" t="s">
        <v>5295</v>
      </c>
      <c r="F20" t="s">
        <v>5290</v>
      </c>
      <c r="G20" t="s">
        <v>5296</v>
      </c>
      <c r="H20" t="s">
        <v>1610</v>
      </c>
      <c r="I20">
        <v>4201000090</v>
      </c>
      <c r="J20" t="s">
        <v>5258</v>
      </c>
      <c r="K20" t="s">
        <v>2008</v>
      </c>
      <c r="L20" t="s">
        <v>2008</v>
      </c>
      <c r="M20" t="s">
        <v>5259</v>
      </c>
      <c r="N20" t="s">
        <v>5269</v>
      </c>
      <c r="P20" t="s">
        <v>1995</v>
      </c>
      <c r="Q20">
        <v>366</v>
      </c>
      <c r="R20">
        <f t="shared" si="0"/>
        <v>676</v>
      </c>
      <c r="S20">
        <v>845</v>
      </c>
      <c r="T20" s="143">
        <v>5051771965079</v>
      </c>
      <c r="U20" s="356">
        <f t="shared" si="1"/>
        <v>3.3</v>
      </c>
      <c r="V20" s="356">
        <v>0.2</v>
      </c>
      <c r="W20" s="40">
        <v>3.5</v>
      </c>
      <c r="X20" s="357">
        <v>45</v>
      </c>
      <c r="Y20">
        <v>45</v>
      </c>
      <c r="Z20" s="357">
        <v>15</v>
      </c>
      <c r="AP20" t="s">
        <v>2008</v>
      </c>
      <c r="AQ20" t="s">
        <v>2008</v>
      </c>
      <c r="AR20" t="s">
        <v>2008</v>
      </c>
      <c r="AS20" t="s">
        <v>2008</v>
      </c>
      <c r="AT20" t="s">
        <v>2008</v>
      </c>
      <c r="AU20" t="s">
        <v>2008</v>
      </c>
      <c r="AV20" t="s">
        <v>2008</v>
      </c>
      <c r="AW20" t="s">
        <v>2008</v>
      </c>
      <c r="AX20" t="s">
        <v>5292</v>
      </c>
      <c r="AZ20" t="s">
        <v>5258</v>
      </c>
      <c r="BA20" t="s">
        <v>5262</v>
      </c>
      <c r="BB20" t="s">
        <v>5263</v>
      </c>
    </row>
    <row r="21" spans="1:54" x14ac:dyDescent="0.25">
      <c r="A21" t="s">
        <v>448</v>
      </c>
      <c r="B21" t="s">
        <v>5252</v>
      </c>
      <c r="C21" t="s">
        <v>5253</v>
      </c>
      <c r="D21" t="s">
        <v>5288</v>
      </c>
      <c r="E21" t="s">
        <v>5297</v>
      </c>
      <c r="F21" t="s">
        <v>5290</v>
      </c>
      <c r="G21" t="s">
        <v>5298</v>
      </c>
      <c r="H21" t="s">
        <v>1610</v>
      </c>
      <c r="I21">
        <v>4201000090</v>
      </c>
      <c r="J21" t="s">
        <v>5258</v>
      </c>
      <c r="K21" t="s">
        <v>2008</v>
      </c>
      <c r="L21" t="s">
        <v>2008</v>
      </c>
      <c r="M21" t="s">
        <v>5259</v>
      </c>
      <c r="N21" t="s">
        <v>5272</v>
      </c>
      <c r="P21" t="s">
        <v>1995</v>
      </c>
      <c r="Q21">
        <v>366</v>
      </c>
      <c r="R21">
        <f t="shared" si="0"/>
        <v>676</v>
      </c>
      <c r="S21">
        <v>845</v>
      </c>
      <c r="T21" s="143">
        <v>5051771965086</v>
      </c>
      <c r="U21" s="356">
        <f t="shared" si="1"/>
        <v>3.3</v>
      </c>
      <c r="V21" s="356">
        <v>0.2</v>
      </c>
      <c r="W21" s="40">
        <v>3.5</v>
      </c>
      <c r="X21" s="357">
        <v>45</v>
      </c>
      <c r="Y21">
        <v>45</v>
      </c>
      <c r="Z21" s="357">
        <v>15</v>
      </c>
      <c r="AP21" t="s">
        <v>2008</v>
      </c>
      <c r="AQ21" t="s">
        <v>2008</v>
      </c>
      <c r="AR21" t="s">
        <v>2008</v>
      </c>
      <c r="AS21" t="s">
        <v>2008</v>
      </c>
      <c r="AT21" t="s">
        <v>2008</v>
      </c>
      <c r="AU21" t="s">
        <v>2008</v>
      </c>
      <c r="AV21" t="s">
        <v>2008</v>
      </c>
      <c r="AW21" t="s">
        <v>2008</v>
      </c>
      <c r="AX21" t="s">
        <v>5292</v>
      </c>
      <c r="AZ21" t="s">
        <v>5258</v>
      </c>
      <c r="BA21" t="s">
        <v>5262</v>
      </c>
      <c r="BB21" t="s">
        <v>5263</v>
      </c>
    </row>
    <row r="22" spans="1:54" x14ac:dyDescent="0.25">
      <c r="A22" t="s">
        <v>448</v>
      </c>
      <c r="B22" t="s">
        <v>5252</v>
      </c>
      <c r="C22" t="s">
        <v>5253</v>
      </c>
      <c r="D22" t="s">
        <v>5288</v>
      </c>
      <c r="E22" t="s">
        <v>5299</v>
      </c>
      <c r="F22" t="s">
        <v>5290</v>
      </c>
      <c r="G22" t="s">
        <v>5300</v>
      </c>
      <c r="H22" t="s">
        <v>1610</v>
      </c>
      <c r="I22">
        <v>4201000090</v>
      </c>
      <c r="J22" t="s">
        <v>5258</v>
      </c>
      <c r="K22" t="s">
        <v>2008</v>
      </c>
      <c r="L22" t="s">
        <v>2008</v>
      </c>
      <c r="M22" t="s">
        <v>5259</v>
      </c>
      <c r="N22" t="s">
        <v>5275</v>
      </c>
      <c r="P22" t="s">
        <v>1995</v>
      </c>
      <c r="Q22">
        <v>366</v>
      </c>
      <c r="R22">
        <f t="shared" si="0"/>
        <v>676</v>
      </c>
      <c r="S22">
        <v>845</v>
      </c>
      <c r="T22" s="143">
        <v>5051771965093</v>
      </c>
      <c r="U22" s="356">
        <f t="shared" si="1"/>
        <v>3.3</v>
      </c>
      <c r="V22" s="356">
        <v>0.2</v>
      </c>
      <c r="W22" s="40">
        <v>3.5</v>
      </c>
      <c r="X22" s="357">
        <v>45</v>
      </c>
      <c r="Y22">
        <v>45</v>
      </c>
      <c r="Z22" s="357">
        <v>15</v>
      </c>
      <c r="AP22" t="s">
        <v>2008</v>
      </c>
      <c r="AQ22" t="s">
        <v>2008</v>
      </c>
      <c r="AR22" t="s">
        <v>2008</v>
      </c>
      <c r="AS22" t="s">
        <v>2008</v>
      </c>
      <c r="AT22" t="s">
        <v>2008</v>
      </c>
      <c r="AU22" t="s">
        <v>2008</v>
      </c>
      <c r="AV22" t="s">
        <v>2008</v>
      </c>
      <c r="AW22" t="s">
        <v>2008</v>
      </c>
      <c r="AX22" t="s">
        <v>5292</v>
      </c>
      <c r="AZ22" t="s">
        <v>5258</v>
      </c>
      <c r="BA22" t="s">
        <v>5262</v>
      </c>
      <c r="BB22" t="s">
        <v>5263</v>
      </c>
    </row>
    <row r="23" spans="1:54" x14ac:dyDescent="0.25">
      <c r="A23" t="s">
        <v>448</v>
      </c>
      <c r="B23" t="s">
        <v>5252</v>
      </c>
      <c r="C23" t="s">
        <v>5253</v>
      </c>
      <c r="D23" t="s">
        <v>5288</v>
      </c>
      <c r="E23" t="s">
        <v>5301</v>
      </c>
      <c r="F23" t="s">
        <v>5290</v>
      </c>
      <c r="G23" t="s">
        <v>5302</v>
      </c>
      <c r="H23" t="s">
        <v>1610</v>
      </c>
      <c r="I23">
        <v>4201000090</v>
      </c>
      <c r="J23" t="s">
        <v>5258</v>
      </c>
      <c r="K23" t="s">
        <v>2008</v>
      </c>
      <c r="L23" t="s">
        <v>2008</v>
      </c>
      <c r="M23" t="s">
        <v>5259</v>
      </c>
      <c r="N23" t="s">
        <v>5278</v>
      </c>
      <c r="P23" t="s">
        <v>1995</v>
      </c>
      <c r="Q23">
        <v>366</v>
      </c>
      <c r="R23">
        <f t="shared" si="0"/>
        <v>676</v>
      </c>
      <c r="S23">
        <v>845</v>
      </c>
      <c r="T23" s="143">
        <v>5051771965109</v>
      </c>
      <c r="U23" s="356">
        <f t="shared" si="1"/>
        <v>3.3</v>
      </c>
      <c r="V23" s="356">
        <v>0.2</v>
      </c>
      <c r="W23" s="40">
        <v>3.5</v>
      </c>
      <c r="X23" s="357">
        <v>45</v>
      </c>
      <c r="Y23">
        <v>45</v>
      </c>
      <c r="Z23" s="357">
        <v>15</v>
      </c>
      <c r="AP23" t="s">
        <v>2008</v>
      </c>
      <c r="AQ23" t="s">
        <v>2008</v>
      </c>
      <c r="AR23" t="s">
        <v>2008</v>
      </c>
      <c r="AS23" t="s">
        <v>2008</v>
      </c>
      <c r="AT23" t="s">
        <v>2008</v>
      </c>
      <c r="AU23" t="s">
        <v>2008</v>
      </c>
      <c r="AV23" t="s">
        <v>2008</v>
      </c>
      <c r="AW23" t="s">
        <v>2008</v>
      </c>
      <c r="AX23" t="s">
        <v>5292</v>
      </c>
      <c r="AZ23" t="s">
        <v>5258</v>
      </c>
      <c r="BA23" t="s">
        <v>5262</v>
      </c>
      <c r="BB23" t="s">
        <v>5263</v>
      </c>
    </row>
    <row r="24" spans="1:54" x14ac:dyDescent="0.25">
      <c r="A24" t="s">
        <v>448</v>
      </c>
      <c r="B24" t="s">
        <v>5252</v>
      </c>
      <c r="C24" t="s">
        <v>5253</v>
      </c>
      <c r="D24" t="s">
        <v>5288</v>
      </c>
      <c r="E24" t="s">
        <v>5303</v>
      </c>
      <c r="F24" t="s">
        <v>5290</v>
      </c>
      <c r="G24" t="s">
        <v>5304</v>
      </c>
      <c r="H24" t="s">
        <v>1610</v>
      </c>
      <c r="I24">
        <v>4201000090</v>
      </c>
      <c r="J24" t="s">
        <v>5258</v>
      </c>
      <c r="K24" t="s">
        <v>2008</v>
      </c>
      <c r="L24" t="s">
        <v>2008</v>
      </c>
      <c r="M24" t="s">
        <v>5259</v>
      </c>
      <c r="N24" t="s">
        <v>5281</v>
      </c>
      <c r="P24" t="s">
        <v>1995</v>
      </c>
      <c r="Q24">
        <v>366</v>
      </c>
      <c r="R24">
        <f t="shared" si="0"/>
        <v>676</v>
      </c>
      <c r="S24">
        <v>845</v>
      </c>
      <c r="T24" s="143">
        <v>5051771965116</v>
      </c>
      <c r="U24" s="356">
        <f t="shared" si="1"/>
        <v>3.3</v>
      </c>
      <c r="V24" s="356">
        <v>0.2</v>
      </c>
      <c r="W24" s="40">
        <v>3.5</v>
      </c>
      <c r="X24" s="357">
        <v>45</v>
      </c>
      <c r="Y24">
        <v>45</v>
      </c>
      <c r="Z24" s="357">
        <v>15</v>
      </c>
      <c r="AP24" t="s">
        <v>2008</v>
      </c>
      <c r="AQ24" t="s">
        <v>2008</v>
      </c>
      <c r="AR24" t="s">
        <v>2008</v>
      </c>
      <c r="AS24" t="s">
        <v>2008</v>
      </c>
      <c r="AT24" t="s">
        <v>2008</v>
      </c>
      <c r="AU24" t="s">
        <v>2008</v>
      </c>
      <c r="AV24" t="s">
        <v>2008</v>
      </c>
      <c r="AW24" t="s">
        <v>2008</v>
      </c>
      <c r="AX24" t="s">
        <v>5292</v>
      </c>
      <c r="AZ24" t="s">
        <v>5258</v>
      </c>
      <c r="BA24" t="s">
        <v>5262</v>
      </c>
      <c r="BB24" t="s">
        <v>5263</v>
      </c>
    </row>
    <row r="25" spans="1:54" x14ac:dyDescent="0.25">
      <c r="A25" t="s">
        <v>448</v>
      </c>
      <c r="B25" t="s">
        <v>5252</v>
      </c>
      <c r="C25" t="s">
        <v>5253</v>
      </c>
      <c r="D25" t="s">
        <v>5288</v>
      </c>
      <c r="E25" t="s">
        <v>5305</v>
      </c>
      <c r="F25" t="s">
        <v>5290</v>
      </c>
      <c r="G25" t="s">
        <v>5306</v>
      </c>
      <c r="H25" t="s">
        <v>1610</v>
      </c>
      <c r="I25">
        <v>4201000090</v>
      </c>
      <c r="J25" t="s">
        <v>5258</v>
      </c>
      <c r="K25" t="s">
        <v>2008</v>
      </c>
      <c r="L25" t="s">
        <v>2008</v>
      </c>
      <c r="M25" t="s">
        <v>5259</v>
      </c>
      <c r="N25" t="s">
        <v>5284</v>
      </c>
      <c r="P25" t="s">
        <v>1995</v>
      </c>
      <c r="Q25">
        <v>366</v>
      </c>
      <c r="R25">
        <f t="shared" si="0"/>
        <v>676</v>
      </c>
      <c r="S25">
        <v>845</v>
      </c>
      <c r="T25" s="143">
        <v>5051771965123</v>
      </c>
      <c r="U25" s="356">
        <f t="shared" si="1"/>
        <v>3.3</v>
      </c>
      <c r="V25" s="356">
        <v>0.2</v>
      </c>
      <c r="W25" s="40">
        <v>3.5</v>
      </c>
      <c r="X25" s="357">
        <v>45</v>
      </c>
      <c r="Y25">
        <v>45</v>
      </c>
      <c r="Z25" s="357">
        <v>15</v>
      </c>
      <c r="AP25" t="s">
        <v>2008</v>
      </c>
      <c r="AQ25" t="s">
        <v>2008</v>
      </c>
      <c r="AR25" t="s">
        <v>2008</v>
      </c>
      <c r="AS25" t="s">
        <v>2008</v>
      </c>
      <c r="AT25" t="s">
        <v>2008</v>
      </c>
      <c r="AU25" t="s">
        <v>2008</v>
      </c>
      <c r="AV25" t="s">
        <v>2008</v>
      </c>
      <c r="AW25" t="s">
        <v>2008</v>
      </c>
      <c r="AX25" t="s">
        <v>5292</v>
      </c>
      <c r="AZ25" t="s">
        <v>5258</v>
      </c>
      <c r="BA25" t="s">
        <v>5262</v>
      </c>
      <c r="BB25" t="s">
        <v>5263</v>
      </c>
    </row>
    <row r="26" spans="1:54" x14ac:dyDescent="0.25">
      <c r="A26" t="s">
        <v>448</v>
      </c>
      <c r="B26" t="s">
        <v>5252</v>
      </c>
      <c r="C26" t="s">
        <v>5253</v>
      </c>
      <c r="D26" t="s">
        <v>5288</v>
      </c>
      <c r="E26" t="s">
        <v>5307</v>
      </c>
      <c r="F26" t="s">
        <v>5290</v>
      </c>
      <c r="G26" t="s">
        <v>5308</v>
      </c>
      <c r="H26" t="s">
        <v>1610</v>
      </c>
      <c r="I26">
        <v>4201000090</v>
      </c>
      <c r="J26" t="s">
        <v>5258</v>
      </c>
      <c r="K26" t="s">
        <v>2008</v>
      </c>
      <c r="L26" t="s">
        <v>2008</v>
      </c>
      <c r="M26" t="s">
        <v>5259</v>
      </c>
      <c r="N26" t="s">
        <v>5287</v>
      </c>
      <c r="P26" t="s">
        <v>1995</v>
      </c>
      <c r="Q26">
        <v>366</v>
      </c>
      <c r="R26">
        <f t="shared" si="0"/>
        <v>676</v>
      </c>
      <c r="S26">
        <v>845</v>
      </c>
      <c r="T26" s="143">
        <v>5051771965130</v>
      </c>
      <c r="U26" s="356">
        <f t="shared" si="1"/>
        <v>3.3</v>
      </c>
      <c r="V26" s="356">
        <v>0.2</v>
      </c>
      <c r="W26" s="40">
        <v>3.5</v>
      </c>
      <c r="X26" s="357">
        <v>45</v>
      </c>
      <c r="Y26">
        <v>45</v>
      </c>
      <c r="Z26" s="357">
        <v>15</v>
      </c>
      <c r="AP26" t="s">
        <v>2008</v>
      </c>
      <c r="AQ26" t="s">
        <v>2008</v>
      </c>
      <c r="AR26" t="s">
        <v>2008</v>
      </c>
      <c r="AS26" t="s">
        <v>2008</v>
      </c>
      <c r="AT26" t="s">
        <v>2008</v>
      </c>
      <c r="AU26" t="s">
        <v>2008</v>
      </c>
      <c r="AV26" t="s">
        <v>2008</v>
      </c>
      <c r="AW26" t="s">
        <v>2008</v>
      </c>
      <c r="AX26" t="s">
        <v>5292</v>
      </c>
      <c r="AZ26" t="s">
        <v>5258</v>
      </c>
      <c r="BA26" t="s">
        <v>5262</v>
      </c>
      <c r="BB26" t="s">
        <v>5263</v>
      </c>
    </row>
    <row r="27" spans="1:54" x14ac:dyDescent="0.25">
      <c r="A27" t="s">
        <v>448</v>
      </c>
      <c r="B27" t="s">
        <v>5252</v>
      </c>
      <c r="C27" t="s">
        <v>5253</v>
      </c>
      <c r="D27" t="s">
        <v>5309</v>
      </c>
      <c r="E27" t="s">
        <v>5310</v>
      </c>
      <c r="F27" t="s">
        <v>5311</v>
      </c>
      <c r="G27" t="s">
        <v>5312</v>
      </c>
      <c r="H27" t="s">
        <v>1610</v>
      </c>
      <c r="I27">
        <v>4201000090</v>
      </c>
      <c r="J27" t="s">
        <v>5258</v>
      </c>
      <c r="K27" t="s">
        <v>2008</v>
      </c>
      <c r="L27" t="s">
        <v>2008</v>
      </c>
      <c r="M27" t="s">
        <v>5259</v>
      </c>
      <c r="N27" t="s">
        <v>5260</v>
      </c>
      <c r="P27" t="s">
        <v>1995</v>
      </c>
      <c r="Q27">
        <v>380</v>
      </c>
      <c r="R27">
        <f t="shared" si="0"/>
        <v>703.2</v>
      </c>
      <c r="S27">
        <v>879</v>
      </c>
      <c r="T27" s="143">
        <v>5051771969923</v>
      </c>
      <c r="U27" s="356">
        <f t="shared" si="1"/>
        <v>3.8</v>
      </c>
      <c r="V27" s="356">
        <v>0.2</v>
      </c>
      <c r="W27" s="40">
        <v>4</v>
      </c>
      <c r="X27" s="357">
        <v>45</v>
      </c>
      <c r="Y27">
        <v>45</v>
      </c>
      <c r="Z27" s="357">
        <v>15</v>
      </c>
      <c r="AP27" t="s">
        <v>2008</v>
      </c>
      <c r="AQ27" t="s">
        <v>2008</v>
      </c>
      <c r="AR27" t="s">
        <v>2008</v>
      </c>
      <c r="AS27" t="s">
        <v>2008</v>
      </c>
      <c r="AT27" t="s">
        <v>2008</v>
      </c>
      <c r="AU27" t="s">
        <v>2008</v>
      </c>
      <c r="AV27" t="s">
        <v>2008</v>
      </c>
      <c r="AW27" t="s">
        <v>2008</v>
      </c>
      <c r="AX27" t="s">
        <v>5313</v>
      </c>
      <c r="AZ27" t="s">
        <v>5258</v>
      </c>
      <c r="BA27" t="s">
        <v>5262</v>
      </c>
      <c r="BB27" t="s">
        <v>5263</v>
      </c>
    </row>
    <row r="28" spans="1:54" x14ac:dyDescent="0.25">
      <c r="A28" t="s">
        <v>448</v>
      </c>
      <c r="B28" t="s">
        <v>5252</v>
      </c>
      <c r="C28" t="s">
        <v>5253</v>
      </c>
      <c r="D28" t="s">
        <v>5309</v>
      </c>
      <c r="E28" t="s">
        <v>5314</v>
      </c>
      <c r="F28" t="s">
        <v>5311</v>
      </c>
      <c r="G28" t="s">
        <v>5315</v>
      </c>
      <c r="H28" t="s">
        <v>1610</v>
      </c>
      <c r="I28">
        <v>4201000090</v>
      </c>
      <c r="J28" t="s">
        <v>5258</v>
      </c>
      <c r="K28" t="s">
        <v>2008</v>
      </c>
      <c r="L28" t="s">
        <v>2008</v>
      </c>
      <c r="M28" t="s">
        <v>5259</v>
      </c>
      <c r="N28" t="s">
        <v>5266</v>
      </c>
      <c r="P28" t="s">
        <v>1995</v>
      </c>
      <c r="Q28">
        <v>380</v>
      </c>
      <c r="R28">
        <f t="shared" si="0"/>
        <v>703.2</v>
      </c>
      <c r="S28">
        <v>879</v>
      </c>
      <c r="T28" s="143">
        <v>5051771969930</v>
      </c>
      <c r="U28" s="356">
        <f t="shared" si="1"/>
        <v>3.8</v>
      </c>
      <c r="V28" s="356">
        <v>0.2</v>
      </c>
      <c r="W28" s="40">
        <v>4</v>
      </c>
      <c r="X28" s="357">
        <v>45</v>
      </c>
      <c r="Y28">
        <v>45</v>
      </c>
      <c r="Z28" s="357">
        <v>15</v>
      </c>
      <c r="AP28" t="s">
        <v>2008</v>
      </c>
      <c r="AQ28" t="s">
        <v>2008</v>
      </c>
      <c r="AR28" t="s">
        <v>2008</v>
      </c>
      <c r="AS28" t="s">
        <v>2008</v>
      </c>
      <c r="AT28" t="s">
        <v>2008</v>
      </c>
      <c r="AU28" t="s">
        <v>2008</v>
      </c>
      <c r="AV28" t="s">
        <v>2008</v>
      </c>
      <c r="AW28" t="s">
        <v>2008</v>
      </c>
      <c r="AX28" t="s">
        <v>5313</v>
      </c>
      <c r="AZ28" t="s">
        <v>5258</v>
      </c>
      <c r="BA28" t="s">
        <v>5262</v>
      </c>
      <c r="BB28" t="s">
        <v>5263</v>
      </c>
    </row>
    <row r="29" spans="1:54" x14ac:dyDescent="0.25">
      <c r="A29" t="s">
        <v>448</v>
      </c>
      <c r="B29" t="s">
        <v>5252</v>
      </c>
      <c r="C29" t="s">
        <v>5253</v>
      </c>
      <c r="D29" t="s">
        <v>5309</v>
      </c>
      <c r="E29" t="s">
        <v>5316</v>
      </c>
      <c r="F29" t="s">
        <v>5311</v>
      </c>
      <c r="G29" t="s">
        <v>5317</v>
      </c>
      <c r="H29" t="s">
        <v>1610</v>
      </c>
      <c r="I29">
        <v>4201000090</v>
      </c>
      <c r="J29" t="s">
        <v>5258</v>
      </c>
      <c r="K29" t="s">
        <v>2008</v>
      </c>
      <c r="L29" t="s">
        <v>2008</v>
      </c>
      <c r="M29" t="s">
        <v>5259</v>
      </c>
      <c r="N29" t="s">
        <v>5269</v>
      </c>
      <c r="P29" t="s">
        <v>1995</v>
      </c>
      <c r="Q29">
        <v>380</v>
      </c>
      <c r="R29">
        <f t="shared" si="0"/>
        <v>703.2</v>
      </c>
      <c r="S29">
        <v>879</v>
      </c>
      <c r="T29" s="143">
        <v>5051771969855</v>
      </c>
      <c r="U29" s="356">
        <f t="shared" si="1"/>
        <v>3.8</v>
      </c>
      <c r="V29" s="356">
        <v>0.2</v>
      </c>
      <c r="W29" s="40">
        <v>4</v>
      </c>
      <c r="X29" s="357">
        <v>45</v>
      </c>
      <c r="Y29">
        <v>45</v>
      </c>
      <c r="Z29" s="357">
        <v>15</v>
      </c>
      <c r="AP29" t="s">
        <v>2008</v>
      </c>
      <c r="AQ29" t="s">
        <v>2008</v>
      </c>
      <c r="AR29" t="s">
        <v>2008</v>
      </c>
      <c r="AS29" t="s">
        <v>2008</v>
      </c>
      <c r="AT29" t="s">
        <v>2008</v>
      </c>
      <c r="AU29" t="s">
        <v>2008</v>
      </c>
      <c r="AV29" t="s">
        <v>2008</v>
      </c>
      <c r="AW29" t="s">
        <v>2008</v>
      </c>
      <c r="AX29" t="s">
        <v>5313</v>
      </c>
      <c r="AZ29" t="s">
        <v>5258</v>
      </c>
      <c r="BA29" t="s">
        <v>5262</v>
      </c>
      <c r="BB29" t="s">
        <v>5263</v>
      </c>
    </row>
    <row r="30" spans="1:54" x14ac:dyDescent="0.25">
      <c r="A30" t="s">
        <v>448</v>
      </c>
      <c r="B30" t="s">
        <v>5252</v>
      </c>
      <c r="C30" t="s">
        <v>5253</v>
      </c>
      <c r="D30" t="s">
        <v>5309</v>
      </c>
      <c r="E30" t="s">
        <v>5318</v>
      </c>
      <c r="F30" t="s">
        <v>5311</v>
      </c>
      <c r="G30" t="s">
        <v>5319</v>
      </c>
      <c r="H30" t="s">
        <v>1610</v>
      </c>
      <c r="I30">
        <v>4201000090</v>
      </c>
      <c r="J30" t="s">
        <v>5258</v>
      </c>
      <c r="K30" t="s">
        <v>2008</v>
      </c>
      <c r="L30" t="s">
        <v>2008</v>
      </c>
      <c r="M30" t="s">
        <v>5259</v>
      </c>
      <c r="N30" t="s">
        <v>5272</v>
      </c>
      <c r="P30" t="s">
        <v>1995</v>
      </c>
      <c r="Q30">
        <v>380</v>
      </c>
      <c r="R30">
        <f t="shared" si="0"/>
        <v>703.2</v>
      </c>
      <c r="S30">
        <v>879</v>
      </c>
      <c r="T30" s="143">
        <v>5051771969862</v>
      </c>
      <c r="U30" s="356">
        <f t="shared" si="1"/>
        <v>3.8</v>
      </c>
      <c r="V30" s="356">
        <v>0.2</v>
      </c>
      <c r="W30" s="40">
        <v>4</v>
      </c>
      <c r="X30" s="357">
        <v>45</v>
      </c>
      <c r="Y30">
        <v>45</v>
      </c>
      <c r="Z30" s="357">
        <v>15</v>
      </c>
      <c r="AP30" t="s">
        <v>2008</v>
      </c>
      <c r="AQ30" t="s">
        <v>2008</v>
      </c>
      <c r="AR30" t="s">
        <v>2008</v>
      </c>
      <c r="AS30" t="s">
        <v>2008</v>
      </c>
      <c r="AT30" t="s">
        <v>2008</v>
      </c>
      <c r="AU30" t="s">
        <v>2008</v>
      </c>
      <c r="AV30" t="s">
        <v>2008</v>
      </c>
      <c r="AW30" t="s">
        <v>2008</v>
      </c>
      <c r="AX30" t="s">
        <v>5313</v>
      </c>
      <c r="AZ30" t="s">
        <v>5258</v>
      </c>
      <c r="BA30" t="s">
        <v>5262</v>
      </c>
      <c r="BB30" t="s">
        <v>5263</v>
      </c>
    </row>
    <row r="31" spans="1:54" x14ac:dyDescent="0.25">
      <c r="A31" t="s">
        <v>448</v>
      </c>
      <c r="B31" t="s">
        <v>5252</v>
      </c>
      <c r="C31" t="s">
        <v>5253</v>
      </c>
      <c r="D31" t="s">
        <v>5309</v>
      </c>
      <c r="E31" t="s">
        <v>5320</v>
      </c>
      <c r="F31" t="s">
        <v>5311</v>
      </c>
      <c r="G31" t="s">
        <v>5321</v>
      </c>
      <c r="H31" t="s">
        <v>1610</v>
      </c>
      <c r="I31">
        <v>4201000090</v>
      </c>
      <c r="J31" t="s">
        <v>5258</v>
      </c>
      <c r="K31" t="s">
        <v>2008</v>
      </c>
      <c r="L31" t="s">
        <v>2008</v>
      </c>
      <c r="M31" t="s">
        <v>5259</v>
      </c>
      <c r="N31" t="s">
        <v>5275</v>
      </c>
      <c r="P31" t="s">
        <v>1995</v>
      </c>
      <c r="Q31">
        <v>380</v>
      </c>
      <c r="R31">
        <f t="shared" si="0"/>
        <v>703.2</v>
      </c>
      <c r="S31">
        <v>879</v>
      </c>
      <c r="T31" s="143">
        <v>5051771969879</v>
      </c>
      <c r="U31" s="356">
        <f t="shared" si="1"/>
        <v>3.8</v>
      </c>
      <c r="V31" s="356">
        <v>0.2</v>
      </c>
      <c r="W31" s="40">
        <v>4</v>
      </c>
      <c r="X31" s="357">
        <v>45</v>
      </c>
      <c r="Y31">
        <v>45</v>
      </c>
      <c r="Z31" s="357">
        <v>15</v>
      </c>
      <c r="AP31" t="s">
        <v>2008</v>
      </c>
      <c r="AQ31" t="s">
        <v>2008</v>
      </c>
      <c r="AR31" t="s">
        <v>2008</v>
      </c>
      <c r="AS31" t="s">
        <v>2008</v>
      </c>
      <c r="AT31" t="s">
        <v>2008</v>
      </c>
      <c r="AU31" t="s">
        <v>2008</v>
      </c>
      <c r="AV31" t="s">
        <v>2008</v>
      </c>
      <c r="AW31" t="s">
        <v>2008</v>
      </c>
      <c r="AX31" t="s">
        <v>5313</v>
      </c>
      <c r="AZ31" t="s">
        <v>5258</v>
      </c>
      <c r="BA31" t="s">
        <v>5262</v>
      </c>
      <c r="BB31" t="s">
        <v>5263</v>
      </c>
    </row>
    <row r="32" spans="1:54" x14ac:dyDescent="0.25">
      <c r="A32" t="s">
        <v>448</v>
      </c>
      <c r="B32" t="s">
        <v>5252</v>
      </c>
      <c r="C32" t="s">
        <v>5253</v>
      </c>
      <c r="D32" t="s">
        <v>5309</v>
      </c>
      <c r="E32" t="s">
        <v>5322</v>
      </c>
      <c r="F32" t="s">
        <v>5311</v>
      </c>
      <c r="G32" t="s">
        <v>5323</v>
      </c>
      <c r="H32" t="s">
        <v>1610</v>
      </c>
      <c r="I32">
        <v>4201000090</v>
      </c>
      <c r="J32" t="s">
        <v>5258</v>
      </c>
      <c r="K32" t="s">
        <v>2008</v>
      </c>
      <c r="L32" t="s">
        <v>2008</v>
      </c>
      <c r="M32" t="s">
        <v>5259</v>
      </c>
      <c r="N32" t="s">
        <v>5278</v>
      </c>
      <c r="P32" t="s">
        <v>1995</v>
      </c>
      <c r="Q32">
        <v>380</v>
      </c>
      <c r="R32">
        <f t="shared" si="0"/>
        <v>703.2</v>
      </c>
      <c r="S32">
        <v>879</v>
      </c>
      <c r="T32" s="143">
        <v>5051771969886</v>
      </c>
      <c r="U32" s="356">
        <f t="shared" si="1"/>
        <v>3.8</v>
      </c>
      <c r="V32" s="356">
        <v>0.2</v>
      </c>
      <c r="W32" s="40">
        <v>4</v>
      </c>
      <c r="X32" s="357">
        <v>45</v>
      </c>
      <c r="Y32">
        <v>45</v>
      </c>
      <c r="Z32" s="357">
        <v>15</v>
      </c>
      <c r="AP32" t="s">
        <v>2008</v>
      </c>
      <c r="AQ32" t="s">
        <v>2008</v>
      </c>
      <c r="AR32" t="s">
        <v>2008</v>
      </c>
      <c r="AS32" t="s">
        <v>2008</v>
      </c>
      <c r="AT32" t="s">
        <v>2008</v>
      </c>
      <c r="AU32" t="s">
        <v>2008</v>
      </c>
      <c r="AV32" t="s">
        <v>2008</v>
      </c>
      <c r="AW32" t="s">
        <v>2008</v>
      </c>
      <c r="AX32" t="s">
        <v>5313</v>
      </c>
      <c r="AZ32" t="s">
        <v>5258</v>
      </c>
      <c r="BA32" t="s">
        <v>5262</v>
      </c>
      <c r="BB32" t="s">
        <v>5263</v>
      </c>
    </row>
    <row r="33" spans="1:54" x14ac:dyDescent="0.25">
      <c r="A33" t="s">
        <v>448</v>
      </c>
      <c r="B33" t="s">
        <v>5252</v>
      </c>
      <c r="C33" t="s">
        <v>5253</v>
      </c>
      <c r="D33" t="s">
        <v>5309</v>
      </c>
      <c r="E33" t="s">
        <v>5324</v>
      </c>
      <c r="F33" t="s">
        <v>5311</v>
      </c>
      <c r="G33" t="s">
        <v>5325</v>
      </c>
      <c r="H33" t="s">
        <v>1610</v>
      </c>
      <c r="I33">
        <v>4201000090</v>
      </c>
      <c r="J33" t="s">
        <v>5258</v>
      </c>
      <c r="K33" t="s">
        <v>2008</v>
      </c>
      <c r="L33" t="s">
        <v>2008</v>
      </c>
      <c r="M33" t="s">
        <v>5259</v>
      </c>
      <c r="N33" t="s">
        <v>5281</v>
      </c>
      <c r="P33" t="s">
        <v>1995</v>
      </c>
      <c r="Q33">
        <v>380</v>
      </c>
      <c r="R33">
        <f t="shared" si="0"/>
        <v>703.2</v>
      </c>
      <c r="S33">
        <v>879</v>
      </c>
      <c r="T33" s="143">
        <v>5051771969893</v>
      </c>
      <c r="U33" s="356">
        <f t="shared" si="1"/>
        <v>3.8</v>
      </c>
      <c r="V33" s="356">
        <v>0.2</v>
      </c>
      <c r="W33" s="40">
        <v>4</v>
      </c>
      <c r="X33" s="357">
        <v>45</v>
      </c>
      <c r="Y33">
        <v>45</v>
      </c>
      <c r="Z33" s="357">
        <v>15</v>
      </c>
      <c r="AP33" t="s">
        <v>2008</v>
      </c>
      <c r="AQ33" t="s">
        <v>2008</v>
      </c>
      <c r="AR33" t="s">
        <v>2008</v>
      </c>
      <c r="AS33" t="s">
        <v>2008</v>
      </c>
      <c r="AT33" t="s">
        <v>2008</v>
      </c>
      <c r="AU33" t="s">
        <v>2008</v>
      </c>
      <c r="AV33" t="s">
        <v>2008</v>
      </c>
      <c r="AW33" t="s">
        <v>2008</v>
      </c>
      <c r="AX33" t="s">
        <v>5313</v>
      </c>
      <c r="AZ33" t="s">
        <v>5258</v>
      </c>
      <c r="BA33" t="s">
        <v>5262</v>
      </c>
      <c r="BB33" t="s">
        <v>5263</v>
      </c>
    </row>
    <row r="34" spans="1:54" x14ac:dyDescent="0.25">
      <c r="A34" t="s">
        <v>448</v>
      </c>
      <c r="B34" t="s">
        <v>5252</v>
      </c>
      <c r="C34" t="s">
        <v>5253</v>
      </c>
      <c r="D34" t="s">
        <v>5309</v>
      </c>
      <c r="E34" t="s">
        <v>5326</v>
      </c>
      <c r="F34" t="s">
        <v>5311</v>
      </c>
      <c r="G34" t="s">
        <v>5327</v>
      </c>
      <c r="H34" t="s">
        <v>1610</v>
      </c>
      <c r="I34">
        <v>4201000090</v>
      </c>
      <c r="J34" t="s">
        <v>5258</v>
      </c>
      <c r="K34" t="s">
        <v>2008</v>
      </c>
      <c r="L34" t="s">
        <v>2008</v>
      </c>
      <c r="M34" t="s">
        <v>5259</v>
      </c>
      <c r="N34" t="s">
        <v>5284</v>
      </c>
      <c r="P34" t="s">
        <v>1995</v>
      </c>
      <c r="Q34">
        <v>380</v>
      </c>
      <c r="R34">
        <f t="shared" si="0"/>
        <v>703.2</v>
      </c>
      <c r="S34">
        <v>879</v>
      </c>
      <c r="T34" s="143">
        <v>5051771969909</v>
      </c>
      <c r="U34" s="356">
        <f t="shared" si="1"/>
        <v>3.8</v>
      </c>
      <c r="V34" s="356">
        <v>0.2</v>
      </c>
      <c r="W34" s="40">
        <v>4</v>
      </c>
      <c r="X34" s="357">
        <v>45</v>
      </c>
      <c r="Y34">
        <v>45</v>
      </c>
      <c r="Z34" s="357">
        <v>15</v>
      </c>
      <c r="AP34" t="s">
        <v>2008</v>
      </c>
      <c r="AQ34" t="s">
        <v>2008</v>
      </c>
      <c r="AR34" t="s">
        <v>2008</v>
      </c>
      <c r="AS34" t="s">
        <v>2008</v>
      </c>
      <c r="AT34" t="s">
        <v>2008</v>
      </c>
      <c r="AU34" t="s">
        <v>2008</v>
      </c>
      <c r="AV34" t="s">
        <v>2008</v>
      </c>
      <c r="AW34" t="s">
        <v>2008</v>
      </c>
      <c r="AX34" t="s">
        <v>5313</v>
      </c>
      <c r="AZ34" t="s">
        <v>5258</v>
      </c>
      <c r="BA34" t="s">
        <v>5262</v>
      </c>
      <c r="BB34" t="s">
        <v>5263</v>
      </c>
    </row>
    <row r="35" spans="1:54" x14ac:dyDescent="0.25">
      <c r="A35" t="s">
        <v>448</v>
      </c>
      <c r="B35" t="s">
        <v>5252</v>
      </c>
      <c r="C35" t="s">
        <v>5253</v>
      </c>
      <c r="D35" t="s">
        <v>5309</v>
      </c>
      <c r="E35" t="s">
        <v>5328</v>
      </c>
      <c r="F35" t="s">
        <v>5311</v>
      </c>
      <c r="G35" t="s">
        <v>5329</v>
      </c>
      <c r="H35" t="s">
        <v>1610</v>
      </c>
      <c r="I35">
        <v>4201000090</v>
      </c>
      <c r="J35" t="s">
        <v>5258</v>
      </c>
      <c r="K35" t="s">
        <v>2008</v>
      </c>
      <c r="L35" t="s">
        <v>2008</v>
      </c>
      <c r="M35" t="s">
        <v>5259</v>
      </c>
      <c r="N35" t="s">
        <v>5287</v>
      </c>
      <c r="P35" t="s">
        <v>1995</v>
      </c>
      <c r="Q35">
        <v>380</v>
      </c>
      <c r="R35">
        <f t="shared" si="0"/>
        <v>703.2</v>
      </c>
      <c r="S35">
        <v>879</v>
      </c>
      <c r="T35" s="143">
        <v>5051771969916</v>
      </c>
      <c r="U35" s="356">
        <f t="shared" si="1"/>
        <v>3.8</v>
      </c>
      <c r="V35" s="356">
        <v>0.2</v>
      </c>
      <c r="W35" s="40">
        <v>4</v>
      </c>
      <c r="X35" s="357">
        <v>45</v>
      </c>
      <c r="Y35">
        <v>45</v>
      </c>
      <c r="Z35" s="357">
        <v>15</v>
      </c>
      <c r="AP35" t="s">
        <v>2008</v>
      </c>
      <c r="AQ35" t="s">
        <v>2008</v>
      </c>
      <c r="AR35" t="s">
        <v>2008</v>
      </c>
      <c r="AS35" t="s">
        <v>2008</v>
      </c>
      <c r="AT35" t="s">
        <v>2008</v>
      </c>
      <c r="AU35" t="s">
        <v>2008</v>
      </c>
      <c r="AV35" t="s">
        <v>2008</v>
      </c>
      <c r="AW35" t="s">
        <v>2008</v>
      </c>
      <c r="AX35" t="s">
        <v>5313</v>
      </c>
      <c r="AZ35" t="s">
        <v>5258</v>
      </c>
      <c r="BA35" t="s">
        <v>5262</v>
      </c>
      <c r="BB35" t="s">
        <v>5263</v>
      </c>
    </row>
    <row r="36" spans="1:54" x14ac:dyDescent="0.25">
      <c r="A36" t="s">
        <v>448</v>
      </c>
      <c r="B36" t="s">
        <v>5252</v>
      </c>
      <c r="C36" t="s">
        <v>5253</v>
      </c>
      <c r="D36" t="s">
        <v>5330</v>
      </c>
      <c r="E36" t="s">
        <v>5331</v>
      </c>
      <c r="F36" t="s">
        <v>5332</v>
      </c>
      <c r="G36" t="s">
        <v>5333</v>
      </c>
      <c r="H36" t="s">
        <v>1610</v>
      </c>
      <c r="I36">
        <v>4201000090</v>
      </c>
      <c r="J36" t="s">
        <v>5258</v>
      </c>
      <c r="K36" t="s">
        <v>2008</v>
      </c>
      <c r="L36" t="s">
        <v>2008</v>
      </c>
      <c r="M36" t="s">
        <v>5259</v>
      </c>
      <c r="N36" t="s">
        <v>295</v>
      </c>
      <c r="P36" t="s">
        <v>1995</v>
      </c>
      <c r="Q36">
        <v>117</v>
      </c>
      <c r="R36">
        <f t="shared" si="0"/>
        <v>215.20000000000002</v>
      </c>
      <c r="S36">
        <v>269</v>
      </c>
      <c r="T36" s="143">
        <v>5051771965161</v>
      </c>
      <c r="U36" s="356">
        <f t="shared" si="1"/>
        <v>0.49999999999999994</v>
      </c>
      <c r="V36" s="356">
        <v>0.2</v>
      </c>
      <c r="W36" s="40">
        <v>0.7</v>
      </c>
      <c r="X36" s="357">
        <v>38</v>
      </c>
      <c r="Y36">
        <v>38</v>
      </c>
      <c r="Z36" s="357">
        <v>10</v>
      </c>
      <c r="AP36" t="s">
        <v>2008</v>
      </c>
      <c r="AQ36" t="s">
        <v>2008</v>
      </c>
      <c r="AR36" t="s">
        <v>2008</v>
      </c>
      <c r="AS36" t="s">
        <v>2008</v>
      </c>
      <c r="AT36" t="s">
        <v>2008</v>
      </c>
      <c r="AU36" t="s">
        <v>2008</v>
      </c>
      <c r="AV36" t="s">
        <v>2008</v>
      </c>
      <c r="AW36" t="s">
        <v>2008</v>
      </c>
      <c r="AX36" t="s">
        <v>5334</v>
      </c>
      <c r="AZ36" t="s">
        <v>5258</v>
      </c>
      <c r="BA36" t="s">
        <v>5262</v>
      </c>
      <c r="BB36" t="s">
        <v>5263</v>
      </c>
    </row>
    <row r="37" spans="1:54" x14ac:dyDescent="0.25">
      <c r="A37" t="s">
        <v>448</v>
      </c>
      <c r="B37" t="s">
        <v>5252</v>
      </c>
      <c r="C37" t="s">
        <v>5253</v>
      </c>
      <c r="D37" t="s">
        <v>5330</v>
      </c>
      <c r="E37" t="s">
        <v>5335</v>
      </c>
      <c r="F37" t="s">
        <v>5332</v>
      </c>
      <c r="G37" t="s">
        <v>5336</v>
      </c>
      <c r="H37" t="s">
        <v>1610</v>
      </c>
      <c r="I37">
        <v>4201000090</v>
      </c>
      <c r="J37" t="s">
        <v>5258</v>
      </c>
      <c r="K37" t="s">
        <v>2008</v>
      </c>
      <c r="L37" t="s">
        <v>2008</v>
      </c>
      <c r="M37" t="s">
        <v>5259</v>
      </c>
      <c r="N37" t="s">
        <v>301</v>
      </c>
      <c r="P37" t="s">
        <v>1995</v>
      </c>
      <c r="Q37">
        <v>117</v>
      </c>
      <c r="R37">
        <f t="shared" si="0"/>
        <v>215.20000000000002</v>
      </c>
      <c r="S37">
        <v>269</v>
      </c>
      <c r="T37" s="143">
        <v>5051771965178</v>
      </c>
      <c r="U37" s="356">
        <f t="shared" si="1"/>
        <v>0.49999999999999994</v>
      </c>
      <c r="V37" s="356">
        <v>0.2</v>
      </c>
      <c r="W37" s="40">
        <v>0.7</v>
      </c>
      <c r="X37" s="357">
        <v>38</v>
      </c>
      <c r="Y37">
        <v>38</v>
      </c>
      <c r="Z37" s="357">
        <v>10</v>
      </c>
      <c r="AP37" t="s">
        <v>2008</v>
      </c>
      <c r="AQ37" t="s">
        <v>2008</v>
      </c>
      <c r="AR37" t="s">
        <v>2008</v>
      </c>
      <c r="AS37" t="s">
        <v>2008</v>
      </c>
      <c r="AT37" t="s">
        <v>2008</v>
      </c>
      <c r="AU37" t="s">
        <v>2008</v>
      </c>
      <c r="AV37" t="s">
        <v>2008</v>
      </c>
      <c r="AW37" t="s">
        <v>2008</v>
      </c>
      <c r="AX37" t="s">
        <v>5334</v>
      </c>
      <c r="AZ37" t="s">
        <v>5258</v>
      </c>
      <c r="BA37" t="s">
        <v>5262</v>
      </c>
      <c r="BB37" t="s">
        <v>5263</v>
      </c>
    </row>
    <row r="38" spans="1:54" x14ac:dyDescent="0.25">
      <c r="A38" t="s">
        <v>448</v>
      </c>
      <c r="B38" t="s">
        <v>5252</v>
      </c>
      <c r="C38" t="s">
        <v>5253</v>
      </c>
      <c r="D38" t="s">
        <v>5330</v>
      </c>
      <c r="E38" t="s">
        <v>5337</v>
      </c>
      <c r="F38" t="s">
        <v>5332</v>
      </c>
      <c r="G38" t="s">
        <v>5338</v>
      </c>
      <c r="H38" t="s">
        <v>1610</v>
      </c>
      <c r="I38">
        <v>4201000090</v>
      </c>
      <c r="J38" t="s">
        <v>5258</v>
      </c>
      <c r="K38" t="s">
        <v>2008</v>
      </c>
      <c r="L38" t="s">
        <v>2008</v>
      </c>
      <c r="M38" t="s">
        <v>5259</v>
      </c>
      <c r="N38" t="s">
        <v>299</v>
      </c>
      <c r="P38" t="s">
        <v>1995</v>
      </c>
      <c r="Q38">
        <v>117</v>
      </c>
      <c r="R38">
        <f t="shared" si="0"/>
        <v>215.20000000000002</v>
      </c>
      <c r="S38">
        <v>269</v>
      </c>
      <c r="T38" s="143">
        <v>5051771965185</v>
      </c>
      <c r="U38" s="356">
        <f t="shared" si="1"/>
        <v>0.49999999999999994</v>
      </c>
      <c r="V38" s="356">
        <v>0.2</v>
      </c>
      <c r="W38" s="40">
        <v>0.7</v>
      </c>
      <c r="X38" s="357">
        <v>38</v>
      </c>
      <c r="Y38">
        <v>38</v>
      </c>
      <c r="Z38" s="357">
        <v>10</v>
      </c>
      <c r="AP38" t="s">
        <v>2008</v>
      </c>
      <c r="AQ38" t="s">
        <v>2008</v>
      </c>
      <c r="AR38" t="s">
        <v>2008</v>
      </c>
      <c r="AS38" t="s">
        <v>2008</v>
      </c>
      <c r="AT38" t="s">
        <v>2008</v>
      </c>
      <c r="AU38" t="s">
        <v>2008</v>
      </c>
      <c r="AV38" t="s">
        <v>2008</v>
      </c>
      <c r="AW38" t="s">
        <v>2008</v>
      </c>
      <c r="AX38" t="s">
        <v>5334</v>
      </c>
      <c r="AZ38" t="s">
        <v>5258</v>
      </c>
      <c r="BA38" t="s">
        <v>5262</v>
      </c>
      <c r="BB38" t="s">
        <v>5263</v>
      </c>
    </row>
    <row r="39" spans="1:54" x14ac:dyDescent="0.25">
      <c r="A39" t="s">
        <v>448</v>
      </c>
      <c r="B39" t="s">
        <v>5252</v>
      </c>
      <c r="C39" t="s">
        <v>5253</v>
      </c>
      <c r="D39" t="s">
        <v>5330</v>
      </c>
      <c r="E39" t="s">
        <v>5339</v>
      </c>
      <c r="F39" t="s">
        <v>5332</v>
      </c>
      <c r="G39" t="s">
        <v>5340</v>
      </c>
      <c r="H39" t="s">
        <v>1610</v>
      </c>
      <c r="I39">
        <v>4201000090</v>
      </c>
      <c r="J39" t="s">
        <v>5258</v>
      </c>
      <c r="K39" t="s">
        <v>2008</v>
      </c>
      <c r="L39" t="s">
        <v>2008</v>
      </c>
      <c r="M39" t="s">
        <v>5259</v>
      </c>
      <c r="N39" t="s">
        <v>297</v>
      </c>
      <c r="P39" t="s">
        <v>1995</v>
      </c>
      <c r="Q39">
        <v>117</v>
      </c>
      <c r="R39">
        <f t="shared" si="0"/>
        <v>215.20000000000002</v>
      </c>
      <c r="S39">
        <v>269</v>
      </c>
      <c r="T39" s="143">
        <v>5051771965192</v>
      </c>
      <c r="U39" s="356">
        <f t="shared" si="1"/>
        <v>0.49999999999999994</v>
      </c>
      <c r="V39" s="356">
        <v>0.2</v>
      </c>
      <c r="W39" s="40">
        <v>0.7</v>
      </c>
      <c r="X39" s="357">
        <v>38</v>
      </c>
      <c r="Y39">
        <v>38</v>
      </c>
      <c r="Z39" s="357">
        <v>10</v>
      </c>
      <c r="AP39" t="s">
        <v>2008</v>
      </c>
      <c r="AQ39" t="s">
        <v>2008</v>
      </c>
      <c r="AR39" t="s">
        <v>2008</v>
      </c>
      <c r="AS39" t="s">
        <v>2008</v>
      </c>
      <c r="AT39" t="s">
        <v>2008</v>
      </c>
      <c r="AU39" t="s">
        <v>2008</v>
      </c>
      <c r="AV39" t="s">
        <v>2008</v>
      </c>
      <c r="AW39" t="s">
        <v>2008</v>
      </c>
      <c r="AX39" t="s">
        <v>5334</v>
      </c>
      <c r="AZ39" t="s">
        <v>5258</v>
      </c>
      <c r="BA39" t="s">
        <v>5262</v>
      </c>
      <c r="BB39" t="s">
        <v>5263</v>
      </c>
    </row>
    <row r="40" spans="1:54" x14ac:dyDescent="0.25">
      <c r="A40" t="s">
        <v>448</v>
      </c>
      <c r="B40" t="s">
        <v>5252</v>
      </c>
      <c r="C40" t="s">
        <v>5253</v>
      </c>
      <c r="D40" t="s">
        <v>5330</v>
      </c>
      <c r="E40" t="s">
        <v>5341</v>
      </c>
      <c r="F40" t="s">
        <v>5332</v>
      </c>
      <c r="G40" t="s">
        <v>5342</v>
      </c>
      <c r="H40" t="s">
        <v>1610</v>
      </c>
      <c r="I40">
        <v>4201000090</v>
      </c>
      <c r="J40" t="s">
        <v>5258</v>
      </c>
      <c r="K40" t="s">
        <v>2008</v>
      </c>
      <c r="L40" t="s">
        <v>2008</v>
      </c>
      <c r="M40" t="s">
        <v>5259</v>
      </c>
      <c r="N40" t="s">
        <v>293</v>
      </c>
      <c r="P40" t="s">
        <v>1995</v>
      </c>
      <c r="Q40">
        <v>488</v>
      </c>
      <c r="R40">
        <f t="shared" si="0"/>
        <v>900</v>
      </c>
      <c r="S40">
        <v>1125</v>
      </c>
      <c r="T40" s="143">
        <v>5051771965208</v>
      </c>
      <c r="U40" s="356">
        <f t="shared" si="1"/>
        <v>0.49999999999999994</v>
      </c>
      <c r="V40" s="356">
        <v>0.2</v>
      </c>
      <c r="W40" s="40">
        <v>0.7</v>
      </c>
      <c r="X40" s="357">
        <v>38</v>
      </c>
      <c r="Y40">
        <v>38</v>
      </c>
      <c r="Z40" s="357">
        <v>10</v>
      </c>
      <c r="AP40" t="s">
        <v>2008</v>
      </c>
      <c r="AQ40" t="s">
        <v>2008</v>
      </c>
      <c r="AR40" t="s">
        <v>2008</v>
      </c>
      <c r="AS40" t="s">
        <v>2008</v>
      </c>
      <c r="AT40" t="s">
        <v>2008</v>
      </c>
      <c r="AU40" t="s">
        <v>2008</v>
      </c>
      <c r="AV40" t="s">
        <v>2008</v>
      </c>
      <c r="AW40" t="s">
        <v>2008</v>
      </c>
      <c r="AX40" t="s">
        <v>5334</v>
      </c>
      <c r="AZ40" t="s">
        <v>5258</v>
      </c>
      <c r="BA40" t="s">
        <v>5262</v>
      </c>
      <c r="BB40" t="s">
        <v>5263</v>
      </c>
    </row>
    <row r="41" spans="1:54" x14ac:dyDescent="0.25">
      <c r="A41" t="s">
        <v>448</v>
      </c>
      <c r="B41" t="s">
        <v>5252</v>
      </c>
      <c r="C41" t="s">
        <v>5253</v>
      </c>
      <c r="D41" t="s">
        <v>5343</v>
      </c>
      <c r="E41" t="s">
        <v>5344</v>
      </c>
      <c r="F41" t="s">
        <v>5345</v>
      </c>
      <c r="G41" t="s">
        <v>5346</v>
      </c>
      <c r="H41" t="s">
        <v>1610</v>
      </c>
      <c r="I41">
        <v>4201000090</v>
      </c>
      <c r="J41" t="s">
        <v>5258</v>
      </c>
      <c r="K41" t="s">
        <v>2008</v>
      </c>
      <c r="L41" t="s">
        <v>2008</v>
      </c>
      <c r="M41" t="s">
        <v>5259</v>
      </c>
      <c r="N41" t="s">
        <v>5260</v>
      </c>
      <c r="P41" t="s">
        <v>1995</v>
      </c>
      <c r="Q41">
        <v>488</v>
      </c>
      <c r="R41">
        <f t="shared" si="0"/>
        <v>900</v>
      </c>
      <c r="S41">
        <v>1125</v>
      </c>
      <c r="T41" s="143">
        <v>5051771965284</v>
      </c>
      <c r="U41" s="356">
        <f t="shared" si="1"/>
        <v>4.3</v>
      </c>
      <c r="V41" s="356">
        <v>0.2</v>
      </c>
      <c r="W41" s="40">
        <v>4.5</v>
      </c>
      <c r="X41" s="357">
        <v>48</v>
      </c>
      <c r="Y41">
        <v>48</v>
      </c>
      <c r="Z41" s="357">
        <v>20</v>
      </c>
      <c r="AP41" t="s">
        <v>2008</v>
      </c>
      <c r="AQ41" t="s">
        <v>2008</v>
      </c>
      <c r="AR41" t="s">
        <v>2008</v>
      </c>
      <c r="AS41" t="s">
        <v>2008</v>
      </c>
      <c r="AT41" t="s">
        <v>2008</v>
      </c>
      <c r="AU41" t="s">
        <v>2008</v>
      </c>
      <c r="AV41" t="s">
        <v>2008</v>
      </c>
      <c r="AW41" t="s">
        <v>2008</v>
      </c>
      <c r="AX41" t="s">
        <v>5347</v>
      </c>
      <c r="AZ41" t="s">
        <v>5258</v>
      </c>
      <c r="BA41" t="s">
        <v>5262</v>
      </c>
      <c r="BB41" t="s">
        <v>5263</v>
      </c>
    </row>
    <row r="42" spans="1:54" x14ac:dyDescent="0.25">
      <c r="A42" t="s">
        <v>448</v>
      </c>
      <c r="B42" t="s">
        <v>5252</v>
      </c>
      <c r="C42" t="s">
        <v>5253</v>
      </c>
      <c r="D42" t="s">
        <v>5343</v>
      </c>
      <c r="E42" t="s">
        <v>5348</v>
      </c>
      <c r="F42" t="s">
        <v>5345</v>
      </c>
      <c r="G42" t="s">
        <v>5349</v>
      </c>
      <c r="H42" t="s">
        <v>1610</v>
      </c>
      <c r="I42">
        <v>4201000090</v>
      </c>
      <c r="J42" t="s">
        <v>5258</v>
      </c>
      <c r="K42" t="s">
        <v>2008</v>
      </c>
      <c r="L42" t="s">
        <v>2008</v>
      </c>
      <c r="M42" t="s">
        <v>5259</v>
      </c>
      <c r="N42" t="s">
        <v>5266</v>
      </c>
      <c r="P42" t="s">
        <v>1995</v>
      </c>
      <c r="Q42">
        <v>488</v>
      </c>
      <c r="R42">
        <f t="shared" si="0"/>
        <v>900</v>
      </c>
      <c r="S42">
        <v>1125</v>
      </c>
      <c r="T42" s="143">
        <v>5051771965291</v>
      </c>
      <c r="U42" s="356">
        <f t="shared" si="1"/>
        <v>4.3</v>
      </c>
      <c r="V42" s="356">
        <v>0.2</v>
      </c>
      <c r="W42" s="40">
        <v>4.5</v>
      </c>
      <c r="X42" s="357">
        <v>48</v>
      </c>
      <c r="Y42">
        <v>48</v>
      </c>
      <c r="Z42" s="357">
        <v>20</v>
      </c>
      <c r="AP42" t="s">
        <v>2008</v>
      </c>
      <c r="AQ42" t="s">
        <v>2008</v>
      </c>
      <c r="AR42" t="s">
        <v>2008</v>
      </c>
      <c r="AS42" t="s">
        <v>2008</v>
      </c>
      <c r="AT42" t="s">
        <v>2008</v>
      </c>
      <c r="AU42" t="s">
        <v>2008</v>
      </c>
      <c r="AV42" t="s">
        <v>2008</v>
      </c>
      <c r="AW42" t="s">
        <v>2008</v>
      </c>
      <c r="AX42" t="s">
        <v>5347</v>
      </c>
      <c r="AZ42" t="s">
        <v>5258</v>
      </c>
      <c r="BA42" t="s">
        <v>5262</v>
      </c>
      <c r="BB42" t="s">
        <v>5263</v>
      </c>
    </row>
    <row r="43" spans="1:54" x14ac:dyDescent="0.25">
      <c r="A43" t="s">
        <v>448</v>
      </c>
      <c r="B43" t="s">
        <v>5252</v>
      </c>
      <c r="C43" t="s">
        <v>5253</v>
      </c>
      <c r="D43" t="s">
        <v>5343</v>
      </c>
      <c r="E43" t="s">
        <v>5350</v>
      </c>
      <c r="F43" t="s">
        <v>5345</v>
      </c>
      <c r="G43" t="s">
        <v>5351</v>
      </c>
      <c r="H43" t="s">
        <v>1610</v>
      </c>
      <c r="I43">
        <v>4201000090</v>
      </c>
      <c r="J43" t="s">
        <v>5258</v>
      </c>
      <c r="K43" t="s">
        <v>2008</v>
      </c>
      <c r="L43" t="s">
        <v>2008</v>
      </c>
      <c r="M43" t="s">
        <v>5259</v>
      </c>
      <c r="N43" t="s">
        <v>5269</v>
      </c>
      <c r="P43" t="s">
        <v>1995</v>
      </c>
      <c r="Q43">
        <v>488</v>
      </c>
      <c r="R43">
        <f t="shared" si="0"/>
        <v>900</v>
      </c>
      <c r="S43">
        <v>1125</v>
      </c>
      <c r="T43" s="143">
        <v>5051771965222</v>
      </c>
      <c r="U43" s="356">
        <f t="shared" si="1"/>
        <v>4.3</v>
      </c>
      <c r="V43" s="356">
        <v>0.2</v>
      </c>
      <c r="W43" s="40">
        <v>4.5</v>
      </c>
      <c r="X43" s="357">
        <v>48</v>
      </c>
      <c r="Y43">
        <v>48</v>
      </c>
      <c r="Z43" s="357">
        <v>20</v>
      </c>
      <c r="AP43" t="s">
        <v>2008</v>
      </c>
      <c r="AQ43" t="s">
        <v>2008</v>
      </c>
      <c r="AR43" t="s">
        <v>2008</v>
      </c>
      <c r="AS43" t="s">
        <v>2008</v>
      </c>
      <c r="AT43" t="s">
        <v>2008</v>
      </c>
      <c r="AU43" t="s">
        <v>2008</v>
      </c>
      <c r="AV43" t="s">
        <v>2008</v>
      </c>
      <c r="AW43" t="s">
        <v>2008</v>
      </c>
      <c r="AX43" t="s">
        <v>5347</v>
      </c>
      <c r="AZ43" t="s">
        <v>5258</v>
      </c>
      <c r="BA43" t="s">
        <v>5262</v>
      </c>
      <c r="BB43" t="s">
        <v>5263</v>
      </c>
    </row>
    <row r="44" spans="1:54" x14ac:dyDescent="0.25">
      <c r="A44" t="s">
        <v>448</v>
      </c>
      <c r="B44" t="s">
        <v>5252</v>
      </c>
      <c r="C44" t="s">
        <v>5253</v>
      </c>
      <c r="D44" t="s">
        <v>5343</v>
      </c>
      <c r="E44" t="s">
        <v>5352</v>
      </c>
      <c r="F44" t="s">
        <v>5345</v>
      </c>
      <c r="G44" t="s">
        <v>5353</v>
      </c>
      <c r="H44" t="s">
        <v>1610</v>
      </c>
      <c r="I44">
        <v>4201000090</v>
      </c>
      <c r="J44" t="s">
        <v>5258</v>
      </c>
      <c r="K44" t="s">
        <v>2008</v>
      </c>
      <c r="L44" t="s">
        <v>2008</v>
      </c>
      <c r="M44" t="s">
        <v>5259</v>
      </c>
      <c r="N44" t="s">
        <v>5272</v>
      </c>
      <c r="P44" t="s">
        <v>1995</v>
      </c>
      <c r="Q44">
        <v>488</v>
      </c>
      <c r="R44">
        <f t="shared" si="0"/>
        <v>900</v>
      </c>
      <c r="S44">
        <v>1125</v>
      </c>
      <c r="T44" s="143">
        <v>5051771965215</v>
      </c>
      <c r="U44" s="356">
        <f t="shared" si="1"/>
        <v>4.3</v>
      </c>
      <c r="V44" s="356">
        <v>0.2</v>
      </c>
      <c r="W44" s="40">
        <v>4.5</v>
      </c>
      <c r="X44" s="357">
        <v>48</v>
      </c>
      <c r="Y44">
        <v>48</v>
      </c>
      <c r="Z44" s="357">
        <v>20</v>
      </c>
      <c r="AP44" t="s">
        <v>2008</v>
      </c>
      <c r="AQ44" t="s">
        <v>2008</v>
      </c>
      <c r="AR44" t="s">
        <v>2008</v>
      </c>
      <c r="AS44" t="s">
        <v>2008</v>
      </c>
      <c r="AT44" t="s">
        <v>2008</v>
      </c>
      <c r="AU44" t="s">
        <v>2008</v>
      </c>
      <c r="AV44" t="s">
        <v>2008</v>
      </c>
      <c r="AW44" t="s">
        <v>2008</v>
      </c>
      <c r="AX44" t="s">
        <v>5347</v>
      </c>
      <c r="AZ44" t="s">
        <v>5258</v>
      </c>
      <c r="BA44" t="s">
        <v>5262</v>
      </c>
      <c r="BB44" t="s">
        <v>5263</v>
      </c>
    </row>
    <row r="45" spans="1:54" x14ac:dyDescent="0.25">
      <c r="A45" t="s">
        <v>448</v>
      </c>
      <c r="B45" t="s">
        <v>5252</v>
      </c>
      <c r="C45" t="s">
        <v>5253</v>
      </c>
      <c r="D45" t="s">
        <v>5343</v>
      </c>
      <c r="E45" t="s">
        <v>5354</v>
      </c>
      <c r="F45" t="s">
        <v>5345</v>
      </c>
      <c r="G45" t="s">
        <v>5355</v>
      </c>
      <c r="H45" t="s">
        <v>1610</v>
      </c>
      <c r="I45">
        <v>4201000090</v>
      </c>
      <c r="J45" t="s">
        <v>5258</v>
      </c>
      <c r="K45" t="s">
        <v>2008</v>
      </c>
      <c r="L45" t="s">
        <v>2008</v>
      </c>
      <c r="M45" t="s">
        <v>5259</v>
      </c>
      <c r="N45" t="s">
        <v>5275</v>
      </c>
      <c r="P45" t="s">
        <v>1995</v>
      </c>
      <c r="Q45">
        <v>488</v>
      </c>
      <c r="R45">
        <f t="shared" si="0"/>
        <v>900</v>
      </c>
      <c r="S45">
        <v>1125</v>
      </c>
      <c r="T45" s="143">
        <v>5051771965239</v>
      </c>
      <c r="U45" s="356">
        <f t="shared" si="1"/>
        <v>4.3</v>
      </c>
      <c r="V45" s="356">
        <v>0.2</v>
      </c>
      <c r="W45" s="40">
        <v>4.5</v>
      </c>
      <c r="X45" s="357">
        <v>48</v>
      </c>
      <c r="Y45">
        <v>48</v>
      </c>
      <c r="Z45" s="357">
        <v>20</v>
      </c>
      <c r="AP45" t="s">
        <v>2008</v>
      </c>
      <c r="AQ45" t="s">
        <v>2008</v>
      </c>
      <c r="AR45" t="s">
        <v>2008</v>
      </c>
      <c r="AS45" t="s">
        <v>2008</v>
      </c>
      <c r="AT45" t="s">
        <v>2008</v>
      </c>
      <c r="AU45" t="s">
        <v>2008</v>
      </c>
      <c r="AV45" t="s">
        <v>2008</v>
      </c>
      <c r="AW45" t="s">
        <v>2008</v>
      </c>
      <c r="AX45" t="s">
        <v>5347</v>
      </c>
      <c r="AZ45" t="s">
        <v>5258</v>
      </c>
      <c r="BA45" t="s">
        <v>5262</v>
      </c>
      <c r="BB45" t="s">
        <v>5263</v>
      </c>
    </row>
    <row r="46" spans="1:54" x14ac:dyDescent="0.25">
      <c r="A46" t="s">
        <v>448</v>
      </c>
      <c r="B46" t="s">
        <v>5252</v>
      </c>
      <c r="C46" t="s">
        <v>5253</v>
      </c>
      <c r="D46" t="s">
        <v>5343</v>
      </c>
      <c r="E46" t="s">
        <v>5356</v>
      </c>
      <c r="F46" t="s">
        <v>5345</v>
      </c>
      <c r="G46" t="s">
        <v>5357</v>
      </c>
      <c r="H46" t="s">
        <v>1610</v>
      </c>
      <c r="I46">
        <v>4201000090</v>
      </c>
      <c r="J46" t="s">
        <v>5258</v>
      </c>
      <c r="K46" t="s">
        <v>2008</v>
      </c>
      <c r="L46" t="s">
        <v>2008</v>
      </c>
      <c r="M46" t="s">
        <v>5259</v>
      </c>
      <c r="N46" t="s">
        <v>5278</v>
      </c>
      <c r="P46" t="s">
        <v>1995</v>
      </c>
      <c r="Q46">
        <v>488</v>
      </c>
      <c r="R46">
        <f t="shared" si="0"/>
        <v>900</v>
      </c>
      <c r="S46">
        <v>1125</v>
      </c>
      <c r="T46" s="143">
        <v>5051771965246</v>
      </c>
      <c r="U46" s="356">
        <f t="shared" si="1"/>
        <v>4.3</v>
      </c>
      <c r="V46" s="356">
        <v>0.2</v>
      </c>
      <c r="W46" s="40">
        <v>4.5</v>
      </c>
      <c r="X46" s="357">
        <v>48</v>
      </c>
      <c r="Y46">
        <v>48</v>
      </c>
      <c r="Z46" s="357">
        <v>20</v>
      </c>
      <c r="AP46" t="s">
        <v>2008</v>
      </c>
      <c r="AQ46" t="s">
        <v>2008</v>
      </c>
      <c r="AR46" t="s">
        <v>2008</v>
      </c>
      <c r="AS46" t="s">
        <v>2008</v>
      </c>
      <c r="AT46" t="s">
        <v>2008</v>
      </c>
      <c r="AU46" t="s">
        <v>2008</v>
      </c>
      <c r="AV46" t="s">
        <v>2008</v>
      </c>
      <c r="AW46" t="s">
        <v>2008</v>
      </c>
      <c r="AX46" t="s">
        <v>5347</v>
      </c>
      <c r="AZ46" t="s">
        <v>5258</v>
      </c>
      <c r="BA46" t="s">
        <v>5262</v>
      </c>
      <c r="BB46" t="s">
        <v>5263</v>
      </c>
    </row>
    <row r="47" spans="1:54" x14ac:dyDescent="0.25">
      <c r="A47" t="s">
        <v>448</v>
      </c>
      <c r="B47" t="s">
        <v>5252</v>
      </c>
      <c r="C47" t="s">
        <v>5253</v>
      </c>
      <c r="D47" t="s">
        <v>5343</v>
      </c>
      <c r="E47" t="s">
        <v>5358</v>
      </c>
      <c r="F47" t="s">
        <v>5345</v>
      </c>
      <c r="G47" t="s">
        <v>5359</v>
      </c>
      <c r="H47" t="s">
        <v>1610</v>
      </c>
      <c r="I47">
        <v>4201000090</v>
      </c>
      <c r="J47" t="s">
        <v>5258</v>
      </c>
      <c r="K47" t="s">
        <v>2008</v>
      </c>
      <c r="L47" t="s">
        <v>2008</v>
      </c>
      <c r="M47" t="s">
        <v>5259</v>
      </c>
      <c r="N47" t="s">
        <v>5281</v>
      </c>
      <c r="P47" t="s">
        <v>1995</v>
      </c>
      <c r="Q47">
        <v>488</v>
      </c>
      <c r="R47">
        <f t="shared" si="0"/>
        <v>900</v>
      </c>
      <c r="S47">
        <v>1125</v>
      </c>
      <c r="T47" s="143">
        <v>5051771965253</v>
      </c>
      <c r="U47" s="356">
        <f t="shared" si="1"/>
        <v>4.3</v>
      </c>
      <c r="V47" s="356">
        <v>0.2</v>
      </c>
      <c r="W47" s="40">
        <v>4.5</v>
      </c>
      <c r="X47" s="357">
        <v>48</v>
      </c>
      <c r="Y47">
        <v>48</v>
      </c>
      <c r="Z47" s="357">
        <v>20</v>
      </c>
      <c r="AP47" t="s">
        <v>2008</v>
      </c>
      <c r="AQ47" t="s">
        <v>2008</v>
      </c>
      <c r="AR47" t="s">
        <v>2008</v>
      </c>
      <c r="AS47" t="s">
        <v>2008</v>
      </c>
      <c r="AT47" t="s">
        <v>2008</v>
      </c>
      <c r="AU47" t="s">
        <v>2008</v>
      </c>
      <c r="AV47" t="s">
        <v>2008</v>
      </c>
      <c r="AW47" t="s">
        <v>2008</v>
      </c>
      <c r="AX47" t="s">
        <v>5347</v>
      </c>
      <c r="AZ47" t="s">
        <v>5258</v>
      </c>
      <c r="BA47" t="s">
        <v>5262</v>
      </c>
      <c r="BB47" t="s">
        <v>5263</v>
      </c>
    </row>
    <row r="48" spans="1:54" x14ac:dyDescent="0.25">
      <c r="A48" t="s">
        <v>448</v>
      </c>
      <c r="B48" t="s">
        <v>5252</v>
      </c>
      <c r="C48" t="s">
        <v>5253</v>
      </c>
      <c r="D48" t="s">
        <v>5343</v>
      </c>
      <c r="E48" t="s">
        <v>5360</v>
      </c>
      <c r="F48" t="s">
        <v>5345</v>
      </c>
      <c r="G48" t="s">
        <v>5361</v>
      </c>
      <c r="H48" t="s">
        <v>1610</v>
      </c>
      <c r="I48">
        <v>4201000090</v>
      </c>
      <c r="J48" t="s">
        <v>5258</v>
      </c>
      <c r="K48" t="s">
        <v>2008</v>
      </c>
      <c r="L48" t="s">
        <v>2008</v>
      </c>
      <c r="M48" t="s">
        <v>5259</v>
      </c>
      <c r="N48" t="s">
        <v>5284</v>
      </c>
      <c r="P48" t="s">
        <v>1995</v>
      </c>
      <c r="Q48">
        <v>488</v>
      </c>
      <c r="R48">
        <f t="shared" si="0"/>
        <v>900</v>
      </c>
      <c r="S48">
        <v>1125</v>
      </c>
      <c r="T48" s="143">
        <v>5051771965260</v>
      </c>
      <c r="U48" s="356">
        <f t="shared" si="1"/>
        <v>4.3</v>
      </c>
      <c r="V48" s="356">
        <v>0.2</v>
      </c>
      <c r="W48" s="40">
        <v>4.5</v>
      </c>
      <c r="X48" s="357">
        <v>48</v>
      </c>
      <c r="Y48">
        <v>48</v>
      </c>
      <c r="Z48" s="357">
        <v>20</v>
      </c>
      <c r="AP48" t="s">
        <v>2008</v>
      </c>
      <c r="AQ48" t="s">
        <v>2008</v>
      </c>
      <c r="AR48" t="s">
        <v>2008</v>
      </c>
      <c r="AS48" t="s">
        <v>2008</v>
      </c>
      <c r="AT48" t="s">
        <v>2008</v>
      </c>
      <c r="AU48" t="s">
        <v>2008</v>
      </c>
      <c r="AV48" t="s">
        <v>2008</v>
      </c>
      <c r="AW48" t="s">
        <v>2008</v>
      </c>
      <c r="AX48" t="s">
        <v>5347</v>
      </c>
      <c r="AZ48" t="s">
        <v>5258</v>
      </c>
      <c r="BA48" t="s">
        <v>5262</v>
      </c>
      <c r="BB48" t="s">
        <v>5263</v>
      </c>
    </row>
    <row r="49" spans="1:54" x14ac:dyDescent="0.25">
      <c r="A49" t="s">
        <v>448</v>
      </c>
      <c r="B49" t="s">
        <v>5252</v>
      </c>
      <c r="C49" t="s">
        <v>5253</v>
      </c>
      <c r="D49" t="s">
        <v>5343</v>
      </c>
      <c r="E49" t="s">
        <v>5362</v>
      </c>
      <c r="F49" t="s">
        <v>5345</v>
      </c>
      <c r="G49" t="s">
        <v>5363</v>
      </c>
      <c r="H49" t="s">
        <v>1610</v>
      </c>
      <c r="I49">
        <v>4201000090</v>
      </c>
      <c r="J49" t="s">
        <v>5258</v>
      </c>
      <c r="K49" t="s">
        <v>2008</v>
      </c>
      <c r="L49" t="s">
        <v>2008</v>
      </c>
      <c r="M49" t="s">
        <v>5259</v>
      </c>
      <c r="N49" t="s">
        <v>5287</v>
      </c>
      <c r="P49" t="s">
        <v>1995</v>
      </c>
      <c r="Q49">
        <v>488</v>
      </c>
      <c r="R49">
        <f t="shared" si="0"/>
        <v>900</v>
      </c>
      <c r="S49">
        <v>1125</v>
      </c>
      <c r="T49" s="143">
        <v>5051771965277</v>
      </c>
      <c r="U49" s="356">
        <f t="shared" si="1"/>
        <v>4.3</v>
      </c>
      <c r="V49" s="356">
        <v>0.2</v>
      </c>
      <c r="W49" s="40">
        <v>4.5</v>
      </c>
      <c r="X49" s="357">
        <v>48</v>
      </c>
      <c r="Y49">
        <v>48</v>
      </c>
      <c r="Z49" s="357">
        <v>20</v>
      </c>
      <c r="AP49" t="s">
        <v>2008</v>
      </c>
      <c r="AQ49" t="s">
        <v>2008</v>
      </c>
      <c r="AR49" t="s">
        <v>2008</v>
      </c>
      <c r="AS49" t="s">
        <v>2008</v>
      </c>
      <c r="AT49" t="s">
        <v>2008</v>
      </c>
      <c r="AU49" t="s">
        <v>2008</v>
      </c>
      <c r="AV49" t="s">
        <v>2008</v>
      </c>
      <c r="AW49" t="s">
        <v>2008</v>
      </c>
      <c r="AX49" t="s">
        <v>5347</v>
      </c>
      <c r="AZ49" t="s">
        <v>5258</v>
      </c>
      <c r="BA49" t="s">
        <v>5262</v>
      </c>
      <c r="BB49" t="s">
        <v>5263</v>
      </c>
    </row>
    <row r="50" spans="1:54" x14ac:dyDescent="0.25">
      <c r="A50" t="s">
        <v>448</v>
      </c>
      <c r="B50" t="s">
        <v>5252</v>
      </c>
      <c r="C50" t="s">
        <v>5253</v>
      </c>
      <c r="D50" t="s">
        <v>5364</v>
      </c>
      <c r="E50" t="s">
        <v>5365</v>
      </c>
      <c r="F50" t="s">
        <v>5366</v>
      </c>
      <c r="G50" t="s">
        <v>5367</v>
      </c>
      <c r="H50" t="s">
        <v>1610</v>
      </c>
      <c r="I50">
        <v>4201000090</v>
      </c>
      <c r="J50" t="s">
        <v>5258</v>
      </c>
      <c r="K50" t="s">
        <v>2008</v>
      </c>
      <c r="L50" t="s">
        <v>2008</v>
      </c>
      <c r="M50" t="s">
        <v>5259</v>
      </c>
      <c r="N50" t="s">
        <v>5260</v>
      </c>
      <c r="P50" t="s">
        <v>1995</v>
      </c>
      <c r="Q50">
        <v>511</v>
      </c>
      <c r="R50">
        <f t="shared" si="0"/>
        <v>940</v>
      </c>
      <c r="S50">
        <v>1175</v>
      </c>
      <c r="T50" s="143">
        <v>5051771965376</v>
      </c>
      <c r="U50" s="356">
        <f t="shared" si="1"/>
        <v>4.8</v>
      </c>
      <c r="V50" s="356">
        <v>0.2</v>
      </c>
      <c r="W50" s="40">
        <v>5</v>
      </c>
      <c r="X50" s="357">
        <v>48</v>
      </c>
      <c r="Y50">
        <v>48</v>
      </c>
      <c r="Z50" s="357">
        <v>31</v>
      </c>
      <c r="AP50" t="s">
        <v>2008</v>
      </c>
      <c r="AQ50" t="s">
        <v>2008</v>
      </c>
      <c r="AR50" t="s">
        <v>2008</v>
      </c>
      <c r="AS50" t="s">
        <v>2008</v>
      </c>
      <c r="AT50" t="s">
        <v>2008</v>
      </c>
      <c r="AU50" t="s">
        <v>2008</v>
      </c>
      <c r="AV50" t="s">
        <v>2008</v>
      </c>
      <c r="AW50" t="s">
        <v>2008</v>
      </c>
      <c r="AX50" t="s">
        <v>5368</v>
      </c>
      <c r="AZ50" t="s">
        <v>5258</v>
      </c>
      <c r="BA50" t="s">
        <v>5262</v>
      </c>
      <c r="BB50" t="s">
        <v>5263</v>
      </c>
    </row>
    <row r="51" spans="1:54" x14ac:dyDescent="0.25">
      <c r="A51" t="s">
        <v>448</v>
      </c>
      <c r="B51" t="s">
        <v>5252</v>
      </c>
      <c r="C51" t="s">
        <v>5253</v>
      </c>
      <c r="D51" t="s">
        <v>5364</v>
      </c>
      <c r="E51" t="s">
        <v>5369</v>
      </c>
      <c r="F51" t="s">
        <v>5366</v>
      </c>
      <c r="G51" t="s">
        <v>5370</v>
      </c>
      <c r="H51" t="s">
        <v>1610</v>
      </c>
      <c r="I51">
        <v>4201000090</v>
      </c>
      <c r="J51" t="s">
        <v>5258</v>
      </c>
      <c r="K51" t="s">
        <v>2008</v>
      </c>
      <c r="L51" t="s">
        <v>2008</v>
      </c>
      <c r="M51" t="s">
        <v>5259</v>
      </c>
      <c r="N51" t="s">
        <v>5266</v>
      </c>
      <c r="P51" t="s">
        <v>1995</v>
      </c>
      <c r="Q51">
        <v>511</v>
      </c>
      <c r="R51">
        <f t="shared" si="0"/>
        <v>940</v>
      </c>
      <c r="S51">
        <v>1175</v>
      </c>
      <c r="T51" s="143">
        <v>5051771965383</v>
      </c>
      <c r="U51" s="356">
        <f t="shared" si="1"/>
        <v>4.8</v>
      </c>
      <c r="V51" s="356">
        <v>0.2</v>
      </c>
      <c r="W51" s="40">
        <v>5</v>
      </c>
      <c r="X51" s="357">
        <v>48</v>
      </c>
      <c r="Y51">
        <v>48</v>
      </c>
      <c r="Z51" s="357">
        <v>31</v>
      </c>
      <c r="AP51" t="s">
        <v>2008</v>
      </c>
      <c r="AQ51" t="s">
        <v>2008</v>
      </c>
      <c r="AR51" t="s">
        <v>2008</v>
      </c>
      <c r="AS51" t="s">
        <v>2008</v>
      </c>
      <c r="AT51" t="s">
        <v>2008</v>
      </c>
      <c r="AU51" t="s">
        <v>2008</v>
      </c>
      <c r="AV51" t="s">
        <v>2008</v>
      </c>
      <c r="AW51" t="s">
        <v>2008</v>
      </c>
      <c r="AX51" t="s">
        <v>5368</v>
      </c>
      <c r="AZ51" t="s">
        <v>5258</v>
      </c>
      <c r="BA51" t="s">
        <v>5262</v>
      </c>
      <c r="BB51" t="s">
        <v>5263</v>
      </c>
    </row>
    <row r="52" spans="1:54" x14ac:dyDescent="0.25">
      <c r="A52" t="s">
        <v>448</v>
      </c>
      <c r="B52" t="s">
        <v>5252</v>
      </c>
      <c r="C52" t="s">
        <v>5253</v>
      </c>
      <c r="D52" t="s">
        <v>5364</v>
      </c>
      <c r="E52" t="s">
        <v>5371</v>
      </c>
      <c r="F52" t="s">
        <v>5366</v>
      </c>
      <c r="G52" t="s">
        <v>5372</v>
      </c>
      <c r="H52" t="s">
        <v>1610</v>
      </c>
      <c r="I52">
        <v>4201000090</v>
      </c>
      <c r="J52" t="s">
        <v>5258</v>
      </c>
      <c r="K52" t="s">
        <v>2008</v>
      </c>
      <c r="L52" t="s">
        <v>2008</v>
      </c>
      <c r="M52" t="s">
        <v>5259</v>
      </c>
      <c r="N52" t="s">
        <v>5269</v>
      </c>
      <c r="P52" t="s">
        <v>1995</v>
      </c>
      <c r="Q52">
        <v>511</v>
      </c>
      <c r="R52">
        <f t="shared" si="0"/>
        <v>940</v>
      </c>
      <c r="S52">
        <v>1175</v>
      </c>
      <c r="T52" s="143">
        <v>5051771965307</v>
      </c>
      <c r="U52" s="356">
        <f t="shared" si="1"/>
        <v>4.8</v>
      </c>
      <c r="V52" s="356">
        <v>0.2</v>
      </c>
      <c r="W52" s="40">
        <v>5</v>
      </c>
      <c r="X52" s="357">
        <v>48</v>
      </c>
      <c r="Y52">
        <v>48</v>
      </c>
      <c r="Z52" s="357">
        <v>31</v>
      </c>
      <c r="AP52" t="s">
        <v>2008</v>
      </c>
      <c r="AQ52" t="s">
        <v>2008</v>
      </c>
      <c r="AR52" t="s">
        <v>2008</v>
      </c>
      <c r="AS52" t="s">
        <v>2008</v>
      </c>
      <c r="AT52" t="s">
        <v>2008</v>
      </c>
      <c r="AU52" t="s">
        <v>2008</v>
      </c>
      <c r="AV52" t="s">
        <v>2008</v>
      </c>
      <c r="AW52" t="s">
        <v>2008</v>
      </c>
      <c r="AX52" t="s">
        <v>5368</v>
      </c>
      <c r="AZ52" t="s">
        <v>5258</v>
      </c>
      <c r="BA52" t="s">
        <v>5262</v>
      </c>
      <c r="BB52" t="s">
        <v>5263</v>
      </c>
    </row>
    <row r="53" spans="1:54" x14ac:dyDescent="0.25">
      <c r="A53" t="s">
        <v>448</v>
      </c>
      <c r="B53" t="s">
        <v>5252</v>
      </c>
      <c r="C53" t="s">
        <v>5253</v>
      </c>
      <c r="D53" t="s">
        <v>5364</v>
      </c>
      <c r="E53" t="s">
        <v>5373</v>
      </c>
      <c r="F53" t="s">
        <v>5366</v>
      </c>
      <c r="G53" t="s">
        <v>5374</v>
      </c>
      <c r="H53" t="s">
        <v>1610</v>
      </c>
      <c r="I53">
        <v>4201000090</v>
      </c>
      <c r="J53" t="s">
        <v>5258</v>
      </c>
      <c r="K53" t="s">
        <v>2008</v>
      </c>
      <c r="L53" t="s">
        <v>2008</v>
      </c>
      <c r="M53" t="s">
        <v>5259</v>
      </c>
      <c r="N53" t="s">
        <v>5272</v>
      </c>
      <c r="P53" t="s">
        <v>1995</v>
      </c>
      <c r="Q53">
        <v>511</v>
      </c>
      <c r="R53">
        <f t="shared" si="0"/>
        <v>940</v>
      </c>
      <c r="S53">
        <v>1175</v>
      </c>
      <c r="T53" s="143">
        <v>5051771965314</v>
      </c>
      <c r="U53" s="356">
        <f t="shared" si="1"/>
        <v>4.8</v>
      </c>
      <c r="V53" s="356">
        <v>0.2</v>
      </c>
      <c r="W53" s="40">
        <v>5</v>
      </c>
      <c r="X53" s="357">
        <v>48</v>
      </c>
      <c r="Y53">
        <v>48</v>
      </c>
      <c r="Z53" s="357">
        <v>31</v>
      </c>
      <c r="AP53" t="s">
        <v>2008</v>
      </c>
      <c r="AQ53" t="s">
        <v>2008</v>
      </c>
      <c r="AR53" t="s">
        <v>2008</v>
      </c>
      <c r="AS53" t="s">
        <v>2008</v>
      </c>
      <c r="AT53" t="s">
        <v>2008</v>
      </c>
      <c r="AU53" t="s">
        <v>2008</v>
      </c>
      <c r="AV53" t="s">
        <v>2008</v>
      </c>
      <c r="AW53" t="s">
        <v>2008</v>
      </c>
      <c r="AX53" t="s">
        <v>5368</v>
      </c>
      <c r="AZ53" t="s">
        <v>5258</v>
      </c>
      <c r="BA53" t="s">
        <v>5262</v>
      </c>
      <c r="BB53" t="s">
        <v>5263</v>
      </c>
    </row>
    <row r="54" spans="1:54" x14ac:dyDescent="0.25">
      <c r="A54" t="s">
        <v>448</v>
      </c>
      <c r="B54" t="s">
        <v>5252</v>
      </c>
      <c r="C54" t="s">
        <v>5253</v>
      </c>
      <c r="D54" t="s">
        <v>5364</v>
      </c>
      <c r="E54" t="s">
        <v>5375</v>
      </c>
      <c r="F54" t="s">
        <v>5366</v>
      </c>
      <c r="G54" t="s">
        <v>5376</v>
      </c>
      <c r="H54" t="s">
        <v>1610</v>
      </c>
      <c r="I54">
        <v>4201000090</v>
      </c>
      <c r="J54" t="s">
        <v>5258</v>
      </c>
      <c r="K54" t="s">
        <v>2008</v>
      </c>
      <c r="L54" t="s">
        <v>2008</v>
      </c>
      <c r="M54" t="s">
        <v>5259</v>
      </c>
      <c r="N54" t="s">
        <v>5275</v>
      </c>
      <c r="P54" t="s">
        <v>1995</v>
      </c>
      <c r="Q54">
        <v>511</v>
      </c>
      <c r="R54">
        <f t="shared" si="0"/>
        <v>940</v>
      </c>
      <c r="S54">
        <v>1175</v>
      </c>
      <c r="T54" s="143">
        <v>5051771965321</v>
      </c>
      <c r="U54" s="356">
        <f t="shared" si="1"/>
        <v>4.8</v>
      </c>
      <c r="V54" s="356">
        <v>0.2</v>
      </c>
      <c r="W54" s="40">
        <v>5</v>
      </c>
      <c r="X54" s="357">
        <v>48</v>
      </c>
      <c r="Y54">
        <v>48</v>
      </c>
      <c r="Z54" s="357">
        <v>31</v>
      </c>
      <c r="AP54" t="s">
        <v>2008</v>
      </c>
      <c r="AQ54" t="s">
        <v>2008</v>
      </c>
      <c r="AR54" t="s">
        <v>2008</v>
      </c>
      <c r="AS54" t="s">
        <v>2008</v>
      </c>
      <c r="AT54" t="s">
        <v>2008</v>
      </c>
      <c r="AU54" t="s">
        <v>2008</v>
      </c>
      <c r="AV54" t="s">
        <v>2008</v>
      </c>
      <c r="AW54" t="s">
        <v>2008</v>
      </c>
      <c r="AX54" t="s">
        <v>5368</v>
      </c>
      <c r="AZ54" t="s">
        <v>5258</v>
      </c>
      <c r="BA54" t="s">
        <v>5262</v>
      </c>
      <c r="BB54" t="s">
        <v>5263</v>
      </c>
    </row>
    <row r="55" spans="1:54" x14ac:dyDescent="0.25">
      <c r="A55" t="s">
        <v>448</v>
      </c>
      <c r="B55" t="s">
        <v>5252</v>
      </c>
      <c r="C55" t="s">
        <v>5253</v>
      </c>
      <c r="D55" t="s">
        <v>5364</v>
      </c>
      <c r="E55" t="s">
        <v>5377</v>
      </c>
      <c r="F55" t="s">
        <v>5366</v>
      </c>
      <c r="G55" t="s">
        <v>5378</v>
      </c>
      <c r="H55" t="s">
        <v>1610</v>
      </c>
      <c r="I55">
        <v>4201000090</v>
      </c>
      <c r="J55" t="s">
        <v>5258</v>
      </c>
      <c r="K55" t="s">
        <v>2008</v>
      </c>
      <c r="L55" t="s">
        <v>2008</v>
      </c>
      <c r="M55" t="s">
        <v>5259</v>
      </c>
      <c r="N55" t="s">
        <v>5278</v>
      </c>
      <c r="P55" t="s">
        <v>1995</v>
      </c>
      <c r="Q55">
        <v>511</v>
      </c>
      <c r="R55">
        <f t="shared" si="0"/>
        <v>940</v>
      </c>
      <c r="S55">
        <v>1175</v>
      </c>
      <c r="T55" s="143">
        <v>5051771965338</v>
      </c>
      <c r="U55" s="356">
        <f t="shared" si="1"/>
        <v>4.8</v>
      </c>
      <c r="V55" s="356">
        <v>0.2</v>
      </c>
      <c r="W55" s="40">
        <v>5</v>
      </c>
      <c r="X55" s="357">
        <v>48</v>
      </c>
      <c r="Y55">
        <v>48</v>
      </c>
      <c r="Z55" s="357">
        <v>31</v>
      </c>
      <c r="AP55" t="s">
        <v>2008</v>
      </c>
      <c r="AQ55" t="s">
        <v>2008</v>
      </c>
      <c r="AR55" t="s">
        <v>2008</v>
      </c>
      <c r="AS55" t="s">
        <v>2008</v>
      </c>
      <c r="AT55" t="s">
        <v>2008</v>
      </c>
      <c r="AU55" t="s">
        <v>2008</v>
      </c>
      <c r="AV55" t="s">
        <v>2008</v>
      </c>
      <c r="AW55" t="s">
        <v>2008</v>
      </c>
      <c r="AX55" t="s">
        <v>5368</v>
      </c>
      <c r="AZ55" t="s">
        <v>5258</v>
      </c>
      <c r="BA55" t="s">
        <v>5262</v>
      </c>
      <c r="BB55" t="s">
        <v>5263</v>
      </c>
    </row>
    <row r="56" spans="1:54" x14ac:dyDescent="0.25">
      <c r="A56" t="s">
        <v>448</v>
      </c>
      <c r="B56" t="s">
        <v>5252</v>
      </c>
      <c r="C56" t="s">
        <v>5253</v>
      </c>
      <c r="D56" t="s">
        <v>5364</v>
      </c>
      <c r="E56" t="s">
        <v>5379</v>
      </c>
      <c r="F56" t="s">
        <v>5366</v>
      </c>
      <c r="G56" t="s">
        <v>5380</v>
      </c>
      <c r="H56" t="s">
        <v>1610</v>
      </c>
      <c r="I56">
        <v>4201000090</v>
      </c>
      <c r="J56" t="s">
        <v>5258</v>
      </c>
      <c r="K56" t="s">
        <v>2008</v>
      </c>
      <c r="L56" t="s">
        <v>2008</v>
      </c>
      <c r="M56" t="s">
        <v>5259</v>
      </c>
      <c r="N56" t="s">
        <v>5281</v>
      </c>
      <c r="P56" t="s">
        <v>1995</v>
      </c>
      <c r="Q56">
        <v>511</v>
      </c>
      <c r="R56">
        <f t="shared" si="0"/>
        <v>940</v>
      </c>
      <c r="S56">
        <v>1175</v>
      </c>
      <c r="T56" s="143">
        <v>5051771965345</v>
      </c>
      <c r="U56" s="356">
        <f t="shared" si="1"/>
        <v>4.8</v>
      </c>
      <c r="V56" s="356">
        <v>0.2</v>
      </c>
      <c r="W56" s="40">
        <v>5</v>
      </c>
      <c r="X56" s="357">
        <v>48</v>
      </c>
      <c r="Y56">
        <v>48</v>
      </c>
      <c r="Z56" s="357">
        <v>31</v>
      </c>
      <c r="AP56" t="s">
        <v>2008</v>
      </c>
      <c r="AQ56" t="s">
        <v>2008</v>
      </c>
      <c r="AR56" t="s">
        <v>2008</v>
      </c>
      <c r="AS56" t="s">
        <v>2008</v>
      </c>
      <c r="AT56" t="s">
        <v>2008</v>
      </c>
      <c r="AU56" t="s">
        <v>2008</v>
      </c>
      <c r="AV56" t="s">
        <v>2008</v>
      </c>
      <c r="AW56" t="s">
        <v>2008</v>
      </c>
      <c r="AX56" t="s">
        <v>5368</v>
      </c>
      <c r="AZ56" t="s">
        <v>5258</v>
      </c>
      <c r="BA56" t="s">
        <v>5262</v>
      </c>
      <c r="BB56" t="s">
        <v>5263</v>
      </c>
    </row>
    <row r="57" spans="1:54" x14ac:dyDescent="0.25">
      <c r="A57" t="s">
        <v>448</v>
      </c>
      <c r="B57" t="s">
        <v>5252</v>
      </c>
      <c r="C57" t="s">
        <v>5253</v>
      </c>
      <c r="D57" t="s">
        <v>5364</v>
      </c>
      <c r="E57" t="s">
        <v>5381</v>
      </c>
      <c r="F57" t="s">
        <v>5366</v>
      </c>
      <c r="G57" t="s">
        <v>5382</v>
      </c>
      <c r="H57" t="s">
        <v>1610</v>
      </c>
      <c r="I57">
        <v>4201000090</v>
      </c>
      <c r="J57" t="s">
        <v>5258</v>
      </c>
      <c r="K57" t="s">
        <v>2008</v>
      </c>
      <c r="L57" t="s">
        <v>2008</v>
      </c>
      <c r="M57" t="s">
        <v>5259</v>
      </c>
      <c r="N57" t="s">
        <v>5284</v>
      </c>
      <c r="P57" t="s">
        <v>1995</v>
      </c>
      <c r="Q57">
        <v>511</v>
      </c>
      <c r="R57">
        <f t="shared" si="0"/>
        <v>940</v>
      </c>
      <c r="S57">
        <v>1175</v>
      </c>
      <c r="T57" s="143">
        <v>5051771965352</v>
      </c>
      <c r="U57" s="356">
        <f t="shared" si="1"/>
        <v>4.8</v>
      </c>
      <c r="V57" s="356">
        <v>0.2</v>
      </c>
      <c r="W57" s="40">
        <v>5</v>
      </c>
      <c r="X57" s="357">
        <v>48</v>
      </c>
      <c r="Y57">
        <v>48</v>
      </c>
      <c r="Z57" s="357">
        <v>31</v>
      </c>
      <c r="AP57" t="s">
        <v>2008</v>
      </c>
      <c r="AQ57" t="s">
        <v>2008</v>
      </c>
      <c r="AR57" t="s">
        <v>2008</v>
      </c>
      <c r="AS57" t="s">
        <v>2008</v>
      </c>
      <c r="AT57" t="s">
        <v>2008</v>
      </c>
      <c r="AU57" t="s">
        <v>2008</v>
      </c>
      <c r="AV57" t="s">
        <v>2008</v>
      </c>
      <c r="AW57" t="s">
        <v>2008</v>
      </c>
      <c r="AX57" t="s">
        <v>5368</v>
      </c>
      <c r="AZ57" t="s">
        <v>5258</v>
      </c>
      <c r="BA57" t="s">
        <v>5262</v>
      </c>
      <c r="BB57" t="s">
        <v>5263</v>
      </c>
    </row>
    <row r="58" spans="1:54" x14ac:dyDescent="0.25">
      <c r="A58" t="s">
        <v>448</v>
      </c>
      <c r="B58" t="s">
        <v>5252</v>
      </c>
      <c r="C58" t="s">
        <v>5253</v>
      </c>
      <c r="D58" t="s">
        <v>5364</v>
      </c>
      <c r="E58" t="s">
        <v>5383</v>
      </c>
      <c r="F58" t="s">
        <v>5366</v>
      </c>
      <c r="G58" t="s">
        <v>5384</v>
      </c>
      <c r="H58" t="s">
        <v>1610</v>
      </c>
      <c r="I58">
        <v>4201000090</v>
      </c>
      <c r="J58" t="s">
        <v>5258</v>
      </c>
      <c r="K58" t="s">
        <v>2008</v>
      </c>
      <c r="L58" t="s">
        <v>2008</v>
      </c>
      <c r="M58" t="s">
        <v>5259</v>
      </c>
      <c r="N58" t="s">
        <v>5287</v>
      </c>
      <c r="P58" t="s">
        <v>1995</v>
      </c>
      <c r="Q58">
        <v>511</v>
      </c>
      <c r="R58">
        <f t="shared" si="0"/>
        <v>940</v>
      </c>
      <c r="S58">
        <v>1175</v>
      </c>
      <c r="T58" s="143">
        <v>5051771965369</v>
      </c>
      <c r="U58" s="356">
        <f t="shared" si="1"/>
        <v>4.8</v>
      </c>
      <c r="V58" s="356">
        <v>0.2</v>
      </c>
      <c r="W58" s="40">
        <v>5</v>
      </c>
      <c r="X58" s="357">
        <v>48</v>
      </c>
      <c r="Y58">
        <v>48</v>
      </c>
      <c r="Z58" s="357">
        <v>31</v>
      </c>
      <c r="AP58" t="s">
        <v>2008</v>
      </c>
      <c r="AQ58" t="s">
        <v>2008</v>
      </c>
      <c r="AR58" t="s">
        <v>2008</v>
      </c>
      <c r="AS58" t="s">
        <v>2008</v>
      </c>
      <c r="AT58" t="s">
        <v>2008</v>
      </c>
      <c r="AU58" t="s">
        <v>2008</v>
      </c>
      <c r="AV58" t="s">
        <v>2008</v>
      </c>
      <c r="AW58" t="s">
        <v>2008</v>
      </c>
      <c r="AX58" t="s">
        <v>5368</v>
      </c>
      <c r="AZ58" t="s">
        <v>5258</v>
      </c>
      <c r="BA58" t="s">
        <v>5262</v>
      </c>
      <c r="BB58" t="s">
        <v>5263</v>
      </c>
    </row>
    <row r="59" spans="1:54" x14ac:dyDescent="0.25">
      <c r="A59" t="s">
        <v>448</v>
      </c>
      <c r="B59" t="s">
        <v>5252</v>
      </c>
      <c r="C59" t="s">
        <v>5253</v>
      </c>
      <c r="D59" t="s">
        <v>5385</v>
      </c>
      <c r="E59" t="s">
        <v>5386</v>
      </c>
      <c r="F59" t="s">
        <v>5387</v>
      </c>
      <c r="G59" t="s">
        <v>5388</v>
      </c>
      <c r="H59" t="s">
        <v>1609</v>
      </c>
      <c r="I59">
        <v>4201000090</v>
      </c>
      <c r="J59" t="s">
        <v>5258</v>
      </c>
      <c r="K59" t="s">
        <v>2008</v>
      </c>
      <c r="L59" t="s">
        <v>2008</v>
      </c>
      <c r="M59" t="s">
        <v>5259</v>
      </c>
      <c r="N59" t="s">
        <v>5272</v>
      </c>
      <c r="P59" t="s">
        <v>1995</v>
      </c>
      <c r="Q59">
        <v>517</v>
      </c>
      <c r="R59">
        <f t="shared" si="0"/>
        <v>959.2</v>
      </c>
      <c r="S59">
        <v>1199</v>
      </c>
      <c r="T59" s="143">
        <v>5051771965406</v>
      </c>
      <c r="U59" s="356">
        <f t="shared" si="1"/>
        <v>3.3</v>
      </c>
      <c r="V59" s="356">
        <v>0.2</v>
      </c>
      <c r="W59" s="40">
        <v>3.5</v>
      </c>
      <c r="X59" s="357">
        <v>45</v>
      </c>
      <c r="Y59">
        <v>45</v>
      </c>
      <c r="Z59" s="357">
        <v>15</v>
      </c>
      <c r="AP59" t="s">
        <v>2008</v>
      </c>
      <c r="AQ59" t="s">
        <v>2008</v>
      </c>
      <c r="AR59" t="s">
        <v>2008</v>
      </c>
      <c r="AS59" t="s">
        <v>2008</v>
      </c>
      <c r="AT59" t="s">
        <v>2008</v>
      </c>
      <c r="AU59" t="s">
        <v>2008</v>
      </c>
      <c r="AV59" t="s">
        <v>2008</v>
      </c>
      <c r="AW59" t="s">
        <v>2008</v>
      </c>
      <c r="AX59" t="s">
        <v>5389</v>
      </c>
      <c r="AZ59" t="s">
        <v>5258</v>
      </c>
      <c r="BA59" t="s">
        <v>5262</v>
      </c>
      <c r="BB59" t="s">
        <v>5263</v>
      </c>
    </row>
    <row r="60" spans="1:54" x14ac:dyDescent="0.25">
      <c r="A60" t="s">
        <v>448</v>
      </c>
      <c r="B60" t="s">
        <v>5252</v>
      </c>
      <c r="C60" t="s">
        <v>5253</v>
      </c>
      <c r="D60" t="s">
        <v>5385</v>
      </c>
      <c r="E60" t="s">
        <v>5390</v>
      </c>
      <c r="F60" t="s">
        <v>5387</v>
      </c>
      <c r="G60" t="s">
        <v>5391</v>
      </c>
      <c r="H60" t="s">
        <v>1609</v>
      </c>
      <c r="I60">
        <v>4201000090</v>
      </c>
      <c r="J60" t="s">
        <v>5258</v>
      </c>
      <c r="K60" t="s">
        <v>2008</v>
      </c>
      <c r="L60" t="s">
        <v>2008</v>
      </c>
      <c r="M60" t="s">
        <v>5259</v>
      </c>
      <c r="N60" t="s">
        <v>5275</v>
      </c>
      <c r="P60" t="s">
        <v>1995</v>
      </c>
      <c r="Q60">
        <v>517</v>
      </c>
      <c r="R60">
        <f t="shared" si="0"/>
        <v>959.2</v>
      </c>
      <c r="S60">
        <v>1199</v>
      </c>
      <c r="T60" s="143">
        <v>5051771965413</v>
      </c>
      <c r="U60" s="356">
        <f t="shared" si="1"/>
        <v>3.3</v>
      </c>
      <c r="V60" s="356">
        <v>0.2</v>
      </c>
      <c r="W60" s="40">
        <v>3.5</v>
      </c>
      <c r="X60" s="357">
        <v>45</v>
      </c>
      <c r="Y60">
        <v>45</v>
      </c>
      <c r="Z60" s="357">
        <v>15</v>
      </c>
      <c r="AP60" t="s">
        <v>2008</v>
      </c>
      <c r="AQ60" t="s">
        <v>2008</v>
      </c>
      <c r="AR60" t="s">
        <v>2008</v>
      </c>
      <c r="AS60" t="s">
        <v>2008</v>
      </c>
      <c r="AT60" t="s">
        <v>2008</v>
      </c>
      <c r="AU60" t="s">
        <v>2008</v>
      </c>
      <c r="AV60" t="s">
        <v>2008</v>
      </c>
      <c r="AW60" t="s">
        <v>2008</v>
      </c>
      <c r="AX60" t="s">
        <v>5389</v>
      </c>
      <c r="AZ60" t="s">
        <v>5258</v>
      </c>
      <c r="BA60" t="s">
        <v>5262</v>
      </c>
      <c r="BB60" t="s">
        <v>5263</v>
      </c>
    </row>
    <row r="61" spans="1:54" x14ac:dyDescent="0.25">
      <c r="A61" t="s">
        <v>448</v>
      </c>
      <c r="B61" t="s">
        <v>5252</v>
      </c>
      <c r="C61" t="s">
        <v>5253</v>
      </c>
      <c r="D61" t="s">
        <v>5385</v>
      </c>
      <c r="E61" t="s">
        <v>5392</v>
      </c>
      <c r="F61" t="s">
        <v>5387</v>
      </c>
      <c r="G61" t="s">
        <v>5393</v>
      </c>
      <c r="H61" t="s">
        <v>1609</v>
      </c>
      <c r="I61">
        <v>4201000090</v>
      </c>
      <c r="J61" t="s">
        <v>5258</v>
      </c>
      <c r="K61" t="s">
        <v>2008</v>
      </c>
      <c r="L61" t="s">
        <v>2008</v>
      </c>
      <c r="M61" t="s">
        <v>5259</v>
      </c>
      <c r="N61" t="s">
        <v>5278</v>
      </c>
      <c r="P61" t="s">
        <v>1995</v>
      </c>
      <c r="Q61">
        <v>517</v>
      </c>
      <c r="R61">
        <f t="shared" si="0"/>
        <v>959.2</v>
      </c>
      <c r="S61">
        <v>1199</v>
      </c>
      <c r="T61" s="143">
        <v>5051771965420</v>
      </c>
      <c r="U61" s="356">
        <f t="shared" si="1"/>
        <v>3.3</v>
      </c>
      <c r="V61" s="356">
        <v>0.2</v>
      </c>
      <c r="W61" s="40">
        <v>3.5</v>
      </c>
      <c r="X61" s="357">
        <v>45</v>
      </c>
      <c r="Y61">
        <v>45</v>
      </c>
      <c r="Z61" s="357">
        <v>15</v>
      </c>
      <c r="AP61" t="s">
        <v>2008</v>
      </c>
      <c r="AQ61" t="s">
        <v>2008</v>
      </c>
      <c r="AR61" t="s">
        <v>2008</v>
      </c>
      <c r="AS61" t="s">
        <v>2008</v>
      </c>
      <c r="AT61" t="s">
        <v>2008</v>
      </c>
      <c r="AU61" t="s">
        <v>2008</v>
      </c>
      <c r="AV61" t="s">
        <v>2008</v>
      </c>
      <c r="AW61" t="s">
        <v>2008</v>
      </c>
      <c r="AX61" t="s">
        <v>5389</v>
      </c>
      <c r="AZ61" t="s">
        <v>5258</v>
      </c>
      <c r="BA61" t="s">
        <v>5262</v>
      </c>
      <c r="BB61" t="s">
        <v>5263</v>
      </c>
    </row>
    <row r="62" spans="1:54" x14ac:dyDescent="0.25">
      <c r="A62" t="s">
        <v>448</v>
      </c>
      <c r="B62" t="s">
        <v>5252</v>
      </c>
      <c r="C62" t="s">
        <v>5253</v>
      </c>
      <c r="D62" t="s">
        <v>5385</v>
      </c>
      <c r="E62" t="s">
        <v>5394</v>
      </c>
      <c r="F62" t="s">
        <v>5387</v>
      </c>
      <c r="G62" t="s">
        <v>5395</v>
      </c>
      <c r="H62" t="s">
        <v>1609</v>
      </c>
      <c r="I62">
        <v>4201000090</v>
      </c>
      <c r="J62" t="s">
        <v>5258</v>
      </c>
      <c r="K62" t="s">
        <v>2008</v>
      </c>
      <c r="L62" t="s">
        <v>2008</v>
      </c>
      <c r="M62" t="s">
        <v>5259</v>
      </c>
      <c r="N62" t="s">
        <v>5281</v>
      </c>
      <c r="P62" t="s">
        <v>1995</v>
      </c>
      <c r="Q62">
        <v>517</v>
      </c>
      <c r="R62">
        <f t="shared" si="0"/>
        <v>959.2</v>
      </c>
      <c r="S62">
        <v>1199</v>
      </c>
      <c r="T62" s="143">
        <v>5051771965437</v>
      </c>
      <c r="U62" s="356">
        <f t="shared" si="1"/>
        <v>3.3</v>
      </c>
      <c r="V62" s="356">
        <v>0.2</v>
      </c>
      <c r="W62" s="40">
        <v>3.5</v>
      </c>
      <c r="X62" s="357">
        <v>45</v>
      </c>
      <c r="Y62">
        <v>45</v>
      </c>
      <c r="Z62" s="357">
        <v>15</v>
      </c>
      <c r="AP62" t="s">
        <v>2008</v>
      </c>
      <c r="AQ62" t="s">
        <v>2008</v>
      </c>
      <c r="AR62" t="s">
        <v>2008</v>
      </c>
      <c r="AS62" t="s">
        <v>2008</v>
      </c>
      <c r="AT62" t="s">
        <v>2008</v>
      </c>
      <c r="AU62" t="s">
        <v>2008</v>
      </c>
      <c r="AV62" t="s">
        <v>2008</v>
      </c>
      <c r="AW62" t="s">
        <v>2008</v>
      </c>
      <c r="AX62" t="s">
        <v>5389</v>
      </c>
      <c r="AZ62" t="s">
        <v>5258</v>
      </c>
      <c r="BA62" t="s">
        <v>5262</v>
      </c>
      <c r="BB62" t="s">
        <v>5263</v>
      </c>
    </row>
    <row r="63" spans="1:54" x14ac:dyDescent="0.25">
      <c r="A63" t="s">
        <v>448</v>
      </c>
      <c r="B63" t="s">
        <v>5252</v>
      </c>
      <c r="C63" t="s">
        <v>5253</v>
      </c>
      <c r="D63" t="s">
        <v>5385</v>
      </c>
      <c r="E63" t="s">
        <v>5396</v>
      </c>
      <c r="F63" t="s">
        <v>5387</v>
      </c>
      <c r="G63" t="s">
        <v>5397</v>
      </c>
      <c r="H63" t="s">
        <v>1609</v>
      </c>
      <c r="I63">
        <v>4201000090</v>
      </c>
      <c r="J63" t="s">
        <v>5258</v>
      </c>
      <c r="K63" t="s">
        <v>2008</v>
      </c>
      <c r="L63" t="s">
        <v>2008</v>
      </c>
      <c r="M63" t="s">
        <v>5259</v>
      </c>
      <c r="N63" t="s">
        <v>5284</v>
      </c>
      <c r="P63" t="s">
        <v>1995</v>
      </c>
      <c r="Q63">
        <v>517</v>
      </c>
      <c r="R63">
        <f t="shared" si="0"/>
        <v>959.2</v>
      </c>
      <c r="S63">
        <v>1199</v>
      </c>
      <c r="T63" s="143">
        <v>5051771965444</v>
      </c>
      <c r="U63" s="356">
        <f t="shared" si="1"/>
        <v>3.3</v>
      </c>
      <c r="V63" s="356">
        <v>0.2</v>
      </c>
      <c r="W63" s="40">
        <v>3.5</v>
      </c>
      <c r="X63" s="357">
        <v>45</v>
      </c>
      <c r="Y63">
        <v>45</v>
      </c>
      <c r="Z63" s="357">
        <v>15</v>
      </c>
      <c r="AP63" t="s">
        <v>2008</v>
      </c>
      <c r="AQ63" t="s">
        <v>2008</v>
      </c>
      <c r="AR63" t="s">
        <v>2008</v>
      </c>
      <c r="AS63" t="s">
        <v>2008</v>
      </c>
      <c r="AT63" t="s">
        <v>2008</v>
      </c>
      <c r="AU63" t="s">
        <v>2008</v>
      </c>
      <c r="AV63" t="s">
        <v>2008</v>
      </c>
      <c r="AW63" t="s">
        <v>2008</v>
      </c>
      <c r="AX63" t="s">
        <v>5389</v>
      </c>
      <c r="AZ63" t="s">
        <v>5258</v>
      </c>
      <c r="BA63" t="s">
        <v>5262</v>
      </c>
      <c r="BB63" t="s">
        <v>5263</v>
      </c>
    </row>
    <row r="64" spans="1:54" x14ac:dyDescent="0.25">
      <c r="A64" t="s">
        <v>448</v>
      </c>
      <c r="B64" t="s">
        <v>5252</v>
      </c>
      <c r="C64" t="s">
        <v>5253</v>
      </c>
      <c r="D64" t="s">
        <v>5385</v>
      </c>
      <c r="E64" t="s">
        <v>5398</v>
      </c>
      <c r="F64" t="s">
        <v>5387</v>
      </c>
      <c r="G64" t="s">
        <v>5399</v>
      </c>
      <c r="H64" t="s">
        <v>1609</v>
      </c>
      <c r="I64">
        <v>4201000090</v>
      </c>
      <c r="J64" t="s">
        <v>5258</v>
      </c>
      <c r="K64" t="s">
        <v>2008</v>
      </c>
      <c r="L64" t="s">
        <v>2008</v>
      </c>
      <c r="M64" t="s">
        <v>5259</v>
      </c>
      <c r="N64" t="s">
        <v>5287</v>
      </c>
      <c r="P64" t="s">
        <v>1995</v>
      </c>
      <c r="Q64">
        <v>517</v>
      </c>
      <c r="R64">
        <f t="shared" si="0"/>
        <v>959.2</v>
      </c>
      <c r="S64">
        <v>1199</v>
      </c>
      <c r="T64" s="143">
        <v>5051771965451</v>
      </c>
      <c r="U64" s="356">
        <f t="shared" si="1"/>
        <v>3.3</v>
      </c>
      <c r="V64" s="356">
        <v>0.2</v>
      </c>
      <c r="W64" s="40">
        <v>3.5</v>
      </c>
      <c r="X64" s="357">
        <v>45</v>
      </c>
      <c r="Y64">
        <v>45</v>
      </c>
      <c r="Z64" s="357">
        <v>15</v>
      </c>
      <c r="AP64" t="s">
        <v>2008</v>
      </c>
      <c r="AQ64" t="s">
        <v>2008</v>
      </c>
      <c r="AR64" t="s">
        <v>2008</v>
      </c>
      <c r="AS64" t="s">
        <v>2008</v>
      </c>
      <c r="AT64" t="s">
        <v>2008</v>
      </c>
      <c r="AU64" t="s">
        <v>2008</v>
      </c>
      <c r="AV64" t="s">
        <v>2008</v>
      </c>
      <c r="AW64" t="s">
        <v>2008</v>
      </c>
      <c r="AX64" t="s">
        <v>5389</v>
      </c>
      <c r="AZ64" t="s">
        <v>5258</v>
      </c>
      <c r="BA64" t="s">
        <v>5262</v>
      </c>
      <c r="BB64" t="s">
        <v>5263</v>
      </c>
    </row>
    <row r="65" spans="1:54" x14ac:dyDescent="0.25">
      <c r="A65" t="s">
        <v>448</v>
      </c>
      <c r="B65" t="s">
        <v>5252</v>
      </c>
      <c r="C65" t="s">
        <v>5253</v>
      </c>
      <c r="D65" t="s">
        <v>5400</v>
      </c>
      <c r="E65" t="s">
        <v>5401</v>
      </c>
      <c r="F65" t="s">
        <v>5402</v>
      </c>
      <c r="G65" t="s">
        <v>5403</v>
      </c>
      <c r="H65" t="s">
        <v>1609</v>
      </c>
      <c r="I65">
        <v>4201000090</v>
      </c>
      <c r="J65" t="s">
        <v>5258</v>
      </c>
      <c r="K65" t="s">
        <v>2008</v>
      </c>
      <c r="L65" t="s">
        <v>2008</v>
      </c>
      <c r="M65" t="s">
        <v>5259</v>
      </c>
      <c r="N65" t="s">
        <v>5272</v>
      </c>
      <c r="P65" t="s">
        <v>1995</v>
      </c>
      <c r="Q65">
        <v>528</v>
      </c>
      <c r="R65">
        <f t="shared" si="0"/>
        <v>972</v>
      </c>
      <c r="S65">
        <v>1215</v>
      </c>
      <c r="T65" s="143">
        <v>5051771965499</v>
      </c>
      <c r="U65" s="356">
        <f t="shared" si="1"/>
        <v>3.8</v>
      </c>
      <c r="V65" s="356">
        <v>0.2</v>
      </c>
      <c r="W65" s="40">
        <v>4</v>
      </c>
      <c r="X65" s="357">
        <v>45</v>
      </c>
      <c r="Y65">
        <v>45</v>
      </c>
      <c r="Z65" s="357">
        <v>20</v>
      </c>
      <c r="AP65" t="s">
        <v>2008</v>
      </c>
      <c r="AQ65" t="s">
        <v>2008</v>
      </c>
      <c r="AR65" t="s">
        <v>2008</v>
      </c>
      <c r="AS65" t="s">
        <v>2008</v>
      </c>
      <c r="AT65" t="s">
        <v>2008</v>
      </c>
      <c r="AU65" t="s">
        <v>2008</v>
      </c>
      <c r="AV65" t="s">
        <v>2008</v>
      </c>
      <c r="AW65" t="s">
        <v>2008</v>
      </c>
      <c r="AX65" t="s">
        <v>5404</v>
      </c>
      <c r="AZ65" t="s">
        <v>5258</v>
      </c>
      <c r="BA65" t="s">
        <v>5262</v>
      </c>
      <c r="BB65" t="s">
        <v>5263</v>
      </c>
    </row>
    <row r="66" spans="1:54" x14ac:dyDescent="0.25">
      <c r="A66" t="s">
        <v>448</v>
      </c>
      <c r="B66" t="s">
        <v>5252</v>
      </c>
      <c r="C66" t="s">
        <v>5253</v>
      </c>
      <c r="D66" t="s">
        <v>5400</v>
      </c>
      <c r="E66" t="s">
        <v>5405</v>
      </c>
      <c r="F66" t="s">
        <v>5402</v>
      </c>
      <c r="G66" t="s">
        <v>5406</v>
      </c>
      <c r="H66" t="s">
        <v>1609</v>
      </c>
      <c r="I66">
        <v>4201000090</v>
      </c>
      <c r="J66" t="s">
        <v>5258</v>
      </c>
      <c r="K66" t="s">
        <v>2008</v>
      </c>
      <c r="L66" t="s">
        <v>2008</v>
      </c>
      <c r="M66" t="s">
        <v>5259</v>
      </c>
      <c r="N66" t="s">
        <v>5275</v>
      </c>
      <c r="P66" t="s">
        <v>1995</v>
      </c>
      <c r="Q66">
        <v>528</v>
      </c>
      <c r="R66">
        <f t="shared" si="0"/>
        <v>972</v>
      </c>
      <c r="S66">
        <v>1215</v>
      </c>
      <c r="T66" s="143">
        <v>5051771965505</v>
      </c>
      <c r="U66" s="356">
        <f t="shared" si="1"/>
        <v>3.8</v>
      </c>
      <c r="V66" s="356">
        <v>0.2</v>
      </c>
      <c r="W66" s="40">
        <v>4</v>
      </c>
      <c r="X66" s="357">
        <v>45</v>
      </c>
      <c r="Y66">
        <v>45</v>
      </c>
      <c r="Z66" s="357">
        <v>20</v>
      </c>
      <c r="AP66" t="s">
        <v>2008</v>
      </c>
      <c r="AQ66" t="s">
        <v>2008</v>
      </c>
      <c r="AR66" t="s">
        <v>2008</v>
      </c>
      <c r="AS66" t="s">
        <v>2008</v>
      </c>
      <c r="AT66" t="s">
        <v>2008</v>
      </c>
      <c r="AU66" t="s">
        <v>2008</v>
      </c>
      <c r="AV66" t="s">
        <v>2008</v>
      </c>
      <c r="AW66" t="s">
        <v>2008</v>
      </c>
      <c r="AX66" t="s">
        <v>5404</v>
      </c>
      <c r="AZ66" t="s">
        <v>5258</v>
      </c>
      <c r="BA66" t="s">
        <v>5262</v>
      </c>
      <c r="BB66" t="s">
        <v>5263</v>
      </c>
    </row>
    <row r="67" spans="1:54" x14ac:dyDescent="0.25">
      <c r="A67" t="s">
        <v>448</v>
      </c>
      <c r="B67" t="s">
        <v>5252</v>
      </c>
      <c r="C67" t="s">
        <v>5253</v>
      </c>
      <c r="D67" t="s">
        <v>5400</v>
      </c>
      <c r="E67" t="s">
        <v>5407</v>
      </c>
      <c r="F67" t="s">
        <v>5402</v>
      </c>
      <c r="G67" t="s">
        <v>5408</v>
      </c>
      <c r="H67" t="s">
        <v>1609</v>
      </c>
      <c r="I67">
        <v>4201000090</v>
      </c>
      <c r="J67" t="s">
        <v>5258</v>
      </c>
      <c r="K67" t="s">
        <v>2008</v>
      </c>
      <c r="L67" t="s">
        <v>2008</v>
      </c>
      <c r="M67" t="s">
        <v>5259</v>
      </c>
      <c r="N67" t="s">
        <v>5278</v>
      </c>
      <c r="P67" t="s">
        <v>1995</v>
      </c>
      <c r="Q67">
        <v>528</v>
      </c>
      <c r="R67">
        <f t="shared" si="0"/>
        <v>972</v>
      </c>
      <c r="S67">
        <v>1215</v>
      </c>
      <c r="T67" s="143">
        <v>5051771965512</v>
      </c>
      <c r="U67" s="356">
        <f t="shared" si="1"/>
        <v>3.8</v>
      </c>
      <c r="V67" s="356">
        <v>0.2</v>
      </c>
      <c r="W67" s="40">
        <v>4</v>
      </c>
      <c r="X67" s="357">
        <v>45</v>
      </c>
      <c r="Y67">
        <v>45</v>
      </c>
      <c r="Z67" s="357">
        <v>20</v>
      </c>
      <c r="AP67" t="s">
        <v>2008</v>
      </c>
      <c r="AQ67" t="s">
        <v>2008</v>
      </c>
      <c r="AR67" t="s">
        <v>2008</v>
      </c>
      <c r="AS67" t="s">
        <v>2008</v>
      </c>
      <c r="AT67" t="s">
        <v>2008</v>
      </c>
      <c r="AU67" t="s">
        <v>2008</v>
      </c>
      <c r="AV67" t="s">
        <v>2008</v>
      </c>
      <c r="AW67" t="s">
        <v>2008</v>
      </c>
      <c r="AX67" t="s">
        <v>5404</v>
      </c>
      <c r="AZ67" t="s">
        <v>5258</v>
      </c>
      <c r="BA67" t="s">
        <v>5262</v>
      </c>
      <c r="BB67" t="s">
        <v>5263</v>
      </c>
    </row>
    <row r="68" spans="1:54" x14ac:dyDescent="0.25">
      <c r="A68" t="s">
        <v>448</v>
      </c>
      <c r="B68" t="s">
        <v>5252</v>
      </c>
      <c r="C68" t="s">
        <v>5253</v>
      </c>
      <c r="D68" t="s">
        <v>5400</v>
      </c>
      <c r="E68" t="s">
        <v>5409</v>
      </c>
      <c r="F68" t="s">
        <v>5402</v>
      </c>
      <c r="G68" t="s">
        <v>5410</v>
      </c>
      <c r="H68" t="s">
        <v>1609</v>
      </c>
      <c r="I68">
        <v>4201000090</v>
      </c>
      <c r="J68" t="s">
        <v>5258</v>
      </c>
      <c r="K68" t="s">
        <v>2008</v>
      </c>
      <c r="L68" t="s">
        <v>2008</v>
      </c>
      <c r="M68" t="s">
        <v>5259</v>
      </c>
      <c r="N68" t="s">
        <v>5281</v>
      </c>
      <c r="P68" t="s">
        <v>1995</v>
      </c>
      <c r="Q68">
        <v>528</v>
      </c>
      <c r="R68">
        <f t="shared" si="0"/>
        <v>972</v>
      </c>
      <c r="S68">
        <v>1215</v>
      </c>
      <c r="T68" s="143">
        <v>5051771965529</v>
      </c>
      <c r="U68" s="356">
        <f t="shared" si="1"/>
        <v>3.8</v>
      </c>
      <c r="V68" s="356">
        <v>0.2</v>
      </c>
      <c r="W68" s="40">
        <v>4</v>
      </c>
      <c r="X68" s="357">
        <v>45</v>
      </c>
      <c r="Y68">
        <v>45</v>
      </c>
      <c r="Z68" s="357">
        <v>20</v>
      </c>
      <c r="AP68" t="s">
        <v>2008</v>
      </c>
      <c r="AQ68" t="s">
        <v>2008</v>
      </c>
      <c r="AR68" t="s">
        <v>2008</v>
      </c>
      <c r="AS68" t="s">
        <v>2008</v>
      </c>
      <c r="AT68" t="s">
        <v>2008</v>
      </c>
      <c r="AU68" t="s">
        <v>2008</v>
      </c>
      <c r="AV68" t="s">
        <v>2008</v>
      </c>
      <c r="AW68" t="s">
        <v>2008</v>
      </c>
      <c r="AX68" t="s">
        <v>5404</v>
      </c>
      <c r="AZ68" t="s">
        <v>5258</v>
      </c>
      <c r="BA68" t="s">
        <v>5262</v>
      </c>
      <c r="BB68" t="s">
        <v>5263</v>
      </c>
    </row>
    <row r="69" spans="1:54" x14ac:dyDescent="0.25">
      <c r="A69" t="s">
        <v>448</v>
      </c>
      <c r="B69" t="s">
        <v>5252</v>
      </c>
      <c r="C69" t="s">
        <v>5253</v>
      </c>
      <c r="D69" t="s">
        <v>5400</v>
      </c>
      <c r="E69" t="s">
        <v>5411</v>
      </c>
      <c r="F69" t="s">
        <v>5402</v>
      </c>
      <c r="G69" t="s">
        <v>5412</v>
      </c>
      <c r="H69" t="s">
        <v>1609</v>
      </c>
      <c r="I69">
        <v>4201000090</v>
      </c>
      <c r="J69" t="s">
        <v>5258</v>
      </c>
      <c r="K69" t="s">
        <v>2008</v>
      </c>
      <c r="L69" t="s">
        <v>2008</v>
      </c>
      <c r="M69" t="s">
        <v>5259</v>
      </c>
      <c r="N69" t="s">
        <v>5284</v>
      </c>
      <c r="P69" t="s">
        <v>1995</v>
      </c>
      <c r="Q69">
        <v>528</v>
      </c>
      <c r="R69">
        <f t="shared" si="0"/>
        <v>972</v>
      </c>
      <c r="S69">
        <v>1215</v>
      </c>
      <c r="T69" s="143">
        <v>5051771965536</v>
      </c>
      <c r="U69" s="356">
        <f t="shared" si="1"/>
        <v>3.8</v>
      </c>
      <c r="V69" s="356">
        <v>0.2</v>
      </c>
      <c r="W69" s="40">
        <v>4</v>
      </c>
      <c r="X69" s="357">
        <v>45</v>
      </c>
      <c r="Y69">
        <v>45</v>
      </c>
      <c r="Z69" s="357">
        <v>20</v>
      </c>
      <c r="AP69" t="s">
        <v>2008</v>
      </c>
      <c r="AQ69" t="s">
        <v>2008</v>
      </c>
      <c r="AR69" t="s">
        <v>2008</v>
      </c>
      <c r="AS69" t="s">
        <v>2008</v>
      </c>
      <c r="AT69" t="s">
        <v>2008</v>
      </c>
      <c r="AU69" t="s">
        <v>2008</v>
      </c>
      <c r="AV69" t="s">
        <v>2008</v>
      </c>
      <c r="AW69" t="s">
        <v>2008</v>
      </c>
      <c r="AX69" t="s">
        <v>5404</v>
      </c>
      <c r="AZ69" t="s">
        <v>5258</v>
      </c>
      <c r="BA69" t="s">
        <v>5262</v>
      </c>
      <c r="BB69" t="s">
        <v>5263</v>
      </c>
    </row>
    <row r="70" spans="1:54" x14ac:dyDescent="0.25">
      <c r="A70" t="s">
        <v>448</v>
      </c>
      <c r="B70" t="s">
        <v>5252</v>
      </c>
      <c r="C70" t="s">
        <v>5253</v>
      </c>
      <c r="D70" t="s">
        <v>5400</v>
      </c>
      <c r="E70" t="s">
        <v>5413</v>
      </c>
      <c r="F70" t="s">
        <v>5402</v>
      </c>
      <c r="G70" t="s">
        <v>5414</v>
      </c>
      <c r="H70" t="s">
        <v>1609</v>
      </c>
      <c r="I70">
        <v>4201000090</v>
      </c>
      <c r="J70" t="s">
        <v>5258</v>
      </c>
      <c r="K70" t="s">
        <v>2008</v>
      </c>
      <c r="L70" t="s">
        <v>2008</v>
      </c>
      <c r="M70" t="s">
        <v>5259</v>
      </c>
      <c r="N70" t="s">
        <v>5287</v>
      </c>
      <c r="P70" t="s">
        <v>1995</v>
      </c>
      <c r="Q70">
        <v>528</v>
      </c>
      <c r="R70">
        <f t="shared" si="0"/>
        <v>972</v>
      </c>
      <c r="S70">
        <v>1215</v>
      </c>
      <c r="T70" s="143">
        <v>5051771965543</v>
      </c>
      <c r="U70" s="356">
        <f t="shared" si="1"/>
        <v>3.8</v>
      </c>
      <c r="V70" s="356">
        <v>0.2</v>
      </c>
      <c r="W70" s="40">
        <v>4</v>
      </c>
      <c r="X70" s="357">
        <v>45</v>
      </c>
      <c r="Y70">
        <v>45</v>
      </c>
      <c r="Z70" s="357">
        <v>20</v>
      </c>
      <c r="AP70" t="s">
        <v>2008</v>
      </c>
      <c r="AQ70" t="s">
        <v>2008</v>
      </c>
      <c r="AR70" t="s">
        <v>2008</v>
      </c>
      <c r="AS70" t="s">
        <v>2008</v>
      </c>
      <c r="AT70" t="s">
        <v>2008</v>
      </c>
      <c r="AU70" t="s">
        <v>2008</v>
      </c>
      <c r="AV70" t="s">
        <v>2008</v>
      </c>
      <c r="AW70" t="s">
        <v>2008</v>
      </c>
      <c r="AX70" t="s">
        <v>5404</v>
      </c>
      <c r="AZ70" t="s">
        <v>5258</v>
      </c>
      <c r="BA70" t="s">
        <v>5262</v>
      </c>
      <c r="BB70" t="s">
        <v>5263</v>
      </c>
    </row>
    <row r="71" spans="1:54" x14ac:dyDescent="0.25">
      <c r="A71" t="s">
        <v>448</v>
      </c>
      <c r="B71" t="s">
        <v>5252</v>
      </c>
      <c r="C71" t="s">
        <v>5253</v>
      </c>
      <c r="D71" t="s">
        <v>5415</v>
      </c>
      <c r="E71" t="s">
        <v>5416</v>
      </c>
      <c r="F71" t="s">
        <v>5417</v>
      </c>
      <c r="G71" t="s">
        <v>5418</v>
      </c>
      <c r="H71" t="s">
        <v>1609</v>
      </c>
      <c r="I71">
        <v>4201000090</v>
      </c>
      <c r="J71" t="s">
        <v>5258</v>
      </c>
      <c r="K71" t="s">
        <v>2008</v>
      </c>
      <c r="L71" t="s">
        <v>2008</v>
      </c>
      <c r="M71" t="s">
        <v>5259</v>
      </c>
      <c r="N71" t="s">
        <v>5272</v>
      </c>
      <c r="P71" t="s">
        <v>1995</v>
      </c>
      <c r="Q71">
        <v>540</v>
      </c>
      <c r="R71">
        <f t="shared" si="0"/>
        <v>996</v>
      </c>
      <c r="S71">
        <v>1245</v>
      </c>
      <c r="T71" s="143">
        <v>5051771969954</v>
      </c>
      <c r="U71" s="356">
        <f t="shared" si="1"/>
        <v>4.3</v>
      </c>
      <c r="V71" s="356">
        <v>0.2</v>
      </c>
      <c r="W71" s="40">
        <v>4.5</v>
      </c>
      <c r="X71" s="357">
        <v>48</v>
      </c>
      <c r="Y71">
        <v>48</v>
      </c>
      <c r="Z71" s="357">
        <v>18</v>
      </c>
      <c r="AP71" t="s">
        <v>2008</v>
      </c>
      <c r="AQ71" t="s">
        <v>2008</v>
      </c>
      <c r="AR71" t="s">
        <v>2008</v>
      </c>
      <c r="AS71" t="s">
        <v>2008</v>
      </c>
      <c r="AT71" t="s">
        <v>2008</v>
      </c>
      <c r="AU71" t="s">
        <v>2008</v>
      </c>
      <c r="AV71" t="s">
        <v>2008</v>
      </c>
      <c r="AW71" t="s">
        <v>2008</v>
      </c>
      <c r="AX71" t="s">
        <v>5419</v>
      </c>
      <c r="AZ71" t="s">
        <v>5258</v>
      </c>
      <c r="BA71" t="s">
        <v>5262</v>
      </c>
      <c r="BB71" t="s">
        <v>5263</v>
      </c>
    </row>
    <row r="72" spans="1:54" x14ac:dyDescent="0.25">
      <c r="A72" t="s">
        <v>448</v>
      </c>
      <c r="B72" t="s">
        <v>5252</v>
      </c>
      <c r="C72" t="s">
        <v>5253</v>
      </c>
      <c r="D72" t="s">
        <v>5415</v>
      </c>
      <c r="E72" t="s">
        <v>5420</v>
      </c>
      <c r="F72" t="s">
        <v>5417</v>
      </c>
      <c r="G72" t="s">
        <v>5421</v>
      </c>
      <c r="H72" t="s">
        <v>1609</v>
      </c>
      <c r="I72">
        <v>4201000090</v>
      </c>
      <c r="J72" t="s">
        <v>5258</v>
      </c>
      <c r="K72" t="s">
        <v>2008</v>
      </c>
      <c r="L72" t="s">
        <v>2008</v>
      </c>
      <c r="M72" t="s">
        <v>5259</v>
      </c>
      <c r="N72" t="s">
        <v>5275</v>
      </c>
      <c r="P72" t="s">
        <v>1995</v>
      </c>
      <c r="Q72">
        <v>540</v>
      </c>
      <c r="R72">
        <f t="shared" si="0"/>
        <v>996</v>
      </c>
      <c r="S72">
        <v>1245</v>
      </c>
      <c r="T72" s="143">
        <v>5051771969961</v>
      </c>
      <c r="U72" s="356">
        <f t="shared" si="1"/>
        <v>4.3</v>
      </c>
      <c r="V72" s="356">
        <v>0.2</v>
      </c>
      <c r="W72" s="40">
        <v>4.5</v>
      </c>
      <c r="X72" s="357">
        <v>48</v>
      </c>
      <c r="Y72">
        <v>48</v>
      </c>
      <c r="Z72" s="357">
        <v>18</v>
      </c>
      <c r="AP72" t="s">
        <v>2008</v>
      </c>
      <c r="AQ72" t="s">
        <v>2008</v>
      </c>
      <c r="AR72" t="s">
        <v>2008</v>
      </c>
      <c r="AS72" t="s">
        <v>2008</v>
      </c>
      <c r="AT72" t="s">
        <v>2008</v>
      </c>
      <c r="AU72" t="s">
        <v>2008</v>
      </c>
      <c r="AV72" t="s">
        <v>2008</v>
      </c>
      <c r="AW72" t="s">
        <v>2008</v>
      </c>
      <c r="AX72" t="s">
        <v>5419</v>
      </c>
      <c r="AZ72" t="s">
        <v>5258</v>
      </c>
      <c r="BA72" t="s">
        <v>5262</v>
      </c>
      <c r="BB72" t="s">
        <v>5263</v>
      </c>
    </row>
    <row r="73" spans="1:54" x14ac:dyDescent="0.25">
      <c r="A73" t="s">
        <v>448</v>
      </c>
      <c r="B73" t="s">
        <v>5252</v>
      </c>
      <c r="C73" t="s">
        <v>5253</v>
      </c>
      <c r="D73" t="s">
        <v>5415</v>
      </c>
      <c r="E73" t="s">
        <v>5422</v>
      </c>
      <c r="F73" t="s">
        <v>5417</v>
      </c>
      <c r="G73" t="s">
        <v>5423</v>
      </c>
      <c r="H73" t="s">
        <v>1609</v>
      </c>
      <c r="I73">
        <v>4201000090</v>
      </c>
      <c r="J73" t="s">
        <v>5258</v>
      </c>
      <c r="K73" t="s">
        <v>2008</v>
      </c>
      <c r="L73" t="s">
        <v>2008</v>
      </c>
      <c r="M73" t="s">
        <v>5259</v>
      </c>
      <c r="N73" t="s">
        <v>5278</v>
      </c>
      <c r="P73" t="s">
        <v>1995</v>
      </c>
      <c r="Q73">
        <v>540</v>
      </c>
      <c r="R73">
        <f t="shared" si="0"/>
        <v>996</v>
      </c>
      <c r="S73">
        <v>1245</v>
      </c>
      <c r="T73" s="143">
        <v>5051771969978</v>
      </c>
      <c r="U73" s="356">
        <f t="shared" si="1"/>
        <v>4.3</v>
      </c>
      <c r="V73" s="356">
        <v>0.2</v>
      </c>
      <c r="W73" s="40">
        <v>4.5</v>
      </c>
      <c r="X73" s="357">
        <v>48</v>
      </c>
      <c r="Y73">
        <v>48</v>
      </c>
      <c r="Z73" s="357">
        <v>18</v>
      </c>
      <c r="AP73" t="s">
        <v>2008</v>
      </c>
      <c r="AQ73" t="s">
        <v>2008</v>
      </c>
      <c r="AR73" t="s">
        <v>2008</v>
      </c>
      <c r="AS73" t="s">
        <v>2008</v>
      </c>
      <c r="AT73" t="s">
        <v>2008</v>
      </c>
      <c r="AU73" t="s">
        <v>2008</v>
      </c>
      <c r="AV73" t="s">
        <v>2008</v>
      </c>
      <c r="AW73" t="s">
        <v>2008</v>
      </c>
      <c r="AX73" t="s">
        <v>5419</v>
      </c>
      <c r="AZ73" t="s">
        <v>5258</v>
      </c>
      <c r="BA73" t="s">
        <v>5262</v>
      </c>
      <c r="BB73" t="s">
        <v>5263</v>
      </c>
    </row>
    <row r="74" spans="1:54" x14ac:dyDescent="0.25">
      <c r="A74" t="s">
        <v>448</v>
      </c>
      <c r="B74" t="s">
        <v>5252</v>
      </c>
      <c r="C74" t="s">
        <v>5253</v>
      </c>
      <c r="D74" t="s">
        <v>5415</v>
      </c>
      <c r="E74" t="s">
        <v>5424</v>
      </c>
      <c r="F74" t="s">
        <v>5417</v>
      </c>
      <c r="G74" t="s">
        <v>5425</v>
      </c>
      <c r="H74" t="s">
        <v>1609</v>
      </c>
      <c r="I74">
        <v>4201000090</v>
      </c>
      <c r="J74" t="s">
        <v>5258</v>
      </c>
      <c r="K74" t="s">
        <v>2008</v>
      </c>
      <c r="L74" t="s">
        <v>2008</v>
      </c>
      <c r="M74" t="s">
        <v>5259</v>
      </c>
      <c r="N74" t="s">
        <v>5281</v>
      </c>
      <c r="P74" t="s">
        <v>1995</v>
      </c>
      <c r="Q74">
        <v>540</v>
      </c>
      <c r="R74">
        <f t="shared" ref="R74:R88" si="2">S74*0.8</f>
        <v>996</v>
      </c>
      <c r="S74">
        <v>1245</v>
      </c>
      <c r="T74" s="143">
        <v>5051771969985</v>
      </c>
      <c r="U74" s="356">
        <f t="shared" ref="U74:U87" si="3">W74-V74</f>
        <v>4.3</v>
      </c>
      <c r="V74" s="356">
        <v>0.2</v>
      </c>
      <c r="W74" s="40">
        <v>4.5</v>
      </c>
      <c r="X74" s="357">
        <v>48</v>
      </c>
      <c r="Y74">
        <v>48</v>
      </c>
      <c r="Z74" s="357">
        <v>18</v>
      </c>
      <c r="AP74" t="s">
        <v>2008</v>
      </c>
      <c r="AQ74" t="s">
        <v>2008</v>
      </c>
      <c r="AR74" t="s">
        <v>2008</v>
      </c>
      <c r="AS74" t="s">
        <v>2008</v>
      </c>
      <c r="AT74" t="s">
        <v>2008</v>
      </c>
      <c r="AU74" t="s">
        <v>2008</v>
      </c>
      <c r="AV74" t="s">
        <v>2008</v>
      </c>
      <c r="AW74" t="s">
        <v>2008</v>
      </c>
      <c r="AX74" t="s">
        <v>5419</v>
      </c>
      <c r="AZ74" t="s">
        <v>5258</v>
      </c>
      <c r="BA74" t="s">
        <v>5262</v>
      </c>
      <c r="BB74" t="s">
        <v>5263</v>
      </c>
    </row>
    <row r="75" spans="1:54" x14ac:dyDescent="0.25">
      <c r="A75" t="s">
        <v>448</v>
      </c>
      <c r="B75" t="s">
        <v>5252</v>
      </c>
      <c r="C75" t="s">
        <v>5253</v>
      </c>
      <c r="D75" t="s">
        <v>5415</v>
      </c>
      <c r="E75" t="s">
        <v>5426</v>
      </c>
      <c r="F75" t="s">
        <v>5417</v>
      </c>
      <c r="G75" t="s">
        <v>5427</v>
      </c>
      <c r="H75" t="s">
        <v>1609</v>
      </c>
      <c r="I75">
        <v>4201000090</v>
      </c>
      <c r="J75" t="s">
        <v>5258</v>
      </c>
      <c r="K75" t="s">
        <v>2008</v>
      </c>
      <c r="L75" t="s">
        <v>2008</v>
      </c>
      <c r="M75" t="s">
        <v>5259</v>
      </c>
      <c r="N75" t="s">
        <v>5284</v>
      </c>
      <c r="P75" t="s">
        <v>1995</v>
      </c>
      <c r="Q75">
        <v>540</v>
      </c>
      <c r="R75">
        <f t="shared" si="2"/>
        <v>996</v>
      </c>
      <c r="S75">
        <v>1245</v>
      </c>
      <c r="T75" s="143">
        <v>5051771969992</v>
      </c>
      <c r="U75" s="356">
        <f t="shared" si="3"/>
        <v>4.3</v>
      </c>
      <c r="V75" s="356">
        <v>0.2</v>
      </c>
      <c r="W75" s="40">
        <v>4.5</v>
      </c>
      <c r="X75" s="357">
        <v>48</v>
      </c>
      <c r="Y75">
        <v>48</v>
      </c>
      <c r="Z75" s="357">
        <v>18</v>
      </c>
      <c r="AP75" t="s">
        <v>2008</v>
      </c>
      <c r="AQ75" t="s">
        <v>2008</v>
      </c>
      <c r="AR75" t="s">
        <v>2008</v>
      </c>
      <c r="AS75" t="s">
        <v>2008</v>
      </c>
      <c r="AT75" t="s">
        <v>2008</v>
      </c>
      <c r="AU75" t="s">
        <v>2008</v>
      </c>
      <c r="AV75" t="s">
        <v>2008</v>
      </c>
      <c r="AW75" t="s">
        <v>2008</v>
      </c>
      <c r="AX75" t="s">
        <v>5419</v>
      </c>
      <c r="AZ75" t="s">
        <v>5258</v>
      </c>
      <c r="BA75" t="s">
        <v>5262</v>
      </c>
      <c r="BB75" t="s">
        <v>5263</v>
      </c>
    </row>
    <row r="76" spans="1:54" x14ac:dyDescent="0.25">
      <c r="A76" t="s">
        <v>448</v>
      </c>
      <c r="B76" t="s">
        <v>5252</v>
      </c>
      <c r="C76" t="s">
        <v>5253</v>
      </c>
      <c r="D76" t="s">
        <v>5415</v>
      </c>
      <c r="E76" t="s">
        <v>5428</v>
      </c>
      <c r="F76" t="s">
        <v>5417</v>
      </c>
      <c r="G76" t="s">
        <v>5429</v>
      </c>
      <c r="H76" t="s">
        <v>1609</v>
      </c>
      <c r="I76">
        <v>4201000090</v>
      </c>
      <c r="J76" t="s">
        <v>5258</v>
      </c>
      <c r="K76" t="s">
        <v>2008</v>
      </c>
      <c r="L76" t="s">
        <v>2008</v>
      </c>
      <c r="M76" t="s">
        <v>5259</v>
      </c>
      <c r="N76" t="s">
        <v>5287</v>
      </c>
      <c r="P76" t="s">
        <v>1995</v>
      </c>
      <c r="Q76">
        <v>540</v>
      </c>
      <c r="R76">
        <f t="shared" si="2"/>
        <v>996</v>
      </c>
      <c r="S76">
        <v>1245</v>
      </c>
      <c r="T76" s="143">
        <v>5051771970004</v>
      </c>
      <c r="U76" s="356">
        <f t="shared" si="3"/>
        <v>4.3</v>
      </c>
      <c r="V76" s="356">
        <v>0.2</v>
      </c>
      <c r="W76" s="40">
        <v>4.5</v>
      </c>
      <c r="X76" s="357">
        <v>48</v>
      </c>
      <c r="Y76">
        <v>48</v>
      </c>
      <c r="Z76" s="357">
        <v>18</v>
      </c>
      <c r="AP76" t="s">
        <v>2008</v>
      </c>
      <c r="AQ76" t="s">
        <v>2008</v>
      </c>
      <c r="AR76" t="s">
        <v>2008</v>
      </c>
      <c r="AS76" t="s">
        <v>2008</v>
      </c>
      <c r="AT76" t="s">
        <v>2008</v>
      </c>
      <c r="AU76" t="s">
        <v>2008</v>
      </c>
      <c r="AV76" t="s">
        <v>2008</v>
      </c>
      <c r="AW76" t="s">
        <v>2008</v>
      </c>
      <c r="AX76" t="s">
        <v>5419</v>
      </c>
      <c r="AZ76" t="s">
        <v>5258</v>
      </c>
      <c r="BA76" t="s">
        <v>5262</v>
      </c>
      <c r="BB76" t="s">
        <v>5263</v>
      </c>
    </row>
    <row r="77" spans="1:54" x14ac:dyDescent="0.25">
      <c r="A77" t="s">
        <v>448</v>
      </c>
      <c r="B77" t="s">
        <v>5252</v>
      </c>
      <c r="C77" t="s">
        <v>5253</v>
      </c>
      <c r="D77" t="s">
        <v>5430</v>
      </c>
      <c r="E77" t="s">
        <v>5431</v>
      </c>
      <c r="F77" t="s">
        <v>5432</v>
      </c>
      <c r="G77" t="s">
        <v>5433</v>
      </c>
      <c r="H77" t="s">
        <v>1609</v>
      </c>
      <c r="I77">
        <v>4201000090</v>
      </c>
      <c r="J77" t="s">
        <v>5258</v>
      </c>
      <c r="K77" t="s">
        <v>2008</v>
      </c>
      <c r="L77" t="s">
        <v>2008</v>
      </c>
      <c r="M77" t="s">
        <v>5259</v>
      </c>
      <c r="N77" t="s">
        <v>5272</v>
      </c>
      <c r="P77" t="s">
        <v>1995</v>
      </c>
      <c r="Q77">
        <v>565</v>
      </c>
      <c r="R77">
        <f t="shared" si="2"/>
        <v>1039.2</v>
      </c>
      <c r="S77">
        <v>1299</v>
      </c>
      <c r="T77" s="143">
        <v>5051771970042</v>
      </c>
      <c r="U77" s="356">
        <f t="shared" si="3"/>
        <v>4.8</v>
      </c>
      <c r="V77" s="356">
        <v>0.2</v>
      </c>
      <c r="W77" s="40">
        <v>5</v>
      </c>
      <c r="X77" s="357">
        <v>48</v>
      </c>
      <c r="Y77">
        <v>48</v>
      </c>
      <c r="Z77" s="357">
        <v>20</v>
      </c>
      <c r="AP77" t="s">
        <v>2008</v>
      </c>
      <c r="AQ77" t="s">
        <v>2008</v>
      </c>
      <c r="AR77" t="s">
        <v>2008</v>
      </c>
      <c r="AS77" t="s">
        <v>2008</v>
      </c>
      <c r="AT77" t="s">
        <v>2008</v>
      </c>
      <c r="AU77" t="s">
        <v>2008</v>
      </c>
      <c r="AV77" t="s">
        <v>2008</v>
      </c>
      <c r="AW77" t="s">
        <v>2008</v>
      </c>
      <c r="AX77" t="s">
        <v>5434</v>
      </c>
      <c r="AZ77" t="s">
        <v>5258</v>
      </c>
      <c r="BA77" t="s">
        <v>5262</v>
      </c>
      <c r="BB77" t="s">
        <v>5263</v>
      </c>
    </row>
    <row r="78" spans="1:54" x14ac:dyDescent="0.25">
      <c r="A78" t="s">
        <v>448</v>
      </c>
      <c r="B78" t="s">
        <v>5252</v>
      </c>
      <c r="C78" t="s">
        <v>5253</v>
      </c>
      <c r="D78" t="s">
        <v>5430</v>
      </c>
      <c r="E78" t="s">
        <v>5435</v>
      </c>
      <c r="F78" t="s">
        <v>5432</v>
      </c>
      <c r="G78" t="s">
        <v>5436</v>
      </c>
      <c r="H78" t="s">
        <v>1609</v>
      </c>
      <c r="I78">
        <v>4201000090</v>
      </c>
      <c r="J78" t="s">
        <v>5258</v>
      </c>
      <c r="K78" t="s">
        <v>2008</v>
      </c>
      <c r="L78" t="s">
        <v>2008</v>
      </c>
      <c r="M78" t="s">
        <v>5259</v>
      </c>
      <c r="N78" t="s">
        <v>5275</v>
      </c>
      <c r="P78" t="s">
        <v>1995</v>
      </c>
      <c r="Q78">
        <v>565</v>
      </c>
      <c r="R78">
        <f t="shared" si="2"/>
        <v>1039.2</v>
      </c>
      <c r="S78">
        <v>1299</v>
      </c>
      <c r="T78" s="143">
        <v>5051771970059</v>
      </c>
      <c r="U78" s="356">
        <f t="shared" si="3"/>
        <v>4.8</v>
      </c>
      <c r="V78" s="356">
        <v>0.2</v>
      </c>
      <c r="W78" s="40">
        <v>5</v>
      </c>
      <c r="X78" s="357">
        <v>48</v>
      </c>
      <c r="Y78">
        <v>48</v>
      </c>
      <c r="Z78" s="357">
        <v>20</v>
      </c>
      <c r="AP78" t="s">
        <v>2008</v>
      </c>
      <c r="AQ78" t="s">
        <v>2008</v>
      </c>
      <c r="AR78" t="s">
        <v>2008</v>
      </c>
      <c r="AS78" t="s">
        <v>2008</v>
      </c>
      <c r="AT78" t="s">
        <v>2008</v>
      </c>
      <c r="AU78" t="s">
        <v>2008</v>
      </c>
      <c r="AV78" t="s">
        <v>2008</v>
      </c>
      <c r="AW78" t="s">
        <v>2008</v>
      </c>
      <c r="AX78" t="s">
        <v>5434</v>
      </c>
      <c r="AZ78" t="s">
        <v>5258</v>
      </c>
      <c r="BA78" t="s">
        <v>5262</v>
      </c>
      <c r="BB78" t="s">
        <v>5263</v>
      </c>
    </row>
    <row r="79" spans="1:54" x14ac:dyDescent="0.25">
      <c r="A79" t="s">
        <v>448</v>
      </c>
      <c r="B79" t="s">
        <v>5252</v>
      </c>
      <c r="C79" t="s">
        <v>5253</v>
      </c>
      <c r="D79" t="s">
        <v>5430</v>
      </c>
      <c r="E79" t="s">
        <v>5437</v>
      </c>
      <c r="F79" t="s">
        <v>5432</v>
      </c>
      <c r="G79" t="s">
        <v>5438</v>
      </c>
      <c r="H79" t="s">
        <v>1609</v>
      </c>
      <c r="I79">
        <v>4201000090</v>
      </c>
      <c r="J79" t="s">
        <v>5258</v>
      </c>
      <c r="K79" t="s">
        <v>2008</v>
      </c>
      <c r="L79" t="s">
        <v>2008</v>
      </c>
      <c r="M79" t="s">
        <v>5259</v>
      </c>
      <c r="N79" t="s">
        <v>5278</v>
      </c>
      <c r="P79" t="s">
        <v>1995</v>
      </c>
      <c r="Q79">
        <v>565</v>
      </c>
      <c r="R79">
        <f t="shared" si="2"/>
        <v>1039.2</v>
      </c>
      <c r="S79">
        <v>1299</v>
      </c>
      <c r="T79" s="143">
        <v>5051771970066</v>
      </c>
      <c r="U79" s="356">
        <f t="shared" si="3"/>
        <v>4.8</v>
      </c>
      <c r="V79" s="356">
        <v>0.2</v>
      </c>
      <c r="W79" s="40">
        <v>5</v>
      </c>
      <c r="X79" s="357">
        <v>48</v>
      </c>
      <c r="Y79">
        <v>48</v>
      </c>
      <c r="Z79" s="357">
        <v>20</v>
      </c>
      <c r="AP79" t="s">
        <v>2008</v>
      </c>
      <c r="AQ79" t="s">
        <v>2008</v>
      </c>
      <c r="AR79" t="s">
        <v>2008</v>
      </c>
      <c r="AS79" t="s">
        <v>2008</v>
      </c>
      <c r="AT79" t="s">
        <v>2008</v>
      </c>
      <c r="AU79" t="s">
        <v>2008</v>
      </c>
      <c r="AV79" t="s">
        <v>2008</v>
      </c>
      <c r="AW79" t="s">
        <v>2008</v>
      </c>
      <c r="AX79" t="s">
        <v>5434</v>
      </c>
      <c r="AZ79" t="s">
        <v>5258</v>
      </c>
      <c r="BA79" t="s">
        <v>5262</v>
      </c>
      <c r="BB79" t="s">
        <v>5263</v>
      </c>
    </row>
    <row r="80" spans="1:54" x14ac:dyDescent="0.25">
      <c r="A80" t="s">
        <v>448</v>
      </c>
      <c r="B80" t="s">
        <v>5252</v>
      </c>
      <c r="C80" t="s">
        <v>5253</v>
      </c>
      <c r="D80" t="s">
        <v>5430</v>
      </c>
      <c r="E80" t="s">
        <v>5439</v>
      </c>
      <c r="F80" t="s">
        <v>5432</v>
      </c>
      <c r="G80" t="s">
        <v>5440</v>
      </c>
      <c r="H80" t="s">
        <v>1609</v>
      </c>
      <c r="I80">
        <v>4201000090</v>
      </c>
      <c r="J80" t="s">
        <v>5258</v>
      </c>
      <c r="K80" t="s">
        <v>2008</v>
      </c>
      <c r="L80" t="s">
        <v>2008</v>
      </c>
      <c r="M80" t="s">
        <v>5259</v>
      </c>
      <c r="N80" t="s">
        <v>5281</v>
      </c>
      <c r="P80" t="s">
        <v>1995</v>
      </c>
      <c r="Q80">
        <v>565</v>
      </c>
      <c r="R80">
        <f t="shared" si="2"/>
        <v>1039.2</v>
      </c>
      <c r="S80">
        <v>1299</v>
      </c>
      <c r="T80" s="143">
        <v>5051771970073</v>
      </c>
      <c r="U80" s="356">
        <f t="shared" si="3"/>
        <v>4.8</v>
      </c>
      <c r="V80" s="356">
        <v>0.2</v>
      </c>
      <c r="W80" s="40">
        <v>5</v>
      </c>
      <c r="X80" s="357">
        <v>48</v>
      </c>
      <c r="Y80">
        <v>48</v>
      </c>
      <c r="Z80" s="357">
        <v>20</v>
      </c>
      <c r="AP80" t="s">
        <v>2008</v>
      </c>
      <c r="AQ80" t="s">
        <v>2008</v>
      </c>
      <c r="AR80" t="s">
        <v>2008</v>
      </c>
      <c r="AS80" t="s">
        <v>2008</v>
      </c>
      <c r="AT80" t="s">
        <v>2008</v>
      </c>
      <c r="AU80" t="s">
        <v>2008</v>
      </c>
      <c r="AV80" t="s">
        <v>2008</v>
      </c>
      <c r="AW80" t="s">
        <v>2008</v>
      </c>
      <c r="AX80" t="s">
        <v>5434</v>
      </c>
      <c r="AZ80" t="s">
        <v>5258</v>
      </c>
      <c r="BA80" t="s">
        <v>5262</v>
      </c>
      <c r="BB80" t="s">
        <v>5263</v>
      </c>
    </row>
    <row r="81" spans="1:54" x14ac:dyDescent="0.25">
      <c r="A81" t="s">
        <v>448</v>
      </c>
      <c r="B81" t="s">
        <v>5252</v>
      </c>
      <c r="C81" t="s">
        <v>5253</v>
      </c>
      <c r="D81" t="s">
        <v>5430</v>
      </c>
      <c r="E81" t="s">
        <v>5441</v>
      </c>
      <c r="F81" t="s">
        <v>5432</v>
      </c>
      <c r="G81" t="s">
        <v>5442</v>
      </c>
      <c r="H81" t="s">
        <v>1609</v>
      </c>
      <c r="I81">
        <v>4201000090</v>
      </c>
      <c r="J81" t="s">
        <v>5258</v>
      </c>
      <c r="K81" t="s">
        <v>2008</v>
      </c>
      <c r="L81" t="s">
        <v>2008</v>
      </c>
      <c r="M81" t="s">
        <v>5259</v>
      </c>
      <c r="N81" t="s">
        <v>5284</v>
      </c>
      <c r="P81" t="s">
        <v>1995</v>
      </c>
      <c r="Q81">
        <v>565</v>
      </c>
      <c r="R81">
        <f t="shared" si="2"/>
        <v>1039.2</v>
      </c>
      <c r="S81">
        <v>1299</v>
      </c>
      <c r="T81" s="143">
        <v>5051771970080</v>
      </c>
      <c r="U81" s="356">
        <f t="shared" si="3"/>
        <v>4.8</v>
      </c>
      <c r="V81" s="356">
        <v>0.2</v>
      </c>
      <c r="W81" s="40">
        <v>5</v>
      </c>
      <c r="X81" s="357">
        <v>48</v>
      </c>
      <c r="Y81">
        <v>48</v>
      </c>
      <c r="Z81" s="357">
        <v>20</v>
      </c>
      <c r="AP81" t="s">
        <v>2008</v>
      </c>
      <c r="AQ81" t="s">
        <v>2008</v>
      </c>
      <c r="AR81" t="s">
        <v>2008</v>
      </c>
      <c r="AS81" t="s">
        <v>2008</v>
      </c>
      <c r="AT81" t="s">
        <v>2008</v>
      </c>
      <c r="AU81" t="s">
        <v>2008</v>
      </c>
      <c r="AV81" t="s">
        <v>2008</v>
      </c>
      <c r="AW81" t="s">
        <v>2008</v>
      </c>
      <c r="AX81" t="s">
        <v>5434</v>
      </c>
      <c r="AZ81" t="s">
        <v>5258</v>
      </c>
      <c r="BA81" t="s">
        <v>5262</v>
      </c>
      <c r="BB81" t="s">
        <v>5263</v>
      </c>
    </row>
    <row r="82" spans="1:54" x14ac:dyDescent="0.25">
      <c r="A82" t="s">
        <v>448</v>
      </c>
      <c r="B82" t="s">
        <v>5252</v>
      </c>
      <c r="C82" t="s">
        <v>5253</v>
      </c>
      <c r="D82" t="s">
        <v>5430</v>
      </c>
      <c r="E82" t="s">
        <v>5443</v>
      </c>
      <c r="F82" t="s">
        <v>5432</v>
      </c>
      <c r="G82" t="s">
        <v>5444</v>
      </c>
      <c r="H82" t="s">
        <v>1609</v>
      </c>
      <c r="I82">
        <v>4201000090</v>
      </c>
      <c r="J82" t="s">
        <v>5258</v>
      </c>
      <c r="K82" t="s">
        <v>2008</v>
      </c>
      <c r="L82" t="s">
        <v>2008</v>
      </c>
      <c r="M82" t="s">
        <v>5259</v>
      </c>
      <c r="N82" t="s">
        <v>5287</v>
      </c>
      <c r="P82" t="s">
        <v>1995</v>
      </c>
      <c r="Q82">
        <v>565</v>
      </c>
      <c r="R82">
        <f t="shared" si="2"/>
        <v>1039.2</v>
      </c>
      <c r="S82">
        <v>1299</v>
      </c>
      <c r="T82" s="143">
        <v>5051771970097</v>
      </c>
      <c r="U82" s="356">
        <f t="shared" si="3"/>
        <v>4.8</v>
      </c>
      <c r="V82" s="356">
        <v>0.2</v>
      </c>
      <c r="W82" s="40">
        <v>5</v>
      </c>
      <c r="X82" s="357">
        <v>48</v>
      </c>
      <c r="Y82">
        <v>48</v>
      </c>
      <c r="Z82" s="357">
        <v>20</v>
      </c>
      <c r="AP82" t="s">
        <v>2008</v>
      </c>
      <c r="AQ82" t="s">
        <v>2008</v>
      </c>
      <c r="AR82" t="s">
        <v>2008</v>
      </c>
      <c r="AS82" t="s">
        <v>2008</v>
      </c>
      <c r="AT82" t="s">
        <v>2008</v>
      </c>
      <c r="AU82" t="s">
        <v>2008</v>
      </c>
      <c r="AV82" t="s">
        <v>2008</v>
      </c>
      <c r="AW82" t="s">
        <v>2008</v>
      </c>
      <c r="AX82" t="s">
        <v>5434</v>
      </c>
      <c r="AZ82" t="s">
        <v>5258</v>
      </c>
      <c r="BA82" t="s">
        <v>5262</v>
      </c>
      <c r="BB82" t="s">
        <v>5263</v>
      </c>
    </row>
    <row r="83" spans="1:54" x14ac:dyDescent="0.25">
      <c r="A83" t="s">
        <v>448</v>
      </c>
      <c r="B83" t="s">
        <v>5252</v>
      </c>
      <c r="C83" t="s">
        <v>5253</v>
      </c>
      <c r="D83" t="s">
        <v>5445</v>
      </c>
      <c r="E83" t="s">
        <v>5446</v>
      </c>
      <c r="F83" t="s">
        <v>5447</v>
      </c>
      <c r="G83" t="s">
        <v>5448</v>
      </c>
      <c r="H83" t="s">
        <v>1609</v>
      </c>
      <c r="I83">
        <v>4201000090</v>
      </c>
      <c r="J83" t="s">
        <v>5258</v>
      </c>
      <c r="K83" t="s">
        <v>2008</v>
      </c>
      <c r="L83" t="s">
        <v>2008</v>
      </c>
      <c r="M83" t="s">
        <v>5259</v>
      </c>
      <c r="N83" t="s">
        <v>5272</v>
      </c>
      <c r="P83" t="s">
        <v>1995</v>
      </c>
      <c r="Q83">
        <v>587</v>
      </c>
      <c r="R83">
        <f t="shared" si="2"/>
        <v>1084</v>
      </c>
      <c r="S83">
        <v>1355</v>
      </c>
      <c r="T83" s="143">
        <v>5051771970134</v>
      </c>
      <c r="U83" s="356">
        <f t="shared" si="3"/>
        <v>5.3</v>
      </c>
      <c r="V83" s="356">
        <v>0.2</v>
      </c>
      <c r="W83" s="40">
        <v>5.5</v>
      </c>
      <c r="X83" s="357">
        <v>48</v>
      </c>
      <c r="Y83">
        <v>48</v>
      </c>
      <c r="Z83" s="357">
        <v>31</v>
      </c>
      <c r="AP83" t="s">
        <v>2008</v>
      </c>
      <c r="AQ83" t="s">
        <v>2008</v>
      </c>
      <c r="AR83" t="s">
        <v>2008</v>
      </c>
      <c r="AS83" t="s">
        <v>2008</v>
      </c>
      <c r="AT83" t="s">
        <v>2008</v>
      </c>
      <c r="AU83" t="s">
        <v>2008</v>
      </c>
      <c r="AV83" t="s">
        <v>2008</v>
      </c>
      <c r="AW83" t="s">
        <v>2008</v>
      </c>
      <c r="AX83" t="s">
        <v>5449</v>
      </c>
      <c r="AZ83" t="s">
        <v>5258</v>
      </c>
      <c r="BA83" t="s">
        <v>5262</v>
      </c>
      <c r="BB83" t="s">
        <v>5263</v>
      </c>
    </row>
    <row r="84" spans="1:54" x14ac:dyDescent="0.25">
      <c r="A84" t="s">
        <v>448</v>
      </c>
      <c r="B84" t="s">
        <v>5252</v>
      </c>
      <c r="C84" t="s">
        <v>5253</v>
      </c>
      <c r="D84" t="s">
        <v>5445</v>
      </c>
      <c r="E84" t="s">
        <v>5450</v>
      </c>
      <c r="F84" t="s">
        <v>5447</v>
      </c>
      <c r="G84" t="s">
        <v>5451</v>
      </c>
      <c r="H84" t="s">
        <v>1609</v>
      </c>
      <c r="I84">
        <v>4201000090</v>
      </c>
      <c r="J84" t="s">
        <v>5258</v>
      </c>
      <c r="K84" t="s">
        <v>2008</v>
      </c>
      <c r="L84" t="s">
        <v>2008</v>
      </c>
      <c r="M84" t="s">
        <v>5259</v>
      </c>
      <c r="N84" t="s">
        <v>5275</v>
      </c>
      <c r="P84" t="s">
        <v>1995</v>
      </c>
      <c r="Q84">
        <v>587</v>
      </c>
      <c r="R84">
        <f t="shared" si="2"/>
        <v>1084</v>
      </c>
      <c r="S84">
        <v>1355</v>
      </c>
      <c r="T84" s="143">
        <v>5051771970141</v>
      </c>
      <c r="U84" s="356">
        <f t="shared" si="3"/>
        <v>5.3</v>
      </c>
      <c r="V84" s="356">
        <v>0.2</v>
      </c>
      <c r="W84" s="40">
        <v>5.5</v>
      </c>
      <c r="X84" s="357">
        <v>48</v>
      </c>
      <c r="Y84">
        <v>48</v>
      </c>
      <c r="Z84" s="357">
        <v>31</v>
      </c>
      <c r="AP84" t="s">
        <v>2008</v>
      </c>
      <c r="AQ84" t="s">
        <v>2008</v>
      </c>
      <c r="AR84" t="s">
        <v>2008</v>
      </c>
      <c r="AS84" t="s">
        <v>2008</v>
      </c>
      <c r="AT84" t="s">
        <v>2008</v>
      </c>
      <c r="AU84" t="s">
        <v>2008</v>
      </c>
      <c r="AV84" t="s">
        <v>2008</v>
      </c>
      <c r="AW84" t="s">
        <v>2008</v>
      </c>
      <c r="AX84" t="s">
        <v>5449</v>
      </c>
      <c r="AZ84" t="s">
        <v>5258</v>
      </c>
      <c r="BA84" t="s">
        <v>5262</v>
      </c>
      <c r="BB84" t="s">
        <v>5263</v>
      </c>
    </row>
    <row r="85" spans="1:54" x14ac:dyDescent="0.25">
      <c r="A85" t="s">
        <v>448</v>
      </c>
      <c r="B85" t="s">
        <v>5252</v>
      </c>
      <c r="C85" t="s">
        <v>5253</v>
      </c>
      <c r="D85" t="s">
        <v>5445</v>
      </c>
      <c r="E85" t="s">
        <v>5452</v>
      </c>
      <c r="F85" t="s">
        <v>5447</v>
      </c>
      <c r="G85" t="s">
        <v>5453</v>
      </c>
      <c r="H85" t="s">
        <v>1609</v>
      </c>
      <c r="I85">
        <v>4201000090</v>
      </c>
      <c r="J85" t="s">
        <v>5258</v>
      </c>
      <c r="K85" t="s">
        <v>2008</v>
      </c>
      <c r="L85" t="s">
        <v>2008</v>
      </c>
      <c r="M85" t="s">
        <v>5259</v>
      </c>
      <c r="N85" t="s">
        <v>5278</v>
      </c>
      <c r="P85" t="s">
        <v>1995</v>
      </c>
      <c r="Q85">
        <v>587</v>
      </c>
      <c r="R85">
        <f t="shared" si="2"/>
        <v>1084</v>
      </c>
      <c r="S85">
        <v>1355</v>
      </c>
      <c r="T85" s="143">
        <v>5051771970158</v>
      </c>
      <c r="U85" s="356">
        <f t="shared" si="3"/>
        <v>5.3</v>
      </c>
      <c r="V85" s="356">
        <v>0.2</v>
      </c>
      <c r="W85" s="40">
        <v>5.5</v>
      </c>
      <c r="X85" s="357">
        <v>48</v>
      </c>
      <c r="Y85">
        <v>48</v>
      </c>
      <c r="Z85" s="357">
        <v>31</v>
      </c>
      <c r="AP85" t="s">
        <v>2008</v>
      </c>
      <c r="AQ85" t="s">
        <v>2008</v>
      </c>
      <c r="AR85" t="s">
        <v>2008</v>
      </c>
      <c r="AS85" t="s">
        <v>2008</v>
      </c>
      <c r="AT85" t="s">
        <v>2008</v>
      </c>
      <c r="AU85" t="s">
        <v>2008</v>
      </c>
      <c r="AV85" t="s">
        <v>2008</v>
      </c>
      <c r="AW85" t="s">
        <v>2008</v>
      </c>
      <c r="AX85" t="s">
        <v>5449</v>
      </c>
      <c r="AZ85" t="s">
        <v>5258</v>
      </c>
      <c r="BA85" t="s">
        <v>5262</v>
      </c>
      <c r="BB85" t="s">
        <v>5263</v>
      </c>
    </row>
    <row r="86" spans="1:54" x14ac:dyDescent="0.25">
      <c r="A86" t="s">
        <v>448</v>
      </c>
      <c r="B86" t="s">
        <v>5252</v>
      </c>
      <c r="C86" t="s">
        <v>5253</v>
      </c>
      <c r="D86" t="s">
        <v>5445</v>
      </c>
      <c r="E86" t="s">
        <v>5454</v>
      </c>
      <c r="F86" t="s">
        <v>5447</v>
      </c>
      <c r="G86" t="s">
        <v>5455</v>
      </c>
      <c r="H86" t="s">
        <v>1609</v>
      </c>
      <c r="I86">
        <v>4201000090</v>
      </c>
      <c r="J86" t="s">
        <v>5258</v>
      </c>
      <c r="K86" t="s">
        <v>2008</v>
      </c>
      <c r="L86" t="s">
        <v>2008</v>
      </c>
      <c r="M86" t="s">
        <v>5259</v>
      </c>
      <c r="N86" t="s">
        <v>5281</v>
      </c>
      <c r="P86" t="s">
        <v>1995</v>
      </c>
      <c r="Q86">
        <v>587</v>
      </c>
      <c r="R86">
        <f t="shared" si="2"/>
        <v>1084</v>
      </c>
      <c r="S86">
        <v>1355</v>
      </c>
      <c r="T86" s="143">
        <v>5051771970165</v>
      </c>
      <c r="U86" s="356">
        <f t="shared" si="3"/>
        <v>5.3</v>
      </c>
      <c r="V86" s="356">
        <v>0.2</v>
      </c>
      <c r="W86" s="40">
        <v>5.5</v>
      </c>
      <c r="X86" s="357">
        <v>48</v>
      </c>
      <c r="Y86">
        <v>48</v>
      </c>
      <c r="Z86" s="357">
        <v>31</v>
      </c>
      <c r="AP86" t="s">
        <v>2008</v>
      </c>
      <c r="AQ86" t="s">
        <v>2008</v>
      </c>
      <c r="AR86" t="s">
        <v>2008</v>
      </c>
      <c r="AS86" t="s">
        <v>2008</v>
      </c>
      <c r="AT86" t="s">
        <v>2008</v>
      </c>
      <c r="AU86" t="s">
        <v>2008</v>
      </c>
      <c r="AV86" t="s">
        <v>2008</v>
      </c>
      <c r="AW86" t="s">
        <v>2008</v>
      </c>
      <c r="AX86" t="s">
        <v>5449</v>
      </c>
      <c r="AZ86" t="s">
        <v>5258</v>
      </c>
      <c r="BA86" t="s">
        <v>5262</v>
      </c>
      <c r="BB86" t="s">
        <v>5263</v>
      </c>
    </row>
    <row r="87" spans="1:54" x14ac:dyDescent="0.25">
      <c r="A87" t="s">
        <v>448</v>
      </c>
      <c r="B87" t="s">
        <v>5252</v>
      </c>
      <c r="C87" t="s">
        <v>5253</v>
      </c>
      <c r="D87" t="s">
        <v>5445</v>
      </c>
      <c r="E87" t="s">
        <v>5456</v>
      </c>
      <c r="F87" t="s">
        <v>5447</v>
      </c>
      <c r="G87" t="s">
        <v>5457</v>
      </c>
      <c r="H87" t="s">
        <v>1609</v>
      </c>
      <c r="I87">
        <v>4201000090</v>
      </c>
      <c r="J87" t="s">
        <v>5258</v>
      </c>
      <c r="K87" t="s">
        <v>2008</v>
      </c>
      <c r="L87" t="s">
        <v>2008</v>
      </c>
      <c r="M87" t="s">
        <v>5259</v>
      </c>
      <c r="N87" t="s">
        <v>5284</v>
      </c>
      <c r="P87" t="s">
        <v>1995</v>
      </c>
      <c r="Q87">
        <v>587</v>
      </c>
      <c r="R87">
        <f t="shared" si="2"/>
        <v>1084</v>
      </c>
      <c r="S87">
        <v>1355</v>
      </c>
      <c r="T87" s="143">
        <v>5051771970172</v>
      </c>
      <c r="U87" s="356">
        <f t="shared" si="3"/>
        <v>5.3</v>
      </c>
      <c r="V87" s="356">
        <v>0.2</v>
      </c>
      <c r="W87" s="40">
        <v>5.5</v>
      </c>
      <c r="X87" s="357">
        <v>48</v>
      </c>
      <c r="Y87">
        <v>48</v>
      </c>
      <c r="Z87" s="357">
        <v>31</v>
      </c>
      <c r="AP87" t="s">
        <v>2008</v>
      </c>
      <c r="AQ87" t="s">
        <v>2008</v>
      </c>
      <c r="AR87" t="s">
        <v>2008</v>
      </c>
      <c r="AS87" t="s">
        <v>2008</v>
      </c>
      <c r="AT87" t="s">
        <v>2008</v>
      </c>
      <c r="AU87" t="s">
        <v>2008</v>
      </c>
      <c r="AV87" t="s">
        <v>2008</v>
      </c>
      <c r="AW87" t="s">
        <v>2008</v>
      </c>
      <c r="AX87" t="s">
        <v>5449</v>
      </c>
      <c r="AZ87" t="s">
        <v>5258</v>
      </c>
      <c r="BA87" t="s">
        <v>5262</v>
      </c>
      <c r="BB87" t="s">
        <v>5263</v>
      </c>
    </row>
    <row r="88" spans="1:54" x14ac:dyDescent="0.25">
      <c r="A88" t="s">
        <v>448</v>
      </c>
      <c r="B88" t="s">
        <v>5252</v>
      </c>
      <c r="C88" t="s">
        <v>5253</v>
      </c>
      <c r="D88" t="s">
        <v>5445</v>
      </c>
      <c r="E88" t="s">
        <v>5458</v>
      </c>
      <c r="F88" t="s">
        <v>5447</v>
      </c>
      <c r="G88" t="s">
        <v>5459</v>
      </c>
      <c r="H88" t="s">
        <v>1609</v>
      </c>
      <c r="I88">
        <v>4201000090</v>
      </c>
      <c r="J88" t="s">
        <v>5258</v>
      </c>
      <c r="K88" t="s">
        <v>2008</v>
      </c>
      <c r="L88" t="s">
        <v>2008</v>
      </c>
      <c r="M88" t="s">
        <v>5259</v>
      </c>
      <c r="N88" t="s">
        <v>5287</v>
      </c>
      <c r="P88" t="s">
        <v>1995</v>
      </c>
      <c r="Q88">
        <v>587</v>
      </c>
      <c r="R88">
        <f t="shared" si="2"/>
        <v>1084</v>
      </c>
      <c r="S88">
        <v>1355</v>
      </c>
      <c r="T88" s="143">
        <v>5051771970189</v>
      </c>
      <c r="U88" s="356">
        <f>W88-V88</f>
        <v>5.3</v>
      </c>
      <c r="V88" s="356">
        <v>0.2</v>
      </c>
      <c r="W88" s="40">
        <v>5.5</v>
      </c>
      <c r="X88" s="357">
        <v>48</v>
      </c>
      <c r="Y88">
        <v>48</v>
      </c>
      <c r="Z88" s="357">
        <v>31</v>
      </c>
      <c r="AP88" t="s">
        <v>2008</v>
      </c>
      <c r="AQ88" t="s">
        <v>2008</v>
      </c>
      <c r="AR88" t="s">
        <v>2008</v>
      </c>
      <c r="AS88" t="s">
        <v>2008</v>
      </c>
      <c r="AT88" t="s">
        <v>2008</v>
      </c>
      <c r="AU88" t="s">
        <v>2008</v>
      </c>
      <c r="AV88" t="s">
        <v>2008</v>
      </c>
      <c r="AW88" t="s">
        <v>2008</v>
      </c>
      <c r="AX88" t="s">
        <v>5449</v>
      </c>
      <c r="AZ88" t="s">
        <v>5258</v>
      </c>
      <c r="BA88" t="s">
        <v>5262</v>
      </c>
      <c r="BB88" t="s">
        <v>5263</v>
      </c>
    </row>
  </sheetData>
  <conditionalFormatting sqref="E7">
    <cfRule type="duplicateValues" dxfId="1" priority="1"/>
  </conditionalFormatting>
  <conditionalFormatting sqref="T7">
    <cfRule type="duplicateValues" dxfId="0" priority="2"/>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223"/>
  <sheetViews>
    <sheetView topLeftCell="D1" workbookViewId="0">
      <selection activeCell="I4" sqref="I4"/>
    </sheetView>
  </sheetViews>
  <sheetFormatPr defaultRowHeight="15" x14ac:dyDescent="0.25"/>
  <cols>
    <col min="1" max="2" width="23.42578125" hidden="1" customWidth="1"/>
    <col min="3" max="3" width="7.42578125" hidden="1" customWidth="1"/>
    <col min="4" max="4" width="19.5703125" customWidth="1"/>
    <col min="5" max="5" width="17.7109375" customWidth="1"/>
    <col min="6" max="7" width="13.85546875" customWidth="1"/>
    <col min="8" max="8" width="14.140625" customWidth="1"/>
    <col min="9" max="9" width="16.140625" customWidth="1"/>
    <col min="10" max="10" width="15.42578125" hidden="1" customWidth="1"/>
    <col min="11" max="11" width="21.85546875" bestFit="1" customWidth="1"/>
    <col min="12" max="12" width="14.5703125" customWidth="1"/>
    <col min="13" max="13" width="13.85546875" customWidth="1"/>
    <col min="14" max="14" width="7.28515625" bestFit="1" customWidth="1"/>
    <col min="15" max="15" width="13.85546875" customWidth="1"/>
    <col min="16" max="16" width="18.5703125" customWidth="1"/>
    <col min="17" max="17" width="19.7109375" bestFit="1" customWidth="1"/>
    <col min="18" max="18" width="14.140625" bestFit="1" customWidth="1"/>
    <col min="19" max="19" width="12.140625" customWidth="1"/>
    <col min="20" max="30" width="21" customWidth="1"/>
    <col min="31" max="31" width="23.28515625" customWidth="1"/>
    <col min="32" max="32" width="21.42578125" customWidth="1"/>
    <col min="33" max="38" width="23.28515625" hidden="1" customWidth="1"/>
    <col min="39" max="47" width="21.42578125" hidden="1" customWidth="1"/>
    <col min="48" max="48" width="23.42578125" customWidth="1"/>
    <col min="50" max="50" width="14.140625" bestFit="1" customWidth="1"/>
  </cols>
  <sheetData>
    <row r="1" spans="1:50" s="26" customFormat="1" x14ac:dyDescent="0.25">
      <c r="G1"/>
      <c r="H1"/>
      <c r="I1"/>
      <c r="J1"/>
      <c r="K1"/>
      <c r="L1"/>
      <c r="M1"/>
      <c r="N1"/>
      <c r="O1"/>
      <c r="P1"/>
      <c r="Q1"/>
      <c r="R1"/>
      <c r="S1"/>
      <c r="T1"/>
      <c r="U1"/>
      <c r="V1"/>
      <c r="W1"/>
      <c r="X1"/>
      <c r="Y1"/>
      <c r="Z1"/>
      <c r="AA1"/>
      <c r="AB1"/>
      <c r="AC1"/>
      <c r="AD1"/>
      <c r="AE1"/>
      <c r="AF1"/>
      <c r="AG1"/>
      <c r="AH1"/>
      <c r="AI1"/>
      <c r="AJ1"/>
      <c r="AK1"/>
      <c r="AL1"/>
      <c r="AM1"/>
      <c r="AN1"/>
      <c r="AO1"/>
      <c r="AP1"/>
      <c r="AQ1"/>
      <c r="AR1"/>
      <c r="AS1"/>
      <c r="AT1"/>
      <c r="AU1"/>
    </row>
    <row r="2" spans="1:50" x14ac:dyDescent="0.25">
      <c r="E2" s="8"/>
      <c r="F2" s="8"/>
    </row>
    <row r="3" spans="1:50" ht="15.75" x14ac:dyDescent="0.25">
      <c r="G3" s="1"/>
      <c r="H3" s="1" t="s">
        <v>0</v>
      </c>
      <c r="I3" s="243" t="s">
        <v>5225</v>
      </c>
      <c r="J3" s="1"/>
      <c r="K3" s="1"/>
      <c r="L3" s="1"/>
      <c r="N3" s="1"/>
      <c r="X3" s="1"/>
      <c r="AF3" s="1"/>
      <c r="AM3" s="1"/>
      <c r="AN3" s="1"/>
      <c r="AO3" s="1"/>
      <c r="AP3" s="1"/>
      <c r="AQ3" s="1"/>
      <c r="AR3" s="1"/>
      <c r="AS3" s="1"/>
      <c r="AT3" s="1"/>
      <c r="AU3" s="1"/>
      <c r="AV3" s="1"/>
    </row>
    <row r="4" spans="1:50" ht="15.75" x14ac:dyDescent="0.25">
      <c r="G4" s="1"/>
      <c r="H4" s="1" t="s">
        <v>1</v>
      </c>
      <c r="I4" s="87" t="s">
        <v>2</v>
      </c>
      <c r="J4" s="1"/>
      <c r="K4" s="1"/>
      <c r="L4" s="1"/>
      <c r="N4" s="1"/>
      <c r="X4" s="1"/>
      <c r="AF4" s="1"/>
      <c r="AM4" s="1"/>
      <c r="AN4" s="1"/>
      <c r="AO4" s="1"/>
      <c r="AP4" s="1"/>
      <c r="AQ4" s="1"/>
      <c r="AR4" s="1"/>
      <c r="AS4" s="1"/>
      <c r="AT4" s="1"/>
      <c r="AU4" s="1"/>
      <c r="AV4" s="1"/>
    </row>
    <row r="5" spans="1:50" ht="16.5" thickBot="1" x14ac:dyDescent="0.3">
      <c r="G5" s="1"/>
      <c r="H5" s="1" t="s">
        <v>3</v>
      </c>
      <c r="I5" s="6">
        <v>20250401</v>
      </c>
      <c r="J5" s="1"/>
      <c r="K5" s="1"/>
      <c r="L5" s="1"/>
      <c r="N5" s="1"/>
      <c r="X5" s="1"/>
      <c r="AF5" s="1"/>
      <c r="AM5" s="1"/>
      <c r="AN5" s="1"/>
      <c r="AO5" s="1"/>
      <c r="AP5" s="1"/>
      <c r="AQ5" s="1"/>
      <c r="AR5" s="1"/>
      <c r="AS5" s="1"/>
      <c r="AT5" s="1"/>
      <c r="AU5" s="1"/>
      <c r="AV5" s="1"/>
    </row>
    <row r="6" spans="1:50" ht="15.75" x14ac:dyDescent="0.25">
      <c r="H6" s="1" t="s">
        <v>4</v>
      </c>
      <c r="I6" s="87" t="s">
        <v>5</v>
      </c>
      <c r="R6" s="62"/>
      <c r="S6" s="63"/>
      <c r="T6" s="64"/>
      <c r="U6" s="64" t="s">
        <v>1965</v>
      </c>
      <c r="V6" s="63"/>
      <c r="W6" s="63"/>
      <c r="X6" s="65"/>
      <c r="Y6" s="56"/>
      <c r="Z6" s="56"/>
      <c r="AA6" s="57"/>
      <c r="AB6" s="57"/>
      <c r="AC6" s="57" t="s">
        <v>1976</v>
      </c>
      <c r="AD6" s="56"/>
      <c r="AE6" s="56"/>
      <c r="AF6" s="58"/>
      <c r="AG6" s="51"/>
      <c r="AH6" s="50"/>
      <c r="AI6" s="50" t="s">
        <v>1981</v>
      </c>
      <c r="AJ6" s="51"/>
      <c r="AK6" s="51"/>
      <c r="AL6" s="51"/>
      <c r="AM6" s="52"/>
      <c r="AN6" s="72"/>
      <c r="AO6" s="73"/>
      <c r="AP6" s="73"/>
      <c r="AQ6" s="80" t="s">
        <v>1992</v>
      </c>
      <c r="AR6" s="73"/>
      <c r="AS6" s="73"/>
      <c r="AT6" s="73"/>
      <c r="AU6" s="74"/>
      <c r="AV6" s="1"/>
      <c r="AW6" s="81"/>
      <c r="AX6" s="81"/>
    </row>
    <row r="7" spans="1:50" ht="15.75" x14ac:dyDescent="0.25">
      <c r="O7" s="1"/>
      <c r="P7" s="1"/>
      <c r="Q7" s="1"/>
      <c r="R7" s="66"/>
      <c r="S7" s="45" t="s">
        <v>1972</v>
      </c>
      <c r="T7" s="45" t="s">
        <v>1972</v>
      </c>
      <c r="U7" s="45" t="s">
        <v>1972</v>
      </c>
      <c r="V7" s="45" t="s">
        <v>1973</v>
      </c>
      <c r="W7" s="45" t="s">
        <v>1973</v>
      </c>
      <c r="X7" s="67" t="s">
        <v>1973</v>
      </c>
      <c r="Y7" s="46"/>
      <c r="Z7" s="46"/>
      <c r="AA7" s="46"/>
      <c r="AB7" s="46" t="s">
        <v>1972</v>
      </c>
      <c r="AC7" s="46" t="s">
        <v>1972</v>
      </c>
      <c r="AD7" s="46" t="s">
        <v>1973</v>
      </c>
      <c r="AE7" s="46" t="s">
        <v>1973</v>
      </c>
      <c r="AF7" s="59" t="s">
        <v>1973</v>
      </c>
      <c r="AG7" s="48"/>
      <c r="AH7" s="48" t="s">
        <v>1972</v>
      </c>
      <c r="AI7" s="48" t="s">
        <v>1972</v>
      </c>
      <c r="AJ7" s="48" t="s">
        <v>1973</v>
      </c>
      <c r="AK7" s="48" t="s">
        <v>1973</v>
      </c>
      <c r="AL7" s="49" t="s">
        <v>1973</v>
      </c>
      <c r="AM7" s="53"/>
      <c r="AN7" s="75"/>
      <c r="AO7" s="71"/>
      <c r="AP7" s="71"/>
      <c r="AQ7" s="71"/>
      <c r="AR7" s="71"/>
      <c r="AS7" s="71"/>
      <c r="AT7" s="71"/>
      <c r="AU7" s="76"/>
      <c r="AW7" s="81"/>
      <c r="AX7" s="81"/>
    </row>
    <row r="8" spans="1:50" ht="16.5" thickBot="1" x14ac:dyDescent="0.3">
      <c r="A8" s="4" t="s">
        <v>1611</v>
      </c>
      <c r="B8" s="4" t="s">
        <v>1612</v>
      </c>
      <c r="C8" s="4" t="s">
        <v>1613</v>
      </c>
      <c r="D8" s="4" t="s">
        <v>1614</v>
      </c>
      <c r="E8" s="4" t="s">
        <v>1615</v>
      </c>
      <c r="F8" s="4" t="s">
        <v>9</v>
      </c>
      <c r="G8" s="4" t="s">
        <v>1956</v>
      </c>
      <c r="H8" s="4" t="s">
        <v>1957</v>
      </c>
      <c r="I8" s="4" t="s">
        <v>1958</v>
      </c>
      <c r="J8" s="4" t="s">
        <v>1959</v>
      </c>
      <c r="K8" s="4" t="s">
        <v>1960</v>
      </c>
      <c r="L8" s="4" t="s">
        <v>1961</v>
      </c>
      <c r="M8" s="4" t="s">
        <v>1617</v>
      </c>
      <c r="N8" s="4" t="s">
        <v>1963</v>
      </c>
      <c r="O8" s="4" t="s">
        <v>1962</v>
      </c>
      <c r="P8" s="4" t="s">
        <v>1993</v>
      </c>
      <c r="Q8" s="4" t="s">
        <v>1994</v>
      </c>
      <c r="R8" s="68" t="s">
        <v>1966</v>
      </c>
      <c r="S8" s="69" t="s">
        <v>1974</v>
      </c>
      <c r="T8" s="69" t="s">
        <v>1967</v>
      </c>
      <c r="U8" s="69" t="s">
        <v>1968</v>
      </c>
      <c r="V8" s="69" t="s">
        <v>1969</v>
      </c>
      <c r="W8" s="69" t="s">
        <v>1970</v>
      </c>
      <c r="X8" s="70" t="s">
        <v>1971</v>
      </c>
      <c r="Y8" s="60" t="s">
        <v>1977</v>
      </c>
      <c r="Z8" s="60" t="s">
        <v>1978</v>
      </c>
      <c r="AA8" s="60" t="s">
        <v>1979</v>
      </c>
      <c r="AB8" s="60" t="s">
        <v>1980</v>
      </c>
      <c r="AC8" s="60" t="s">
        <v>1968</v>
      </c>
      <c r="AD8" s="60" t="s">
        <v>1969</v>
      </c>
      <c r="AE8" s="60" t="s">
        <v>1970</v>
      </c>
      <c r="AF8" s="61" t="s">
        <v>1971</v>
      </c>
      <c r="AG8" s="54" t="s">
        <v>1982</v>
      </c>
      <c r="AH8" s="54" t="s">
        <v>1980</v>
      </c>
      <c r="AI8" s="54" t="s">
        <v>1968</v>
      </c>
      <c r="AJ8" s="54" t="s">
        <v>1969</v>
      </c>
      <c r="AK8" s="54" t="s">
        <v>1970</v>
      </c>
      <c r="AL8" s="54" t="s">
        <v>1971</v>
      </c>
      <c r="AM8" s="55" t="s">
        <v>1983</v>
      </c>
      <c r="AN8" s="77" t="s">
        <v>1984</v>
      </c>
      <c r="AO8" s="78" t="s">
        <v>1985</v>
      </c>
      <c r="AP8" s="78" t="s">
        <v>1986</v>
      </c>
      <c r="AQ8" s="78" t="s">
        <v>1987</v>
      </c>
      <c r="AR8" s="78" t="s">
        <v>1988</v>
      </c>
      <c r="AS8" s="78" t="s">
        <v>1989</v>
      </c>
      <c r="AT8" s="78" t="s">
        <v>1990</v>
      </c>
      <c r="AU8" s="79" t="s">
        <v>1991</v>
      </c>
      <c r="AV8" s="4" t="s">
        <v>1616</v>
      </c>
      <c r="AW8" s="83" t="s">
        <v>900</v>
      </c>
      <c r="AX8" s="83" t="s">
        <v>5205</v>
      </c>
    </row>
    <row r="9" spans="1:50" ht="15.75" x14ac:dyDescent="0.25">
      <c r="D9" s="38" t="s">
        <v>1619</v>
      </c>
      <c r="G9" s="1"/>
      <c r="H9" s="1"/>
      <c r="I9" s="1"/>
      <c r="J9" s="1"/>
      <c r="K9" s="1"/>
      <c r="L9" s="1"/>
      <c r="N9" s="1"/>
      <c r="P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50" ht="15.75" x14ac:dyDescent="0.25">
      <c r="A10" t="s">
        <v>1917</v>
      </c>
      <c r="D10" t="s">
        <v>1620</v>
      </c>
      <c r="E10" t="s">
        <v>1621</v>
      </c>
      <c r="F10" t="s">
        <v>30</v>
      </c>
      <c r="G10" s="1" t="s">
        <v>5111</v>
      </c>
      <c r="H10" s="1" t="s">
        <v>5111</v>
      </c>
      <c r="I10" s="87" t="s">
        <v>2624</v>
      </c>
      <c r="J10" s="1"/>
      <c r="K10" s="181" t="s">
        <v>2002</v>
      </c>
      <c r="L10" s="181" t="s">
        <v>20</v>
      </c>
      <c r="M10" t="s">
        <v>1622</v>
      </c>
      <c r="N10" s="181" t="s">
        <v>1995</v>
      </c>
      <c r="O10" s="168">
        <v>81</v>
      </c>
      <c r="P10">
        <f t="shared" ref="P10:P15" si="0">Q10*0.8</f>
        <v>135.20000000000002</v>
      </c>
      <c r="Q10">
        <v>169</v>
      </c>
      <c r="R10" s="28" t="s">
        <v>1623</v>
      </c>
      <c r="S10" s="28">
        <v>1</v>
      </c>
      <c r="T10" s="28">
        <v>9.4E-2</v>
      </c>
      <c r="U10" s="28">
        <v>1.0940000000000001</v>
      </c>
      <c r="V10" s="28">
        <v>80</v>
      </c>
      <c r="W10" s="28">
        <v>260</v>
      </c>
      <c r="X10" s="28">
        <v>80</v>
      </c>
      <c r="Y10" s="28">
        <v>12</v>
      </c>
      <c r="Z10" s="28"/>
      <c r="AA10" s="156">
        <v>17350003510038</v>
      </c>
      <c r="AB10" s="28">
        <v>0.15</v>
      </c>
      <c r="AC10" s="28">
        <f t="shared" ref="AC10:AC15" si="1">U10*Y10+AB10</f>
        <v>13.278</v>
      </c>
      <c r="AD10" s="28">
        <v>34</v>
      </c>
      <c r="AE10" s="28">
        <v>27</v>
      </c>
      <c r="AF10" s="28">
        <v>26</v>
      </c>
      <c r="AG10" s="7">
        <v>0</v>
      </c>
      <c r="AH10" s="7">
        <v>0</v>
      </c>
      <c r="AI10" s="47">
        <f>AG10*AC10+AH10</f>
        <v>0</v>
      </c>
      <c r="AJ10" s="7"/>
      <c r="AK10" s="7"/>
      <c r="AL10" s="7"/>
      <c r="AM10" s="1"/>
      <c r="AN10" s="1"/>
      <c r="AO10" s="1"/>
      <c r="AP10" s="1"/>
      <c r="AQ10" s="1"/>
      <c r="AR10" s="1"/>
      <c r="AS10" s="1"/>
      <c r="AT10" s="1"/>
      <c r="AU10" s="1"/>
      <c r="AV10" s="325" t="s">
        <v>1782</v>
      </c>
      <c r="AX10" t="s">
        <v>5207</v>
      </c>
    </row>
    <row r="11" spans="1:50" ht="15.75" x14ac:dyDescent="0.25">
      <c r="A11" t="s">
        <v>1917</v>
      </c>
      <c r="D11" t="s">
        <v>1624</v>
      </c>
      <c r="E11" t="s">
        <v>1621</v>
      </c>
      <c r="F11" t="s">
        <v>30</v>
      </c>
      <c r="G11" s="1" t="s">
        <v>5112</v>
      </c>
      <c r="H11" s="1" t="s">
        <v>5112</v>
      </c>
      <c r="I11" s="87" t="s">
        <v>2624</v>
      </c>
      <c r="J11" s="1"/>
      <c r="K11" s="181" t="s">
        <v>2002</v>
      </c>
      <c r="L11" s="181" t="s">
        <v>20</v>
      </c>
      <c r="M11" t="s">
        <v>1625</v>
      </c>
      <c r="N11" s="181" t="s">
        <v>1995</v>
      </c>
      <c r="O11" s="168">
        <v>335.5</v>
      </c>
      <c r="P11">
        <f t="shared" si="0"/>
        <v>559.20000000000005</v>
      </c>
      <c r="Q11">
        <v>699</v>
      </c>
      <c r="R11" s="28" t="s">
        <v>1626</v>
      </c>
      <c r="S11" s="28">
        <v>5</v>
      </c>
      <c r="T11" s="28">
        <v>0.47</v>
      </c>
      <c r="U11" s="28">
        <f>T11+S11</f>
        <v>5.47</v>
      </c>
      <c r="V11" s="28">
        <v>200</v>
      </c>
      <c r="W11" s="28">
        <v>290</v>
      </c>
      <c r="X11" s="28">
        <v>130</v>
      </c>
      <c r="Y11" s="28">
        <v>3</v>
      </c>
      <c r="Z11" s="28"/>
      <c r="AA11" s="156">
        <v>17350003510045</v>
      </c>
      <c r="AB11" s="28">
        <v>0.15</v>
      </c>
      <c r="AC11" s="28">
        <f t="shared" si="1"/>
        <v>16.559999999999999</v>
      </c>
      <c r="AD11" s="28">
        <v>38</v>
      </c>
      <c r="AE11" s="28">
        <v>31</v>
      </c>
      <c r="AF11" s="28">
        <v>20</v>
      </c>
      <c r="AG11" s="7"/>
      <c r="AH11" s="7"/>
      <c r="AI11" s="7"/>
      <c r="AJ11" s="7"/>
      <c r="AK11" s="7"/>
      <c r="AL11" s="7"/>
      <c r="AM11" s="1"/>
      <c r="AN11" s="1"/>
      <c r="AO11" s="1"/>
      <c r="AP11" s="1"/>
      <c r="AQ11" s="1"/>
      <c r="AR11" s="1"/>
      <c r="AS11" s="1"/>
      <c r="AT11" s="1"/>
      <c r="AU11" s="1"/>
      <c r="AV11" s="325" t="s">
        <v>1779</v>
      </c>
      <c r="AX11" t="s">
        <v>5207</v>
      </c>
    </row>
    <row r="12" spans="1:50" ht="15.75" x14ac:dyDescent="0.25">
      <c r="A12" t="s">
        <v>1917</v>
      </c>
      <c r="D12" t="s">
        <v>1627</v>
      </c>
      <c r="E12" t="s">
        <v>1628</v>
      </c>
      <c r="F12" t="s">
        <v>30</v>
      </c>
      <c r="G12" s="1" t="s">
        <v>5113</v>
      </c>
      <c r="H12" s="1" t="s">
        <v>5113</v>
      </c>
      <c r="I12" s="87" t="s">
        <v>2624</v>
      </c>
      <c r="J12" s="1"/>
      <c r="K12" s="181" t="s">
        <v>2002</v>
      </c>
      <c r="L12" s="181" t="s">
        <v>20</v>
      </c>
      <c r="M12" t="s">
        <v>1622</v>
      </c>
      <c r="N12" s="181" t="s">
        <v>1995</v>
      </c>
      <c r="O12" s="168">
        <v>86</v>
      </c>
      <c r="P12">
        <f t="shared" si="0"/>
        <v>143.20000000000002</v>
      </c>
      <c r="Q12">
        <v>179</v>
      </c>
      <c r="R12" s="28" t="s">
        <v>1629</v>
      </c>
      <c r="S12" s="28">
        <v>1</v>
      </c>
      <c r="T12" s="28">
        <v>9.4E-2</v>
      </c>
      <c r="U12" s="28">
        <v>1.0940000000000001</v>
      </c>
      <c r="V12" s="28">
        <v>80</v>
      </c>
      <c r="W12" s="28">
        <v>260</v>
      </c>
      <c r="X12" s="28">
        <v>80</v>
      </c>
      <c r="Y12" s="28">
        <v>12</v>
      </c>
      <c r="Z12" s="28"/>
      <c r="AA12" s="156">
        <v>17350003510007</v>
      </c>
      <c r="AB12" s="28">
        <v>0.15</v>
      </c>
      <c r="AC12" s="28">
        <f t="shared" si="1"/>
        <v>13.278</v>
      </c>
      <c r="AD12" s="28">
        <v>34</v>
      </c>
      <c r="AE12" s="28">
        <v>27</v>
      </c>
      <c r="AF12" s="28">
        <v>26</v>
      </c>
      <c r="AG12" s="7"/>
      <c r="AH12" s="7"/>
      <c r="AI12" s="7"/>
      <c r="AJ12" s="7"/>
      <c r="AK12" s="7"/>
      <c r="AL12" s="7"/>
      <c r="AM12" s="1"/>
      <c r="AN12" s="1"/>
      <c r="AO12" s="1"/>
      <c r="AP12" s="1"/>
      <c r="AQ12" s="1"/>
      <c r="AR12" s="1"/>
      <c r="AS12" s="1"/>
      <c r="AT12" s="1"/>
      <c r="AU12" s="1"/>
      <c r="AV12" s="328" t="s">
        <v>1780</v>
      </c>
      <c r="AX12" t="s">
        <v>5207</v>
      </c>
    </row>
    <row r="13" spans="1:50" ht="15.75" x14ac:dyDescent="0.25">
      <c r="A13" t="s">
        <v>1917</v>
      </c>
      <c r="D13" t="s">
        <v>1630</v>
      </c>
      <c r="E13" t="s">
        <v>1631</v>
      </c>
      <c r="F13" t="s">
        <v>30</v>
      </c>
      <c r="G13" s="1" t="s">
        <v>5114</v>
      </c>
      <c r="H13" s="1" t="s">
        <v>5114</v>
      </c>
      <c r="I13" s="87" t="s">
        <v>2624</v>
      </c>
      <c r="J13" s="1"/>
      <c r="K13" s="181" t="s">
        <v>2002</v>
      </c>
      <c r="L13" s="181" t="s">
        <v>20</v>
      </c>
      <c r="M13" t="s">
        <v>70</v>
      </c>
      <c r="N13" s="181" t="s">
        <v>1995</v>
      </c>
      <c r="O13" s="168">
        <v>86</v>
      </c>
      <c r="P13">
        <f t="shared" si="0"/>
        <v>143.20000000000002</v>
      </c>
      <c r="Q13">
        <v>179</v>
      </c>
      <c r="R13" s="28" t="s">
        <v>1632</v>
      </c>
      <c r="S13" s="28">
        <v>0.5</v>
      </c>
      <c r="T13" s="28">
        <v>0.65</v>
      </c>
      <c r="U13" s="28">
        <v>0.56499999999999995</v>
      </c>
      <c r="V13" s="28">
        <v>100</v>
      </c>
      <c r="W13" s="28">
        <v>260</v>
      </c>
      <c r="X13" s="28">
        <v>50</v>
      </c>
      <c r="Y13" s="28">
        <v>12</v>
      </c>
      <c r="Z13" s="28"/>
      <c r="AA13" s="156">
        <v>17350003510014</v>
      </c>
      <c r="AB13" s="28">
        <v>0.15</v>
      </c>
      <c r="AC13" s="28">
        <f t="shared" si="1"/>
        <v>6.93</v>
      </c>
      <c r="AD13" s="28">
        <v>31</v>
      </c>
      <c r="AE13" s="28">
        <v>27</v>
      </c>
      <c r="AF13" s="28">
        <v>21</v>
      </c>
      <c r="AG13" s="7"/>
      <c r="AH13" s="7"/>
      <c r="AI13" s="7"/>
      <c r="AJ13" s="7"/>
      <c r="AK13" s="7"/>
      <c r="AL13" s="7"/>
      <c r="AM13" s="1"/>
      <c r="AN13" s="1"/>
      <c r="AO13" s="1"/>
      <c r="AP13" s="1"/>
      <c r="AQ13" s="1"/>
      <c r="AR13" s="1"/>
      <c r="AS13" s="1"/>
      <c r="AT13" s="1"/>
      <c r="AU13" s="1"/>
      <c r="AV13" s="325" t="s">
        <v>3964</v>
      </c>
      <c r="AX13" t="s">
        <v>5207</v>
      </c>
    </row>
    <row r="14" spans="1:50" ht="15.75" x14ac:dyDescent="0.25">
      <c r="A14" t="s">
        <v>1917</v>
      </c>
      <c r="D14" t="s">
        <v>1633</v>
      </c>
      <c r="E14" t="s">
        <v>1634</v>
      </c>
      <c r="F14" t="s">
        <v>30</v>
      </c>
      <c r="G14" s="1" t="s">
        <v>5115</v>
      </c>
      <c r="H14" s="1" t="s">
        <v>5115</v>
      </c>
      <c r="I14" s="87" t="s">
        <v>2624</v>
      </c>
      <c r="J14" s="1"/>
      <c r="K14" s="181" t="s">
        <v>2002</v>
      </c>
      <c r="L14" s="181" t="s">
        <v>20</v>
      </c>
      <c r="M14" t="s">
        <v>70</v>
      </c>
      <c r="N14" s="181" t="s">
        <v>1995</v>
      </c>
      <c r="O14" s="168">
        <v>62</v>
      </c>
      <c r="P14">
        <f t="shared" si="0"/>
        <v>103.2</v>
      </c>
      <c r="Q14">
        <v>129</v>
      </c>
      <c r="R14" s="28" t="s">
        <v>1635</v>
      </c>
      <c r="S14" s="28">
        <v>0.5</v>
      </c>
      <c r="T14" s="28">
        <v>0.65</v>
      </c>
      <c r="U14" s="28">
        <v>0.56499999999999995</v>
      </c>
      <c r="V14" s="28">
        <v>100</v>
      </c>
      <c r="W14" s="28">
        <v>260</v>
      </c>
      <c r="X14" s="28">
        <v>50</v>
      </c>
      <c r="Y14" s="28">
        <v>12</v>
      </c>
      <c r="Z14" s="28"/>
      <c r="AA14" s="156">
        <v>17350003510021</v>
      </c>
      <c r="AB14" s="28">
        <v>0.15</v>
      </c>
      <c r="AC14" s="28">
        <f t="shared" si="1"/>
        <v>6.93</v>
      </c>
      <c r="AD14" s="28">
        <v>31</v>
      </c>
      <c r="AE14" s="28">
        <v>27</v>
      </c>
      <c r="AF14" s="28">
        <v>21</v>
      </c>
      <c r="AG14" s="7"/>
      <c r="AH14" s="7"/>
      <c r="AI14" s="7"/>
      <c r="AJ14" s="7"/>
      <c r="AK14" s="7"/>
      <c r="AL14" s="7"/>
      <c r="AM14" s="1"/>
      <c r="AN14" s="1"/>
      <c r="AO14" s="1"/>
      <c r="AP14" s="1"/>
      <c r="AQ14" s="1"/>
      <c r="AR14" s="1"/>
      <c r="AS14" s="1"/>
      <c r="AT14" s="1"/>
      <c r="AU14" s="1"/>
      <c r="AV14" s="328" t="s">
        <v>1781</v>
      </c>
      <c r="AX14" t="s">
        <v>5207</v>
      </c>
    </row>
    <row r="15" spans="1:50" ht="15.75" x14ac:dyDescent="0.25">
      <c r="A15" t="s">
        <v>1917</v>
      </c>
      <c r="D15" t="s">
        <v>1636</v>
      </c>
      <c r="E15" t="s">
        <v>1637</v>
      </c>
      <c r="F15" t="s">
        <v>30</v>
      </c>
      <c r="G15" s="1" t="s">
        <v>5116</v>
      </c>
      <c r="H15" s="1" t="s">
        <v>5116</v>
      </c>
      <c r="I15" s="87" t="s">
        <v>2624</v>
      </c>
      <c r="J15" s="1"/>
      <c r="K15" s="181" t="s">
        <v>2002</v>
      </c>
      <c r="L15" s="181" t="s">
        <v>20</v>
      </c>
      <c r="M15" t="s">
        <v>1622</v>
      </c>
      <c r="N15" s="181" t="s">
        <v>1995</v>
      </c>
      <c r="O15" s="168">
        <v>134</v>
      </c>
      <c r="P15">
        <f t="shared" si="0"/>
        <v>223.20000000000002</v>
      </c>
      <c r="Q15">
        <v>279</v>
      </c>
      <c r="R15" s="28" t="s">
        <v>1638</v>
      </c>
      <c r="S15" s="28">
        <v>1</v>
      </c>
      <c r="T15" s="28">
        <v>9.4E-2</v>
      </c>
      <c r="U15" s="28">
        <v>1.0940000000000001</v>
      </c>
      <c r="V15" s="28">
        <v>80</v>
      </c>
      <c r="W15" s="28">
        <v>260</v>
      </c>
      <c r="X15" s="28">
        <v>80</v>
      </c>
      <c r="Y15" s="28">
        <v>12</v>
      </c>
      <c r="Z15" s="28"/>
      <c r="AA15" s="155">
        <v>17350003510052</v>
      </c>
      <c r="AB15" s="28">
        <v>0.15</v>
      </c>
      <c r="AC15" s="28">
        <f t="shared" si="1"/>
        <v>13.278</v>
      </c>
      <c r="AD15" s="28">
        <v>34</v>
      </c>
      <c r="AE15" s="28">
        <v>27</v>
      </c>
      <c r="AF15" s="28">
        <v>26</v>
      </c>
      <c r="AG15" s="7"/>
      <c r="AH15" s="7"/>
      <c r="AI15" s="7"/>
      <c r="AJ15" s="7"/>
      <c r="AK15" s="7"/>
      <c r="AL15" s="7"/>
      <c r="AM15" s="1"/>
      <c r="AN15" s="1"/>
      <c r="AO15" s="1"/>
      <c r="AP15" s="1"/>
      <c r="AQ15" s="1"/>
      <c r="AR15" s="1"/>
      <c r="AS15" s="1"/>
      <c r="AT15" s="1"/>
      <c r="AU15" s="1"/>
      <c r="AV15" s="321" t="s">
        <v>3963</v>
      </c>
      <c r="AX15" t="s">
        <v>5207</v>
      </c>
    </row>
    <row r="16" spans="1:50" ht="15.75" x14ac:dyDescent="0.25">
      <c r="G16" s="1"/>
      <c r="H16" s="1"/>
      <c r="I16" s="1"/>
      <c r="J16" s="1"/>
      <c r="K16" s="1"/>
      <c r="L16" s="1"/>
      <c r="M16" s="1"/>
      <c r="N16" s="1"/>
      <c r="O16" s="7"/>
      <c r="P16" s="7"/>
      <c r="Q16" s="7"/>
      <c r="R16" s="7"/>
      <c r="S16" s="7"/>
      <c r="T16" s="7"/>
      <c r="U16" s="7"/>
      <c r="V16" s="7"/>
      <c r="W16" s="7"/>
      <c r="X16" s="1"/>
      <c r="Y16" s="7"/>
      <c r="Z16" s="7"/>
      <c r="AA16" s="7"/>
      <c r="AB16" s="7"/>
      <c r="AC16" s="7"/>
      <c r="AD16" s="7"/>
      <c r="AE16" s="7"/>
      <c r="AF16" s="1"/>
      <c r="AG16" s="7"/>
      <c r="AH16" s="7"/>
      <c r="AI16" s="7"/>
      <c r="AJ16" s="7"/>
      <c r="AK16" s="7"/>
      <c r="AL16" s="7"/>
      <c r="AM16" s="1"/>
      <c r="AN16" s="1"/>
      <c r="AO16" s="1"/>
      <c r="AP16" s="1"/>
      <c r="AQ16" s="1"/>
      <c r="AR16" s="1"/>
      <c r="AS16" s="1"/>
      <c r="AT16" s="1"/>
      <c r="AU16" s="1"/>
    </row>
    <row r="17" spans="7:47" ht="15.75" x14ac:dyDescent="0.25">
      <c r="G17" s="1"/>
      <c r="H17" s="1"/>
      <c r="I17" s="1"/>
      <c r="J17" s="1"/>
      <c r="K17" s="1"/>
      <c r="L17" s="1"/>
      <c r="M17" s="1"/>
      <c r="N17" s="1"/>
      <c r="O17" s="7"/>
      <c r="P17" s="7"/>
      <c r="Q17" s="7"/>
      <c r="R17" s="7"/>
      <c r="S17" s="7"/>
      <c r="T17" s="7"/>
      <c r="U17" s="7"/>
      <c r="V17" s="7"/>
      <c r="W17" s="7"/>
      <c r="X17" s="1"/>
      <c r="Y17" s="7"/>
      <c r="Z17" s="7"/>
      <c r="AA17" s="7"/>
      <c r="AB17" s="7"/>
      <c r="AC17" s="7"/>
      <c r="AD17" s="7"/>
      <c r="AE17" s="7"/>
      <c r="AF17" s="1"/>
      <c r="AG17" s="7"/>
      <c r="AH17" s="7"/>
      <c r="AI17" s="7"/>
      <c r="AJ17" s="7"/>
      <c r="AK17" s="7"/>
      <c r="AL17" s="7"/>
      <c r="AM17" s="1"/>
      <c r="AN17" s="1"/>
      <c r="AO17" s="1"/>
      <c r="AP17" s="1"/>
      <c r="AQ17" s="1"/>
      <c r="AR17" s="1"/>
      <c r="AS17" s="1"/>
      <c r="AT17" s="1"/>
      <c r="AU17" s="1"/>
    </row>
    <row r="18" spans="7:47" ht="15.75" x14ac:dyDescent="0.25">
      <c r="G18" s="1"/>
      <c r="H18" s="1"/>
      <c r="I18" s="1"/>
      <c r="J18" s="1"/>
      <c r="K18" s="1"/>
      <c r="L18" s="1"/>
      <c r="M18" s="1"/>
      <c r="N18" s="1"/>
      <c r="O18" s="7"/>
      <c r="P18" s="7"/>
      <c r="Q18" s="7"/>
      <c r="R18" s="7"/>
      <c r="S18" s="7"/>
      <c r="T18" s="7"/>
      <c r="U18" s="7"/>
      <c r="V18" s="7"/>
      <c r="W18" s="7"/>
      <c r="X18" s="1"/>
      <c r="Y18" s="7"/>
      <c r="Z18" s="7"/>
      <c r="AA18" s="7"/>
      <c r="AB18" s="7"/>
      <c r="AC18" s="7"/>
      <c r="AD18" s="7"/>
      <c r="AE18" s="7"/>
      <c r="AF18" s="1"/>
      <c r="AG18" s="7"/>
      <c r="AH18" s="7"/>
      <c r="AI18" s="7"/>
      <c r="AJ18" s="7"/>
      <c r="AK18" s="7"/>
      <c r="AL18" s="7"/>
      <c r="AM18" s="1"/>
      <c r="AN18" s="1"/>
      <c r="AO18" s="1"/>
      <c r="AP18" s="1"/>
      <c r="AQ18" s="1"/>
      <c r="AR18" s="1"/>
      <c r="AS18" s="1"/>
      <c r="AT18" s="1"/>
      <c r="AU18" s="1"/>
    </row>
    <row r="19" spans="7:47" ht="15.75" x14ac:dyDescent="0.25">
      <c r="G19" s="1"/>
      <c r="H19" s="1"/>
      <c r="I19" s="1"/>
      <c r="J19" s="1"/>
      <c r="K19" s="1"/>
      <c r="L19" s="1"/>
      <c r="M19" s="1"/>
      <c r="N19" s="1"/>
      <c r="O19" s="7"/>
      <c r="P19" s="7"/>
      <c r="Q19" s="7"/>
      <c r="R19" s="7"/>
      <c r="S19" s="7"/>
      <c r="T19" s="7"/>
      <c r="U19" s="7"/>
      <c r="V19" s="7"/>
      <c r="W19" s="7"/>
      <c r="X19" s="1"/>
      <c r="Y19" s="7"/>
      <c r="Z19" s="7"/>
      <c r="AA19" s="7"/>
      <c r="AB19" s="7"/>
      <c r="AC19" s="7"/>
      <c r="AD19" s="7"/>
      <c r="AE19" s="7"/>
      <c r="AF19" s="1"/>
      <c r="AG19" s="7"/>
      <c r="AH19" s="7"/>
      <c r="AI19" s="7"/>
      <c r="AJ19" s="7"/>
      <c r="AK19" s="7"/>
      <c r="AL19" s="7"/>
      <c r="AM19" s="1"/>
      <c r="AN19" s="1"/>
      <c r="AO19" s="1"/>
      <c r="AP19" s="1"/>
      <c r="AQ19" s="1"/>
      <c r="AR19" s="1"/>
      <c r="AS19" s="1"/>
      <c r="AT19" s="1"/>
      <c r="AU19" s="1"/>
    </row>
    <row r="20" spans="7:47" ht="15.75" x14ac:dyDescent="0.25">
      <c r="G20" s="1"/>
      <c r="H20" s="1"/>
      <c r="I20" s="1"/>
      <c r="J20" s="1"/>
      <c r="K20" s="1"/>
      <c r="L20" s="1"/>
      <c r="M20" s="1"/>
      <c r="N20" s="1"/>
      <c r="O20" s="7"/>
      <c r="P20" s="7"/>
      <c r="Q20" s="7"/>
      <c r="R20" s="7"/>
      <c r="S20" s="7"/>
      <c r="T20" s="7"/>
      <c r="U20" s="7"/>
      <c r="V20" s="7"/>
      <c r="W20" s="7"/>
      <c r="X20" s="1"/>
      <c r="Y20" s="7"/>
      <c r="Z20" s="7"/>
      <c r="AA20" s="7"/>
      <c r="AB20" s="7"/>
      <c r="AC20" s="7"/>
      <c r="AD20" s="7"/>
      <c r="AE20" s="7"/>
      <c r="AF20" s="1"/>
      <c r="AG20" s="7"/>
      <c r="AH20" s="7"/>
      <c r="AI20" s="7"/>
      <c r="AJ20" s="7"/>
      <c r="AK20" s="7"/>
      <c r="AL20" s="7"/>
      <c r="AM20" s="1"/>
      <c r="AN20" s="1"/>
      <c r="AO20" s="1"/>
      <c r="AP20" s="1"/>
      <c r="AQ20" s="1"/>
      <c r="AR20" s="1"/>
      <c r="AS20" s="1"/>
      <c r="AT20" s="1"/>
      <c r="AU20" s="1"/>
    </row>
    <row r="21" spans="7:47" ht="15.75" x14ac:dyDescent="0.25">
      <c r="G21" s="1"/>
      <c r="H21" s="1"/>
      <c r="I21" s="1"/>
      <c r="J21" s="1"/>
      <c r="K21" s="1"/>
      <c r="L21" s="1"/>
      <c r="M21" s="1"/>
      <c r="N21" s="1"/>
      <c r="O21" s="7"/>
      <c r="P21" s="7"/>
      <c r="Q21" s="7"/>
      <c r="R21" s="7"/>
      <c r="S21" s="7"/>
      <c r="T21" s="7"/>
      <c r="U21" s="7"/>
      <c r="V21" s="7"/>
      <c r="W21" s="7"/>
      <c r="X21" s="1"/>
      <c r="Y21" s="7"/>
      <c r="Z21" s="7"/>
      <c r="AA21" s="7"/>
      <c r="AB21" s="7"/>
      <c r="AC21" s="7"/>
      <c r="AD21" s="7"/>
      <c r="AE21" s="7"/>
      <c r="AF21" s="1"/>
      <c r="AG21" s="7"/>
      <c r="AH21" s="7"/>
      <c r="AI21" s="7"/>
      <c r="AJ21" s="7"/>
      <c r="AK21" s="7"/>
      <c r="AL21" s="7"/>
      <c r="AM21" s="1"/>
      <c r="AN21" s="1"/>
      <c r="AO21" s="1"/>
      <c r="AP21" s="1"/>
      <c r="AQ21" s="1"/>
      <c r="AR21" s="1"/>
      <c r="AS21" s="1"/>
      <c r="AT21" s="1"/>
      <c r="AU21" s="1"/>
    </row>
    <row r="22" spans="7:47" ht="15.75" x14ac:dyDescent="0.25">
      <c r="G22" s="1"/>
      <c r="H22" s="1"/>
      <c r="I22" s="1"/>
      <c r="J22" s="1"/>
      <c r="K22" s="1"/>
      <c r="L22" s="1"/>
      <c r="M22" s="1"/>
      <c r="N22" s="1"/>
      <c r="O22" s="7"/>
      <c r="P22" s="7"/>
      <c r="Q22" s="7"/>
      <c r="R22" s="7"/>
      <c r="S22" s="7"/>
      <c r="T22" s="7"/>
      <c r="U22" s="7"/>
      <c r="V22" s="7"/>
      <c r="W22" s="7"/>
      <c r="X22" s="1"/>
      <c r="Y22" s="7"/>
      <c r="Z22" s="7"/>
      <c r="AA22" s="7"/>
      <c r="AB22" s="7"/>
      <c r="AC22" s="7"/>
      <c r="AD22" s="7"/>
      <c r="AE22" s="7"/>
      <c r="AF22" s="1"/>
      <c r="AG22" s="7"/>
      <c r="AH22" s="7"/>
      <c r="AI22" s="7"/>
      <c r="AJ22" s="7"/>
      <c r="AK22" s="7"/>
      <c r="AL22" s="7"/>
      <c r="AM22" s="1"/>
      <c r="AN22" s="1"/>
      <c r="AO22" s="1"/>
      <c r="AP22" s="1"/>
      <c r="AQ22" s="1"/>
      <c r="AR22" s="1"/>
      <c r="AS22" s="1"/>
      <c r="AT22" s="1"/>
      <c r="AU22" s="1"/>
    </row>
    <row r="23" spans="7:47" ht="15.75" x14ac:dyDescent="0.25">
      <c r="G23" s="1"/>
      <c r="H23" s="1"/>
      <c r="I23" s="1"/>
      <c r="J23" s="1"/>
      <c r="K23" s="1"/>
      <c r="L23" s="1"/>
      <c r="M23" s="1"/>
      <c r="N23" s="1"/>
      <c r="O23" s="7"/>
      <c r="P23" s="7"/>
      <c r="Q23" s="7"/>
      <c r="R23" s="7"/>
      <c r="S23" s="7"/>
      <c r="T23" s="7"/>
      <c r="U23" s="7"/>
      <c r="V23" s="7"/>
      <c r="W23" s="7"/>
      <c r="X23" s="1"/>
      <c r="Y23" s="7"/>
      <c r="Z23" s="7"/>
      <c r="AA23" s="7"/>
      <c r="AB23" s="7"/>
      <c r="AC23" s="7"/>
      <c r="AD23" s="7"/>
      <c r="AE23" s="7"/>
      <c r="AF23" s="1"/>
      <c r="AG23" s="7"/>
      <c r="AH23" s="7"/>
      <c r="AI23" s="7"/>
      <c r="AJ23" s="7"/>
      <c r="AK23" s="7"/>
      <c r="AL23" s="7"/>
      <c r="AM23" s="1"/>
      <c r="AN23" s="1"/>
      <c r="AO23" s="1"/>
      <c r="AP23" s="1"/>
      <c r="AQ23" s="1"/>
      <c r="AR23" s="1"/>
      <c r="AS23" s="1"/>
      <c r="AT23" s="1"/>
      <c r="AU23" s="1"/>
    </row>
    <row r="24" spans="7:47" ht="15.75" x14ac:dyDescent="0.25">
      <c r="G24" s="1"/>
      <c r="H24" s="1"/>
      <c r="I24" s="1"/>
      <c r="J24" s="1"/>
      <c r="K24" s="1"/>
      <c r="L24" s="1"/>
      <c r="M24" s="1"/>
      <c r="N24" s="1"/>
      <c r="O24" s="7"/>
      <c r="P24" s="7"/>
      <c r="Q24" s="7"/>
      <c r="R24" s="7"/>
      <c r="S24" s="7"/>
      <c r="T24" s="7"/>
      <c r="U24" s="7"/>
      <c r="V24" s="7"/>
      <c r="W24" s="7"/>
      <c r="X24" s="1"/>
      <c r="Y24" s="7"/>
      <c r="Z24" s="7"/>
      <c r="AA24" s="7"/>
      <c r="AB24" s="7"/>
      <c r="AC24" s="7"/>
      <c r="AD24" s="7"/>
      <c r="AE24" s="7"/>
      <c r="AF24" s="1"/>
      <c r="AG24" s="7"/>
      <c r="AH24" s="7"/>
      <c r="AI24" s="7"/>
      <c r="AJ24" s="7"/>
      <c r="AK24" s="7"/>
      <c r="AL24" s="7"/>
      <c r="AM24" s="1"/>
      <c r="AN24" s="1"/>
      <c r="AO24" s="1"/>
      <c r="AP24" s="1"/>
      <c r="AQ24" s="1"/>
      <c r="AR24" s="1"/>
      <c r="AS24" s="1"/>
      <c r="AT24" s="1"/>
      <c r="AU24" s="1"/>
    </row>
    <row r="25" spans="7:47" ht="15.75" x14ac:dyDescent="0.25">
      <c r="G25" s="1"/>
      <c r="H25" s="1"/>
      <c r="I25" s="1"/>
      <c r="J25" s="1"/>
      <c r="K25" s="1"/>
      <c r="L25" s="1"/>
      <c r="M25" s="1"/>
      <c r="N25" s="1"/>
      <c r="O25" s="7"/>
      <c r="P25" s="7"/>
      <c r="Q25" s="7"/>
      <c r="R25" s="7"/>
      <c r="S25" s="7"/>
      <c r="T25" s="7"/>
      <c r="U25" s="7"/>
      <c r="V25" s="7"/>
      <c r="W25" s="7"/>
      <c r="X25" s="1"/>
      <c r="Y25" s="7"/>
      <c r="Z25" s="7"/>
      <c r="AA25" s="7"/>
      <c r="AB25" s="7"/>
      <c r="AC25" s="7"/>
      <c r="AD25" s="7"/>
      <c r="AE25" s="7"/>
      <c r="AF25" s="1"/>
      <c r="AG25" s="7"/>
      <c r="AH25" s="7"/>
      <c r="AI25" s="7"/>
      <c r="AJ25" s="7"/>
      <c r="AK25" s="7"/>
      <c r="AL25" s="7"/>
      <c r="AM25" s="1"/>
      <c r="AN25" s="1"/>
      <c r="AO25" s="1"/>
      <c r="AP25" s="1"/>
      <c r="AQ25" s="1"/>
      <c r="AR25" s="1"/>
      <c r="AS25" s="1"/>
      <c r="AT25" s="1"/>
      <c r="AU25" s="1"/>
    </row>
    <row r="26" spans="7:47" ht="15.75" x14ac:dyDescent="0.25">
      <c r="G26" s="1"/>
      <c r="H26" s="1"/>
      <c r="I26" s="1"/>
      <c r="J26" s="1"/>
      <c r="K26" s="1"/>
      <c r="L26" s="1"/>
      <c r="M26" s="1"/>
      <c r="N26" s="1"/>
      <c r="O26" s="7"/>
      <c r="P26" s="7"/>
      <c r="Q26" s="7"/>
      <c r="R26" s="7"/>
      <c r="S26" s="7"/>
      <c r="T26" s="7"/>
      <c r="U26" s="7"/>
      <c r="V26" s="7"/>
      <c r="W26" s="7"/>
      <c r="X26" s="1"/>
      <c r="Y26" s="7"/>
      <c r="Z26" s="7"/>
      <c r="AA26" s="7"/>
      <c r="AB26" s="7"/>
      <c r="AC26" s="7"/>
      <c r="AD26" s="7"/>
      <c r="AE26" s="7"/>
      <c r="AF26" s="1"/>
      <c r="AG26" s="7"/>
      <c r="AH26" s="7"/>
      <c r="AI26" s="7"/>
      <c r="AJ26" s="7"/>
      <c r="AK26" s="7"/>
      <c r="AL26" s="7"/>
      <c r="AM26" s="1"/>
      <c r="AN26" s="1"/>
      <c r="AO26" s="1"/>
      <c r="AP26" s="1"/>
      <c r="AQ26" s="1"/>
      <c r="AR26" s="1"/>
      <c r="AS26" s="1"/>
      <c r="AT26" s="1"/>
      <c r="AU26" s="1"/>
    </row>
    <row r="27" spans="7:47" ht="15.75" x14ac:dyDescent="0.25">
      <c r="G27" s="1"/>
      <c r="H27" s="1"/>
      <c r="I27" s="1"/>
      <c r="J27" s="1"/>
      <c r="K27" s="1"/>
      <c r="L27" s="1"/>
      <c r="M27" s="1"/>
      <c r="N27" s="1"/>
      <c r="O27" s="7"/>
      <c r="P27" s="7"/>
      <c r="Q27" s="7"/>
      <c r="R27" s="7"/>
      <c r="S27" s="7"/>
      <c r="T27" s="7"/>
      <c r="U27" s="7"/>
      <c r="V27" s="7"/>
      <c r="W27" s="7"/>
      <c r="X27" s="1"/>
      <c r="Y27" s="7"/>
      <c r="Z27" s="7"/>
      <c r="AA27" s="7"/>
      <c r="AB27" s="7"/>
      <c r="AC27" s="7"/>
      <c r="AD27" s="7"/>
      <c r="AE27" s="7"/>
      <c r="AF27" s="1"/>
      <c r="AG27" s="7"/>
      <c r="AH27" s="7"/>
      <c r="AI27" s="7"/>
      <c r="AJ27" s="7"/>
      <c r="AK27" s="7"/>
      <c r="AL27" s="7"/>
      <c r="AM27" s="1"/>
      <c r="AN27" s="1"/>
      <c r="AO27" s="1"/>
      <c r="AP27" s="1"/>
      <c r="AQ27" s="1"/>
      <c r="AR27" s="1"/>
      <c r="AS27" s="1"/>
      <c r="AT27" s="1"/>
      <c r="AU27" s="1"/>
    </row>
    <row r="28" spans="7:47" ht="15.75" x14ac:dyDescent="0.25">
      <c r="G28" s="1"/>
      <c r="H28" s="1"/>
      <c r="I28" s="1"/>
      <c r="J28" s="1"/>
      <c r="K28" s="1"/>
      <c r="L28" s="1"/>
      <c r="M28" s="1"/>
      <c r="N28" s="1"/>
      <c r="O28" s="7"/>
      <c r="P28" s="7"/>
      <c r="Q28" s="7"/>
      <c r="R28" s="7"/>
      <c r="S28" s="7"/>
      <c r="T28" s="7"/>
      <c r="U28" s="7"/>
      <c r="V28" s="7"/>
      <c r="W28" s="7"/>
      <c r="X28" s="1"/>
      <c r="Y28" s="7"/>
      <c r="Z28" s="7"/>
      <c r="AA28" s="7"/>
      <c r="AB28" s="7"/>
      <c r="AC28" s="7"/>
      <c r="AD28" s="7"/>
      <c r="AE28" s="7"/>
      <c r="AF28" s="1"/>
      <c r="AG28" s="7"/>
      <c r="AH28" s="7"/>
      <c r="AI28" s="7"/>
      <c r="AJ28" s="7"/>
      <c r="AK28" s="7"/>
      <c r="AL28" s="7"/>
      <c r="AM28" s="1"/>
      <c r="AN28" s="1"/>
      <c r="AO28" s="1"/>
      <c r="AP28" s="1"/>
      <c r="AQ28" s="1"/>
      <c r="AR28" s="1"/>
      <c r="AS28" s="1"/>
      <c r="AT28" s="1"/>
      <c r="AU28" s="1"/>
    </row>
    <row r="29" spans="7:47" ht="15.75" x14ac:dyDescent="0.25">
      <c r="G29" s="1"/>
      <c r="H29" s="1"/>
      <c r="I29" s="1"/>
      <c r="J29" s="1"/>
      <c r="K29" s="1"/>
      <c r="L29" s="1"/>
      <c r="M29" s="1"/>
      <c r="N29" s="1"/>
      <c r="O29" s="7"/>
      <c r="P29" s="7"/>
      <c r="Q29" s="7"/>
      <c r="R29" s="7"/>
      <c r="S29" s="7"/>
      <c r="T29" s="7"/>
      <c r="U29" s="7"/>
      <c r="V29" s="7"/>
      <c r="W29" s="7"/>
      <c r="X29" s="1"/>
      <c r="Y29" s="7"/>
      <c r="Z29" s="7"/>
      <c r="AA29" s="7"/>
      <c r="AB29" s="7"/>
      <c r="AC29" s="7"/>
      <c r="AD29" s="7"/>
      <c r="AE29" s="7"/>
      <c r="AF29" s="1"/>
      <c r="AG29" s="7"/>
      <c r="AH29" s="7"/>
      <c r="AI29" s="7"/>
      <c r="AJ29" s="7"/>
      <c r="AK29" s="7"/>
      <c r="AL29" s="7"/>
      <c r="AM29" s="1"/>
      <c r="AN29" s="1"/>
      <c r="AO29" s="1"/>
      <c r="AP29" s="1"/>
      <c r="AQ29" s="1"/>
      <c r="AR29" s="1"/>
      <c r="AS29" s="1"/>
      <c r="AT29" s="1"/>
      <c r="AU29" s="1"/>
    </row>
    <row r="30" spans="7:47" ht="15.75" x14ac:dyDescent="0.25">
      <c r="G30" s="1"/>
      <c r="H30" s="1"/>
      <c r="I30" s="1"/>
      <c r="J30" s="1"/>
      <c r="K30" s="1"/>
      <c r="L30" s="1"/>
      <c r="M30" s="1"/>
      <c r="N30" s="1"/>
      <c r="O30" s="7"/>
      <c r="P30" s="7"/>
      <c r="Q30" s="7"/>
      <c r="R30" s="7"/>
      <c r="S30" s="7"/>
      <c r="T30" s="7"/>
      <c r="U30" s="7"/>
      <c r="V30" s="7"/>
      <c r="W30" s="7"/>
      <c r="X30" s="1"/>
      <c r="Y30" s="7"/>
      <c r="Z30" s="7"/>
      <c r="AA30" s="7"/>
      <c r="AB30" s="7"/>
      <c r="AC30" s="7"/>
      <c r="AD30" s="7"/>
      <c r="AE30" s="7"/>
      <c r="AF30" s="1"/>
      <c r="AG30" s="7"/>
      <c r="AH30" s="7"/>
      <c r="AI30" s="7"/>
      <c r="AJ30" s="7"/>
      <c r="AK30" s="7"/>
      <c r="AL30" s="7"/>
      <c r="AM30" s="1"/>
      <c r="AN30" s="1"/>
      <c r="AO30" s="1"/>
      <c r="AP30" s="1"/>
      <c r="AQ30" s="1"/>
      <c r="AR30" s="1"/>
      <c r="AS30" s="1"/>
      <c r="AT30" s="1"/>
      <c r="AU30" s="1"/>
    </row>
    <row r="31" spans="7:47" ht="15.75" x14ac:dyDescent="0.25">
      <c r="G31" s="1"/>
      <c r="H31" s="1"/>
      <c r="I31" s="1"/>
      <c r="J31" s="1"/>
      <c r="K31" s="1"/>
      <c r="L31" s="1"/>
      <c r="M31" s="1"/>
      <c r="N31" s="1"/>
      <c r="O31" s="7"/>
      <c r="P31" s="7"/>
      <c r="Q31" s="7"/>
      <c r="R31" s="7"/>
      <c r="S31" s="7"/>
      <c r="T31" s="7"/>
      <c r="U31" s="7"/>
      <c r="V31" s="7"/>
      <c r="W31" s="7"/>
      <c r="X31" s="1"/>
      <c r="Y31" s="7"/>
      <c r="Z31" s="7"/>
      <c r="AA31" s="7"/>
      <c r="AB31" s="7"/>
      <c r="AC31" s="7"/>
      <c r="AD31" s="7"/>
      <c r="AE31" s="7"/>
      <c r="AF31" s="1"/>
      <c r="AG31" s="7"/>
      <c r="AH31" s="7"/>
      <c r="AI31" s="7"/>
      <c r="AJ31" s="7"/>
      <c r="AK31" s="7"/>
      <c r="AL31" s="7"/>
      <c r="AM31" s="1"/>
      <c r="AN31" s="1"/>
      <c r="AO31" s="1"/>
      <c r="AP31" s="1"/>
      <c r="AQ31" s="1"/>
      <c r="AR31" s="1"/>
      <c r="AS31" s="1"/>
      <c r="AT31" s="1"/>
      <c r="AU31" s="1"/>
    </row>
    <row r="32" spans="7:47" ht="15.75" x14ac:dyDescent="0.25">
      <c r="G32" s="1"/>
      <c r="H32" s="1"/>
      <c r="I32" s="1"/>
      <c r="J32" s="1"/>
      <c r="K32" s="1"/>
      <c r="L32" s="1"/>
      <c r="M32" s="1"/>
      <c r="N32" s="1"/>
      <c r="O32" s="7"/>
      <c r="P32" s="7"/>
      <c r="Q32" s="7"/>
      <c r="R32" s="7"/>
      <c r="S32" s="7"/>
      <c r="T32" s="7"/>
      <c r="U32" s="7"/>
      <c r="V32" s="7"/>
      <c r="W32" s="7"/>
      <c r="X32" s="1"/>
      <c r="Y32" s="7"/>
      <c r="Z32" s="7"/>
      <c r="AA32" s="7"/>
      <c r="AB32" s="7"/>
      <c r="AC32" s="7"/>
      <c r="AD32" s="7"/>
      <c r="AE32" s="7"/>
      <c r="AF32" s="1"/>
      <c r="AG32" s="7"/>
      <c r="AH32" s="7"/>
      <c r="AI32" s="7"/>
      <c r="AJ32" s="7"/>
      <c r="AK32" s="7"/>
      <c r="AL32" s="7"/>
      <c r="AM32" s="1"/>
      <c r="AN32" s="1"/>
      <c r="AO32" s="1"/>
      <c r="AP32" s="1"/>
      <c r="AQ32" s="1"/>
      <c r="AR32" s="1"/>
      <c r="AS32" s="1"/>
      <c r="AT32" s="1"/>
      <c r="AU32" s="1"/>
    </row>
    <row r="33" spans="7:47" ht="15.75" x14ac:dyDescent="0.25">
      <c r="G33" s="1"/>
      <c r="H33" s="1"/>
      <c r="I33" s="1"/>
      <c r="J33" s="1"/>
      <c r="K33" s="1"/>
      <c r="L33" s="1"/>
      <c r="M33" s="1"/>
      <c r="N33" s="1"/>
      <c r="O33" s="7"/>
      <c r="P33" s="7"/>
      <c r="Q33" s="7"/>
      <c r="R33" s="7"/>
      <c r="S33" s="7"/>
      <c r="T33" s="7"/>
      <c r="U33" s="7"/>
      <c r="V33" s="7"/>
      <c r="W33" s="7"/>
      <c r="X33" s="1"/>
      <c r="Y33" s="7"/>
      <c r="Z33" s="7"/>
      <c r="AA33" s="7"/>
      <c r="AB33" s="7"/>
      <c r="AC33" s="7"/>
      <c r="AD33" s="7"/>
      <c r="AE33" s="7"/>
      <c r="AF33" s="1"/>
      <c r="AG33" s="7"/>
      <c r="AH33" s="7"/>
      <c r="AI33" s="7"/>
      <c r="AJ33" s="7"/>
      <c r="AK33" s="7"/>
      <c r="AL33" s="7"/>
      <c r="AM33" s="1"/>
      <c r="AN33" s="1"/>
      <c r="AO33" s="1"/>
      <c r="AP33" s="1"/>
      <c r="AQ33" s="1"/>
      <c r="AR33" s="1"/>
      <c r="AS33" s="1"/>
      <c r="AT33" s="1"/>
      <c r="AU33" s="1"/>
    </row>
    <row r="34" spans="7:47" ht="15.75" x14ac:dyDescent="0.25">
      <c r="G34" s="1"/>
      <c r="H34" s="1"/>
      <c r="I34" s="1"/>
      <c r="J34" s="1"/>
      <c r="K34" s="1"/>
      <c r="L34" s="1"/>
      <c r="M34" s="1"/>
      <c r="N34" s="1"/>
      <c r="O34" s="7"/>
      <c r="P34" s="7"/>
      <c r="Q34" s="7"/>
      <c r="R34" s="7"/>
      <c r="S34" s="7"/>
      <c r="T34" s="7"/>
      <c r="U34" s="7"/>
      <c r="V34" s="7"/>
      <c r="W34" s="7"/>
      <c r="X34" s="1"/>
      <c r="Y34" s="7"/>
      <c r="Z34" s="7"/>
      <c r="AA34" s="7"/>
      <c r="AB34" s="7"/>
      <c r="AC34" s="7"/>
      <c r="AD34" s="7"/>
      <c r="AE34" s="7"/>
      <c r="AF34" s="1"/>
      <c r="AG34" s="7"/>
      <c r="AH34" s="7"/>
      <c r="AI34" s="7"/>
      <c r="AJ34" s="7"/>
      <c r="AK34" s="7"/>
      <c r="AL34" s="7"/>
      <c r="AM34" s="1"/>
      <c r="AN34" s="1"/>
      <c r="AO34" s="1"/>
      <c r="AP34" s="1"/>
      <c r="AQ34" s="1"/>
      <c r="AR34" s="1"/>
      <c r="AS34" s="1"/>
      <c r="AT34" s="1"/>
      <c r="AU34" s="1"/>
    </row>
    <row r="35" spans="7:47" ht="15.75" x14ac:dyDescent="0.25">
      <c r="G35" s="1"/>
      <c r="H35" s="1"/>
      <c r="I35" s="1"/>
      <c r="J35" s="1"/>
      <c r="K35" s="1"/>
      <c r="L35" s="1"/>
      <c r="M35" s="1"/>
      <c r="N35" s="1"/>
      <c r="O35" s="7"/>
      <c r="P35" s="7"/>
      <c r="Q35" s="7"/>
      <c r="R35" s="7"/>
      <c r="S35" s="7"/>
      <c r="T35" s="7"/>
      <c r="U35" s="7"/>
      <c r="V35" s="7"/>
      <c r="W35" s="7"/>
      <c r="X35" s="1"/>
      <c r="Y35" s="7"/>
      <c r="Z35" s="7"/>
      <c r="AA35" s="7"/>
      <c r="AB35" s="7"/>
      <c r="AC35" s="7"/>
      <c r="AD35" s="7"/>
      <c r="AE35" s="7"/>
      <c r="AF35" s="1"/>
      <c r="AG35" s="7"/>
      <c r="AH35" s="7"/>
      <c r="AI35" s="7"/>
      <c r="AJ35" s="7"/>
      <c r="AK35" s="7"/>
      <c r="AL35" s="7"/>
      <c r="AM35" s="1"/>
      <c r="AN35" s="1"/>
      <c r="AO35" s="1"/>
      <c r="AP35" s="1"/>
      <c r="AQ35" s="1"/>
      <c r="AR35" s="1"/>
      <c r="AS35" s="1"/>
      <c r="AT35" s="1"/>
      <c r="AU35" s="1"/>
    </row>
    <row r="36" spans="7:47" ht="15.75" x14ac:dyDescent="0.25">
      <c r="G36" s="1"/>
      <c r="H36" s="1"/>
      <c r="I36" s="1"/>
      <c r="J36" s="1"/>
      <c r="K36" s="1"/>
      <c r="L36" s="1"/>
      <c r="M36" s="1"/>
      <c r="N36" s="1"/>
      <c r="O36" s="7"/>
      <c r="P36" s="7"/>
      <c r="Q36" s="7"/>
      <c r="R36" s="7"/>
      <c r="S36" s="7"/>
      <c r="T36" s="7"/>
      <c r="U36" s="7"/>
      <c r="V36" s="7"/>
      <c r="W36" s="7"/>
      <c r="X36" s="1"/>
      <c r="Y36" s="7"/>
      <c r="Z36" s="7"/>
      <c r="AA36" s="7"/>
      <c r="AB36" s="7"/>
      <c r="AC36" s="7"/>
      <c r="AD36" s="7"/>
      <c r="AE36" s="7"/>
      <c r="AF36" s="1"/>
      <c r="AG36" s="7"/>
      <c r="AH36" s="7"/>
      <c r="AI36" s="7"/>
      <c r="AJ36" s="7"/>
      <c r="AK36" s="7"/>
      <c r="AL36" s="7"/>
      <c r="AM36" s="1"/>
      <c r="AN36" s="1"/>
      <c r="AO36" s="1"/>
      <c r="AP36" s="1"/>
      <c r="AQ36" s="1"/>
      <c r="AR36" s="1"/>
      <c r="AS36" s="1"/>
      <c r="AT36" s="1"/>
      <c r="AU36" s="1"/>
    </row>
    <row r="37" spans="7:47" ht="15.75" x14ac:dyDescent="0.25">
      <c r="G37" s="1"/>
      <c r="H37" s="1"/>
      <c r="I37" s="1"/>
      <c r="J37" s="1"/>
      <c r="K37" s="1"/>
      <c r="L37" s="1"/>
      <c r="M37" s="1"/>
      <c r="N37" s="1"/>
      <c r="O37" s="7"/>
      <c r="P37" s="7"/>
      <c r="Q37" s="7"/>
      <c r="R37" s="7"/>
      <c r="S37" s="7"/>
      <c r="T37" s="7"/>
      <c r="U37" s="7"/>
      <c r="V37" s="7"/>
      <c r="W37" s="7"/>
      <c r="X37" s="1"/>
      <c r="Y37" s="7"/>
      <c r="Z37" s="7"/>
      <c r="AA37" s="7"/>
      <c r="AB37" s="7"/>
      <c r="AC37" s="7"/>
      <c r="AD37" s="7"/>
      <c r="AE37" s="7"/>
      <c r="AF37" s="1"/>
      <c r="AG37" s="7"/>
      <c r="AH37" s="7"/>
      <c r="AI37" s="7"/>
      <c r="AJ37" s="7"/>
      <c r="AK37" s="7"/>
      <c r="AL37" s="7"/>
      <c r="AM37" s="1"/>
      <c r="AN37" s="1"/>
      <c r="AO37" s="1"/>
      <c r="AP37" s="1"/>
      <c r="AQ37" s="1"/>
      <c r="AR37" s="1"/>
      <c r="AS37" s="1"/>
      <c r="AT37" s="1"/>
      <c r="AU37" s="1"/>
    </row>
    <row r="38" spans="7:47" ht="15.75" x14ac:dyDescent="0.25">
      <c r="G38" s="1"/>
      <c r="H38" s="1"/>
      <c r="I38" s="1"/>
      <c r="J38" s="1"/>
      <c r="K38" s="1"/>
      <c r="L38" s="1"/>
      <c r="M38" s="1"/>
      <c r="N38" s="1"/>
      <c r="O38" s="7"/>
      <c r="P38" s="7"/>
      <c r="Q38" s="7"/>
      <c r="R38" s="7"/>
      <c r="S38" s="7"/>
      <c r="T38" s="7"/>
      <c r="U38" s="7"/>
      <c r="V38" s="7"/>
      <c r="W38" s="7"/>
      <c r="X38" s="1"/>
      <c r="Y38" s="7"/>
      <c r="Z38" s="7"/>
      <c r="AA38" s="7"/>
      <c r="AB38" s="7"/>
      <c r="AC38" s="7"/>
      <c r="AD38" s="7"/>
      <c r="AE38" s="7"/>
      <c r="AF38" s="1"/>
      <c r="AG38" s="7"/>
      <c r="AH38" s="7"/>
      <c r="AI38" s="7"/>
      <c r="AJ38" s="7"/>
      <c r="AK38" s="7"/>
      <c r="AL38" s="7"/>
      <c r="AM38" s="1"/>
      <c r="AN38" s="1"/>
      <c r="AO38" s="1"/>
      <c r="AP38" s="1"/>
      <c r="AQ38" s="1"/>
      <c r="AR38" s="1"/>
      <c r="AS38" s="1"/>
      <c r="AT38" s="1"/>
      <c r="AU38" s="1"/>
    </row>
    <row r="39" spans="7:47" ht="15.75" x14ac:dyDescent="0.25">
      <c r="G39" s="1"/>
      <c r="H39" s="1"/>
      <c r="I39" s="1"/>
      <c r="J39" s="1"/>
      <c r="K39" s="1"/>
      <c r="L39" s="1"/>
      <c r="M39" s="1"/>
      <c r="N39" s="1"/>
      <c r="O39" s="7"/>
      <c r="P39" s="7"/>
      <c r="Q39" s="7"/>
      <c r="R39" s="7"/>
      <c r="S39" s="7"/>
      <c r="T39" s="7"/>
      <c r="U39" s="7"/>
      <c r="V39" s="7"/>
      <c r="W39" s="7"/>
      <c r="X39" s="1"/>
      <c r="Y39" s="7"/>
      <c r="Z39" s="7"/>
      <c r="AA39" s="7"/>
      <c r="AB39" s="7"/>
      <c r="AC39" s="7"/>
      <c r="AD39" s="7"/>
      <c r="AE39" s="7"/>
      <c r="AF39" s="1"/>
      <c r="AG39" s="7"/>
      <c r="AH39" s="7"/>
      <c r="AI39" s="7"/>
      <c r="AJ39" s="7"/>
      <c r="AK39" s="7"/>
      <c r="AL39" s="7"/>
      <c r="AM39" s="1"/>
      <c r="AN39" s="1"/>
      <c r="AO39" s="1"/>
      <c r="AP39" s="1"/>
      <c r="AQ39" s="1"/>
      <c r="AR39" s="1"/>
      <c r="AS39" s="1"/>
      <c r="AT39" s="1"/>
      <c r="AU39" s="1"/>
    </row>
    <row r="40" spans="7:47" ht="15.75" x14ac:dyDescent="0.25">
      <c r="G40" s="1"/>
      <c r="H40" s="1"/>
      <c r="I40" s="1"/>
      <c r="J40" s="1"/>
      <c r="K40" s="1"/>
      <c r="L40" s="1"/>
      <c r="M40" s="1"/>
      <c r="N40" s="1"/>
      <c r="O40" s="7"/>
      <c r="P40" s="7"/>
      <c r="Q40" s="7"/>
      <c r="R40" s="7"/>
      <c r="S40" s="7"/>
      <c r="T40" s="7"/>
      <c r="U40" s="7"/>
      <c r="V40" s="7"/>
      <c r="W40" s="7"/>
      <c r="X40" s="1"/>
      <c r="Y40" s="7"/>
      <c r="Z40" s="7"/>
      <c r="AA40" s="7"/>
      <c r="AB40" s="7"/>
      <c r="AC40" s="7"/>
      <c r="AD40" s="7"/>
      <c r="AE40" s="7"/>
      <c r="AF40" s="1"/>
      <c r="AG40" s="7"/>
      <c r="AH40" s="7"/>
      <c r="AI40" s="7"/>
      <c r="AJ40" s="7"/>
      <c r="AK40" s="7"/>
      <c r="AL40" s="7"/>
      <c r="AM40" s="1"/>
      <c r="AN40" s="1"/>
      <c r="AO40" s="1"/>
      <c r="AP40" s="1"/>
      <c r="AQ40" s="1"/>
      <c r="AR40" s="1"/>
      <c r="AS40" s="1"/>
      <c r="AT40" s="1"/>
      <c r="AU40" s="1"/>
    </row>
    <row r="41" spans="7:47" ht="15.75" x14ac:dyDescent="0.25">
      <c r="G41" s="1"/>
      <c r="H41" s="1"/>
      <c r="I41" s="1"/>
      <c r="J41" s="1"/>
      <c r="K41" s="1"/>
      <c r="L41" s="1"/>
      <c r="M41" s="1"/>
      <c r="N41" s="1"/>
      <c r="O41" s="7"/>
      <c r="P41" s="7"/>
      <c r="Q41" s="7"/>
      <c r="R41" s="7"/>
      <c r="S41" s="7"/>
      <c r="T41" s="7"/>
      <c r="U41" s="7"/>
      <c r="V41" s="7"/>
      <c r="W41" s="7"/>
      <c r="X41" s="1"/>
      <c r="Y41" s="7"/>
      <c r="Z41" s="7"/>
      <c r="AA41" s="7"/>
      <c r="AB41" s="7"/>
      <c r="AC41" s="7"/>
      <c r="AD41" s="7"/>
      <c r="AE41" s="7"/>
      <c r="AF41" s="1"/>
      <c r="AG41" s="7"/>
      <c r="AH41" s="7"/>
      <c r="AI41" s="7"/>
      <c r="AJ41" s="7"/>
      <c r="AK41" s="7"/>
      <c r="AL41" s="7"/>
      <c r="AM41" s="1"/>
      <c r="AN41" s="1"/>
      <c r="AO41" s="1"/>
      <c r="AP41" s="1"/>
      <c r="AQ41" s="1"/>
      <c r="AR41" s="1"/>
      <c r="AS41" s="1"/>
      <c r="AT41" s="1"/>
      <c r="AU41" s="1"/>
    </row>
    <row r="42" spans="7:47" ht="15.75" x14ac:dyDescent="0.25">
      <c r="G42" s="1"/>
      <c r="H42" s="1"/>
      <c r="I42" s="1"/>
      <c r="J42" s="1"/>
      <c r="K42" s="1"/>
      <c r="L42" s="1"/>
      <c r="M42" s="1"/>
      <c r="N42" s="1"/>
      <c r="O42" s="7"/>
      <c r="P42" s="7"/>
      <c r="Q42" s="7"/>
      <c r="R42" s="7"/>
      <c r="S42" s="7"/>
      <c r="T42" s="7"/>
      <c r="U42" s="7"/>
      <c r="V42" s="7"/>
      <c r="W42" s="7"/>
      <c r="X42" s="1"/>
      <c r="Y42" s="7"/>
      <c r="Z42" s="7"/>
      <c r="AA42" s="7"/>
      <c r="AB42" s="7"/>
      <c r="AC42" s="7"/>
      <c r="AD42" s="7"/>
      <c r="AE42" s="7"/>
      <c r="AF42" s="1"/>
      <c r="AG42" s="7"/>
      <c r="AH42" s="7"/>
      <c r="AI42" s="7"/>
      <c r="AJ42" s="7"/>
      <c r="AK42" s="7"/>
      <c r="AL42" s="7"/>
      <c r="AM42" s="1"/>
      <c r="AN42" s="1"/>
      <c r="AO42" s="1"/>
      <c r="AP42" s="1"/>
      <c r="AQ42" s="1"/>
      <c r="AR42" s="1"/>
      <c r="AS42" s="1"/>
      <c r="AT42" s="1"/>
      <c r="AU42" s="1"/>
    </row>
    <row r="43" spans="7:47" ht="15.75" x14ac:dyDescent="0.25">
      <c r="G43" s="1"/>
      <c r="H43" s="1"/>
      <c r="I43" s="1"/>
      <c r="J43" s="1"/>
      <c r="K43" s="1"/>
      <c r="L43" s="1"/>
      <c r="M43" s="1"/>
      <c r="N43" s="1"/>
      <c r="O43" s="7"/>
      <c r="P43" s="7"/>
      <c r="Q43" s="7"/>
      <c r="R43" s="7"/>
      <c r="S43" s="7"/>
      <c r="T43" s="7"/>
      <c r="U43" s="7"/>
      <c r="V43" s="7"/>
      <c r="W43" s="7"/>
      <c r="X43" s="1"/>
      <c r="Y43" s="7"/>
      <c r="Z43" s="7"/>
      <c r="AA43" s="7"/>
      <c r="AB43" s="7"/>
      <c r="AC43" s="7"/>
      <c r="AD43" s="7"/>
      <c r="AE43" s="7"/>
      <c r="AF43" s="1"/>
      <c r="AG43" s="7"/>
      <c r="AH43" s="7"/>
      <c r="AI43" s="7"/>
      <c r="AJ43" s="7"/>
      <c r="AK43" s="7"/>
      <c r="AL43" s="7"/>
      <c r="AM43" s="1"/>
      <c r="AN43" s="1"/>
      <c r="AO43" s="1"/>
      <c r="AP43" s="1"/>
      <c r="AQ43" s="1"/>
      <c r="AR43" s="1"/>
      <c r="AS43" s="1"/>
      <c r="AT43" s="1"/>
      <c r="AU43" s="1"/>
    </row>
    <row r="44" spans="7:47" ht="15.75" x14ac:dyDescent="0.25">
      <c r="G44" s="1"/>
      <c r="H44" s="1"/>
      <c r="I44" s="1"/>
      <c r="J44" s="1"/>
      <c r="K44" s="1"/>
      <c r="L44" s="1"/>
      <c r="M44" s="1"/>
      <c r="N44" s="1"/>
      <c r="O44" s="7"/>
      <c r="P44" s="7"/>
      <c r="Q44" s="7"/>
      <c r="R44" s="7"/>
      <c r="S44" s="7"/>
      <c r="T44" s="7"/>
      <c r="U44" s="7"/>
      <c r="V44" s="7"/>
      <c r="W44" s="7"/>
      <c r="X44" s="1"/>
      <c r="Y44" s="7"/>
      <c r="Z44" s="7"/>
      <c r="AA44" s="7"/>
      <c r="AB44" s="7"/>
      <c r="AC44" s="7"/>
      <c r="AD44" s="7"/>
      <c r="AE44" s="7"/>
      <c r="AF44" s="1"/>
      <c r="AG44" s="7"/>
      <c r="AH44" s="7"/>
      <c r="AI44" s="7"/>
      <c r="AJ44" s="7"/>
      <c r="AK44" s="7"/>
      <c r="AL44" s="7"/>
      <c r="AM44" s="1"/>
      <c r="AN44" s="1"/>
      <c r="AO44" s="1"/>
      <c r="AP44" s="1"/>
      <c r="AQ44" s="1"/>
      <c r="AR44" s="1"/>
      <c r="AS44" s="1"/>
      <c r="AT44" s="1"/>
      <c r="AU44" s="1"/>
    </row>
    <row r="45" spans="7:47" ht="15.75" x14ac:dyDescent="0.25">
      <c r="G45" s="1"/>
      <c r="H45" s="1"/>
      <c r="I45" s="1"/>
      <c r="J45" s="1"/>
      <c r="K45" s="1"/>
      <c r="L45" s="1"/>
      <c r="M45" s="1"/>
      <c r="N45" s="1"/>
      <c r="O45" s="7"/>
      <c r="P45" s="7"/>
      <c r="Q45" s="7"/>
      <c r="R45" s="7"/>
      <c r="S45" s="7"/>
      <c r="T45" s="7"/>
      <c r="U45" s="7"/>
      <c r="V45" s="7"/>
      <c r="W45" s="7"/>
      <c r="X45" s="1"/>
      <c r="Y45" s="7"/>
      <c r="Z45" s="7"/>
      <c r="AA45" s="7"/>
      <c r="AB45" s="7"/>
      <c r="AC45" s="7"/>
      <c r="AD45" s="7"/>
      <c r="AE45" s="7"/>
      <c r="AF45" s="1"/>
      <c r="AG45" s="7"/>
      <c r="AH45" s="7"/>
      <c r="AI45" s="7"/>
      <c r="AJ45" s="7"/>
      <c r="AK45" s="7"/>
      <c r="AL45" s="7"/>
      <c r="AM45" s="1"/>
      <c r="AN45" s="1"/>
      <c r="AO45" s="1"/>
      <c r="AP45" s="1"/>
      <c r="AQ45" s="1"/>
      <c r="AR45" s="1"/>
      <c r="AS45" s="1"/>
      <c r="AT45" s="1"/>
      <c r="AU45" s="1"/>
    </row>
    <row r="46" spans="7:47" ht="15.75" x14ac:dyDescent="0.25">
      <c r="G46" s="1"/>
      <c r="H46" s="1"/>
      <c r="I46" s="1"/>
      <c r="J46" s="1"/>
      <c r="K46" s="1"/>
      <c r="L46" s="1"/>
      <c r="M46" s="1"/>
      <c r="N46" s="1"/>
      <c r="O46" s="7"/>
      <c r="P46" s="7"/>
      <c r="Q46" s="7"/>
      <c r="R46" s="7"/>
      <c r="S46" s="7"/>
      <c r="T46" s="7"/>
      <c r="U46" s="7"/>
      <c r="V46" s="7"/>
      <c r="W46" s="7"/>
      <c r="X46" s="1"/>
      <c r="Y46" s="7"/>
      <c r="Z46" s="7"/>
      <c r="AA46" s="7"/>
      <c r="AB46" s="7"/>
      <c r="AC46" s="7"/>
      <c r="AD46" s="7"/>
      <c r="AE46" s="7"/>
      <c r="AF46" s="1"/>
      <c r="AG46" s="7"/>
      <c r="AH46" s="7"/>
      <c r="AI46" s="7"/>
      <c r="AJ46" s="7"/>
      <c r="AK46" s="7"/>
      <c r="AL46" s="7"/>
      <c r="AM46" s="1"/>
      <c r="AN46" s="1"/>
      <c r="AO46" s="1"/>
      <c r="AP46" s="1"/>
      <c r="AQ46" s="1"/>
      <c r="AR46" s="1"/>
      <c r="AS46" s="1"/>
      <c r="AT46" s="1"/>
      <c r="AU46" s="1"/>
    </row>
    <row r="47" spans="7:47" ht="15.75" x14ac:dyDescent="0.25">
      <c r="G47" s="1"/>
      <c r="H47" s="1"/>
      <c r="I47" s="1"/>
      <c r="J47" s="1"/>
      <c r="K47" s="1"/>
      <c r="L47" s="1"/>
      <c r="M47" s="1"/>
      <c r="N47" s="1"/>
      <c r="O47" s="7"/>
      <c r="P47" s="7"/>
      <c r="Q47" s="7"/>
      <c r="R47" s="7"/>
      <c r="S47" s="7"/>
      <c r="T47" s="7"/>
      <c r="U47" s="7"/>
      <c r="V47" s="7"/>
      <c r="W47" s="7"/>
      <c r="X47" s="1"/>
      <c r="Y47" s="7"/>
      <c r="Z47" s="7"/>
      <c r="AA47" s="7"/>
      <c r="AB47" s="7"/>
      <c r="AC47" s="7"/>
      <c r="AD47" s="7"/>
      <c r="AE47" s="7"/>
      <c r="AF47" s="1"/>
      <c r="AG47" s="7"/>
      <c r="AH47" s="7"/>
      <c r="AI47" s="7"/>
      <c r="AJ47" s="7"/>
      <c r="AK47" s="7"/>
      <c r="AL47" s="7"/>
      <c r="AM47" s="1"/>
      <c r="AN47" s="1"/>
      <c r="AO47" s="1"/>
      <c r="AP47" s="1"/>
      <c r="AQ47" s="1"/>
      <c r="AR47" s="1"/>
      <c r="AS47" s="1"/>
      <c r="AT47" s="1"/>
      <c r="AU47" s="1"/>
    </row>
    <row r="48" spans="7:47" ht="15.75" x14ac:dyDescent="0.25">
      <c r="G48" s="1"/>
      <c r="H48" s="1"/>
      <c r="I48" s="1"/>
      <c r="J48" s="1"/>
      <c r="K48" s="1"/>
      <c r="L48" s="1"/>
      <c r="M48" s="1"/>
      <c r="N48" s="1"/>
      <c r="O48" s="7"/>
      <c r="P48" s="7"/>
      <c r="Q48" s="7"/>
      <c r="R48" s="7"/>
      <c r="S48" s="7"/>
      <c r="T48" s="7"/>
      <c r="U48" s="7"/>
      <c r="V48" s="7"/>
      <c r="W48" s="7"/>
      <c r="X48" s="1"/>
      <c r="Y48" s="7"/>
      <c r="Z48" s="7"/>
      <c r="AA48" s="7"/>
      <c r="AB48" s="7"/>
      <c r="AC48" s="7"/>
      <c r="AD48" s="7"/>
      <c r="AE48" s="7"/>
      <c r="AF48" s="1"/>
      <c r="AG48" s="7"/>
      <c r="AH48" s="7"/>
      <c r="AI48" s="7"/>
      <c r="AJ48" s="7"/>
      <c r="AK48" s="7"/>
      <c r="AL48" s="7"/>
      <c r="AM48" s="1"/>
      <c r="AN48" s="1"/>
      <c r="AO48" s="1"/>
      <c r="AP48" s="1"/>
      <c r="AQ48" s="1"/>
      <c r="AR48" s="1"/>
      <c r="AS48" s="1"/>
      <c r="AT48" s="1"/>
      <c r="AU48" s="1"/>
    </row>
    <row r="49" spans="7:47" ht="15.75" x14ac:dyDescent="0.25">
      <c r="G49" s="1"/>
      <c r="H49" s="1"/>
      <c r="I49" s="1"/>
      <c r="J49" s="1"/>
      <c r="K49" s="1"/>
      <c r="L49" s="1"/>
      <c r="M49" s="1"/>
      <c r="N49" s="1"/>
      <c r="O49" s="7"/>
      <c r="P49" s="7"/>
      <c r="Q49" s="7"/>
      <c r="R49" s="7"/>
      <c r="S49" s="7"/>
      <c r="T49" s="7"/>
      <c r="U49" s="7"/>
      <c r="V49" s="7"/>
      <c r="W49" s="7"/>
      <c r="X49" s="1"/>
      <c r="Y49" s="7"/>
      <c r="Z49" s="7"/>
      <c r="AA49" s="7"/>
      <c r="AB49" s="7"/>
      <c r="AC49" s="7"/>
      <c r="AD49" s="7"/>
      <c r="AE49" s="7"/>
      <c r="AF49" s="1"/>
      <c r="AG49" s="7"/>
      <c r="AH49" s="7"/>
      <c r="AI49" s="7"/>
      <c r="AJ49" s="7"/>
      <c r="AK49" s="7"/>
      <c r="AL49" s="7"/>
      <c r="AM49" s="1"/>
      <c r="AN49" s="1"/>
      <c r="AO49" s="1"/>
      <c r="AP49" s="1"/>
      <c r="AQ49" s="1"/>
      <c r="AR49" s="1"/>
      <c r="AS49" s="1"/>
      <c r="AT49" s="1"/>
      <c r="AU49" s="1"/>
    </row>
    <row r="50" spans="7:47" ht="15.75" x14ac:dyDescent="0.25">
      <c r="G50" s="1"/>
      <c r="H50" s="1"/>
      <c r="I50" s="1"/>
      <c r="J50" s="1"/>
      <c r="K50" s="1"/>
      <c r="L50" s="1"/>
      <c r="M50" s="1"/>
      <c r="N50" s="1"/>
      <c r="O50" s="7"/>
      <c r="P50" s="7"/>
      <c r="Q50" s="7"/>
      <c r="R50" s="7"/>
      <c r="S50" s="7"/>
      <c r="T50" s="7"/>
      <c r="U50" s="7"/>
      <c r="V50" s="7"/>
      <c r="W50" s="7"/>
      <c r="X50" s="1"/>
      <c r="Y50" s="7"/>
      <c r="Z50" s="7"/>
      <c r="AA50" s="7"/>
      <c r="AB50" s="7"/>
      <c r="AC50" s="7"/>
      <c r="AD50" s="7"/>
      <c r="AE50" s="7"/>
      <c r="AF50" s="1"/>
      <c r="AG50" s="7"/>
      <c r="AH50" s="7"/>
      <c r="AI50" s="7"/>
      <c r="AJ50" s="7"/>
      <c r="AK50" s="7"/>
      <c r="AL50" s="7"/>
      <c r="AM50" s="1"/>
      <c r="AN50" s="1"/>
      <c r="AO50" s="1"/>
      <c r="AP50" s="1"/>
      <c r="AQ50" s="1"/>
      <c r="AR50" s="1"/>
      <c r="AS50" s="1"/>
      <c r="AT50" s="1"/>
      <c r="AU50" s="1"/>
    </row>
    <row r="51" spans="7:47" ht="15.75" x14ac:dyDescent="0.25">
      <c r="G51" s="1"/>
      <c r="H51" s="1"/>
      <c r="I51" s="1"/>
      <c r="J51" s="1"/>
      <c r="K51" s="1"/>
      <c r="L51" s="1"/>
      <c r="M51" s="1"/>
      <c r="N51" s="1"/>
      <c r="O51" s="7"/>
      <c r="P51" s="7"/>
      <c r="Q51" s="7"/>
      <c r="R51" s="7"/>
      <c r="S51" s="7"/>
      <c r="T51" s="7"/>
      <c r="U51" s="7"/>
      <c r="V51" s="7"/>
      <c r="W51" s="7"/>
      <c r="X51" s="1"/>
      <c r="Y51" s="7"/>
      <c r="Z51" s="7"/>
      <c r="AA51" s="7"/>
      <c r="AB51" s="7"/>
      <c r="AC51" s="7"/>
      <c r="AD51" s="7"/>
      <c r="AE51" s="7"/>
      <c r="AF51" s="1"/>
      <c r="AG51" s="7"/>
      <c r="AH51" s="7"/>
      <c r="AI51" s="7"/>
      <c r="AJ51" s="7"/>
      <c r="AK51" s="7"/>
      <c r="AL51" s="7"/>
      <c r="AM51" s="1"/>
      <c r="AN51" s="1"/>
      <c r="AO51" s="1"/>
      <c r="AP51" s="1"/>
      <c r="AQ51" s="1"/>
      <c r="AR51" s="1"/>
      <c r="AS51" s="1"/>
      <c r="AT51" s="1"/>
      <c r="AU51" s="1"/>
    </row>
    <row r="52" spans="7:47" ht="15.75" x14ac:dyDescent="0.25">
      <c r="G52" s="1"/>
      <c r="H52" s="1"/>
      <c r="I52" s="1"/>
      <c r="J52" s="1"/>
      <c r="K52" s="1"/>
      <c r="L52" s="1"/>
      <c r="M52" s="1"/>
      <c r="N52" s="1"/>
      <c r="O52" s="7"/>
      <c r="P52" s="7"/>
      <c r="Q52" s="7"/>
      <c r="R52" s="7"/>
      <c r="S52" s="7"/>
      <c r="T52" s="7"/>
      <c r="U52" s="7"/>
      <c r="V52" s="7"/>
      <c r="W52" s="7"/>
      <c r="X52" s="1"/>
      <c r="Y52" s="7"/>
      <c r="Z52" s="7"/>
      <c r="AA52" s="7"/>
      <c r="AB52" s="7"/>
      <c r="AC52" s="7"/>
      <c r="AD52" s="7"/>
      <c r="AE52" s="7"/>
      <c r="AF52" s="1"/>
      <c r="AG52" s="7"/>
      <c r="AH52" s="7"/>
      <c r="AI52" s="7"/>
      <c r="AJ52" s="7"/>
      <c r="AK52" s="7"/>
      <c r="AL52" s="7"/>
      <c r="AM52" s="1"/>
      <c r="AN52" s="1"/>
      <c r="AO52" s="1"/>
      <c r="AP52" s="1"/>
      <c r="AQ52" s="1"/>
      <c r="AR52" s="1"/>
      <c r="AS52" s="1"/>
      <c r="AT52" s="1"/>
      <c r="AU52" s="1"/>
    </row>
    <row r="53" spans="7:47" ht="15.75" x14ac:dyDescent="0.25">
      <c r="G53" s="1"/>
      <c r="H53" s="1"/>
      <c r="I53" s="1"/>
      <c r="J53" s="1"/>
      <c r="K53" s="1"/>
      <c r="L53" s="1"/>
      <c r="M53" s="1"/>
      <c r="N53" s="1"/>
      <c r="O53" s="7"/>
      <c r="P53" s="7"/>
      <c r="Q53" s="7"/>
      <c r="R53" s="7"/>
      <c r="S53" s="7"/>
      <c r="T53" s="7"/>
      <c r="U53" s="7"/>
      <c r="V53" s="7"/>
      <c r="W53" s="7"/>
      <c r="X53" s="1"/>
      <c r="Y53" s="7"/>
      <c r="Z53" s="7"/>
      <c r="AA53" s="7"/>
      <c r="AB53" s="7"/>
      <c r="AC53" s="7"/>
      <c r="AD53" s="7"/>
      <c r="AE53" s="7"/>
      <c r="AF53" s="1"/>
      <c r="AG53" s="7"/>
      <c r="AH53" s="7"/>
      <c r="AI53" s="7"/>
      <c r="AJ53" s="7"/>
      <c r="AK53" s="7"/>
      <c r="AL53" s="7"/>
      <c r="AM53" s="1"/>
      <c r="AN53" s="1"/>
      <c r="AO53" s="1"/>
      <c r="AP53" s="1"/>
      <c r="AQ53" s="1"/>
      <c r="AR53" s="1"/>
      <c r="AS53" s="1"/>
      <c r="AT53" s="1"/>
      <c r="AU53" s="1"/>
    </row>
    <row r="54" spans="7:47" ht="15.75" x14ac:dyDescent="0.25">
      <c r="G54" s="1"/>
      <c r="H54" s="1"/>
      <c r="I54" s="1"/>
      <c r="J54" s="1"/>
      <c r="K54" s="1"/>
      <c r="L54" s="1"/>
      <c r="M54" s="1"/>
      <c r="N54" s="1"/>
      <c r="O54" s="7"/>
      <c r="P54" s="7"/>
      <c r="Q54" s="7"/>
      <c r="R54" s="7"/>
      <c r="S54" s="7"/>
      <c r="T54" s="7"/>
      <c r="U54" s="7"/>
      <c r="V54" s="7"/>
      <c r="W54" s="7"/>
      <c r="X54" s="1"/>
      <c r="Y54" s="7"/>
      <c r="Z54" s="7"/>
      <c r="AA54" s="7"/>
      <c r="AB54" s="7"/>
      <c r="AC54" s="7"/>
      <c r="AD54" s="7"/>
      <c r="AE54" s="7"/>
      <c r="AF54" s="1"/>
      <c r="AG54" s="7"/>
      <c r="AH54" s="7"/>
      <c r="AI54" s="7"/>
      <c r="AJ54" s="7"/>
      <c r="AK54" s="7"/>
      <c r="AL54" s="7"/>
      <c r="AM54" s="1"/>
      <c r="AN54" s="1"/>
      <c r="AO54" s="1"/>
      <c r="AP54" s="1"/>
      <c r="AQ54" s="1"/>
      <c r="AR54" s="1"/>
      <c r="AS54" s="1"/>
      <c r="AT54" s="1"/>
      <c r="AU54" s="1"/>
    </row>
    <row r="55" spans="7:47" ht="15.75" x14ac:dyDescent="0.25">
      <c r="G55" s="1"/>
      <c r="H55" s="1"/>
      <c r="I55" s="1"/>
      <c r="J55" s="1"/>
      <c r="K55" s="1"/>
      <c r="L55" s="1"/>
      <c r="M55" s="1"/>
      <c r="N55" s="1"/>
      <c r="O55" s="7"/>
      <c r="P55" s="7"/>
      <c r="Q55" s="7"/>
      <c r="R55" s="7"/>
      <c r="S55" s="7"/>
      <c r="T55" s="7"/>
      <c r="U55" s="7"/>
      <c r="V55" s="7"/>
      <c r="W55" s="7"/>
      <c r="X55" s="1"/>
      <c r="Y55" s="7"/>
      <c r="Z55" s="7"/>
      <c r="AA55" s="7"/>
      <c r="AB55" s="7"/>
      <c r="AC55" s="7"/>
      <c r="AD55" s="7"/>
      <c r="AE55" s="7"/>
      <c r="AF55" s="1"/>
      <c r="AG55" s="7"/>
      <c r="AH55" s="7"/>
      <c r="AI55" s="7"/>
      <c r="AJ55" s="7"/>
      <c r="AK55" s="7"/>
      <c r="AL55" s="7"/>
      <c r="AM55" s="1"/>
      <c r="AN55" s="1"/>
      <c r="AO55" s="1"/>
      <c r="AP55" s="1"/>
      <c r="AQ55" s="1"/>
      <c r="AR55" s="1"/>
      <c r="AS55" s="1"/>
      <c r="AT55" s="1"/>
      <c r="AU55" s="1"/>
    </row>
    <row r="56" spans="7:47" ht="15.75" x14ac:dyDescent="0.25">
      <c r="G56" s="1"/>
      <c r="H56" s="1"/>
      <c r="I56" s="1"/>
      <c r="J56" s="1"/>
      <c r="K56" s="1"/>
      <c r="L56" s="1"/>
      <c r="M56" s="1"/>
      <c r="N56" s="1"/>
      <c r="O56" s="7"/>
      <c r="P56" s="7"/>
      <c r="Q56" s="7"/>
      <c r="R56" s="7"/>
      <c r="S56" s="7"/>
      <c r="T56" s="7"/>
      <c r="U56" s="7"/>
      <c r="V56" s="7"/>
      <c r="W56" s="7"/>
      <c r="X56" s="1"/>
      <c r="Y56" s="7"/>
      <c r="Z56" s="7"/>
      <c r="AA56" s="7"/>
      <c r="AB56" s="7"/>
      <c r="AC56" s="7"/>
      <c r="AD56" s="7"/>
      <c r="AE56" s="7"/>
      <c r="AF56" s="1"/>
      <c r="AG56" s="7"/>
      <c r="AH56" s="7"/>
      <c r="AI56" s="7"/>
      <c r="AJ56" s="7"/>
      <c r="AK56" s="7"/>
      <c r="AL56" s="7"/>
      <c r="AM56" s="1"/>
      <c r="AN56" s="1"/>
      <c r="AO56" s="1"/>
      <c r="AP56" s="1"/>
      <c r="AQ56" s="1"/>
      <c r="AR56" s="1"/>
      <c r="AS56" s="1"/>
      <c r="AT56" s="1"/>
      <c r="AU56" s="1"/>
    </row>
    <row r="57" spans="7:47" ht="15.75" x14ac:dyDescent="0.25">
      <c r="G57" s="1"/>
      <c r="H57" s="1"/>
      <c r="I57" s="1"/>
      <c r="J57" s="1"/>
      <c r="K57" s="1"/>
      <c r="L57" s="1"/>
      <c r="M57" s="1"/>
      <c r="N57" s="1"/>
      <c r="O57" s="7"/>
      <c r="P57" s="7"/>
      <c r="Q57" s="7"/>
      <c r="R57" s="7"/>
      <c r="S57" s="7"/>
      <c r="T57" s="7"/>
      <c r="U57" s="7"/>
      <c r="V57" s="7"/>
      <c r="W57" s="7"/>
      <c r="X57" s="1"/>
      <c r="Y57" s="7"/>
      <c r="Z57" s="7"/>
      <c r="AA57" s="7"/>
      <c r="AB57" s="7"/>
      <c r="AC57" s="7"/>
      <c r="AD57" s="7"/>
      <c r="AE57" s="7"/>
      <c r="AF57" s="1"/>
      <c r="AG57" s="7"/>
      <c r="AH57" s="7"/>
      <c r="AI57" s="7"/>
      <c r="AJ57" s="7"/>
      <c r="AK57" s="7"/>
      <c r="AL57" s="7"/>
      <c r="AM57" s="1"/>
      <c r="AN57" s="1"/>
      <c r="AO57" s="1"/>
      <c r="AP57" s="1"/>
      <c r="AQ57" s="1"/>
      <c r="AR57" s="1"/>
      <c r="AS57" s="1"/>
      <c r="AT57" s="1"/>
      <c r="AU57" s="1"/>
    </row>
    <row r="58" spans="7:47" ht="15.75" x14ac:dyDescent="0.25">
      <c r="G58" s="1"/>
      <c r="H58" s="1"/>
      <c r="I58" s="1"/>
      <c r="J58" s="1"/>
      <c r="K58" s="1"/>
      <c r="L58" s="1"/>
      <c r="M58" s="1"/>
      <c r="N58" s="1"/>
      <c r="O58" s="7"/>
      <c r="P58" s="7"/>
      <c r="Q58" s="7"/>
      <c r="R58" s="7"/>
      <c r="S58" s="7"/>
      <c r="T58" s="7"/>
      <c r="U58" s="7"/>
      <c r="V58" s="7"/>
      <c r="W58" s="7"/>
      <c r="X58" s="1"/>
      <c r="Y58" s="7"/>
      <c r="Z58" s="7"/>
      <c r="AA58" s="7"/>
      <c r="AB58" s="7"/>
      <c r="AC58" s="7"/>
      <c r="AD58" s="7"/>
      <c r="AE58" s="7"/>
      <c r="AF58" s="1"/>
      <c r="AG58" s="7"/>
      <c r="AH58" s="7"/>
      <c r="AI58" s="7"/>
      <c r="AJ58" s="7"/>
      <c r="AK58" s="7"/>
      <c r="AL58" s="7"/>
      <c r="AM58" s="1"/>
      <c r="AN58" s="1"/>
      <c r="AO58" s="1"/>
      <c r="AP58" s="1"/>
      <c r="AQ58" s="1"/>
      <c r="AR58" s="1"/>
      <c r="AS58" s="1"/>
      <c r="AT58" s="1"/>
      <c r="AU58" s="1"/>
    </row>
    <row r="59" spans="7:47" ht="15.75" x14ac:dyDescent="0.25">
      <c r="G59" s="1"/>
      <c r="H59" s="1"/>
      <c r="I59" s="1"/>
      <c r="J59" s="1"/>
      <c r="K59" s="1"/>
      <c r="L59" s="1"/>
      <c r="M59" s="1"/>
      <c r="N59" s="1"/>
      <c r="O59" s="7"/>
      <c r="P59" s="7"/>
      <c r="Q59" s="7"/>
      <c r="R59" s="7"/>
      <c r="S59" s="7"/>
      <c r="T59" s="7"/>
      <c r="U59" s="7"/>
      <c r="V59" s="7"/>
      <c r="W59" s="7"/>
      <c r="X59" s="1"/>
      <c r="Y59" s="7"/>
      <c r="Z59" s="7"/>
      <c r="AA59" s="7"/>
      <c r="AB59" s="7"/>
      <c r="AC59" s="7"/>
      <c r="AD59" s="7"/>
      <c r="AE59" s="7"/>
      <c r="AF59" s="1"/>
      <c r="AG59" s="7"/>
      <c r="AH59" s="7"/>
      <c r="AI59" s="7"/>
      <c r="AJ59" s="7"/>
      <c r="AK59" s="7"/>
      <c r="AL59" s="7"/>
      <c r="AM59" s="1"/>
      <c r="AN59" s="1"/>
      <c r="AO59" s="1"/>
      <c r="AP59" s="1"/>
      <c r="AQ59" s="1"/>
      <c r="AR59" s="1"/>
      <c r="AS59" s="1"/>
      <c r="AT59" s="1"/>
      <c r="AU59" s="1"/>
    </row>
    <row r="60" spans="7:47" ht="15.75" x14ac:dyDescent="0.25">
      <c r="G60" s="1"/>
      <c r="H60" s="1"/>
      <c r="I60" s="1"/>
      <c r="J60" s="1"/>
      <c r="K60" s="1"/>
      <c r="L60" s="1"/>
      <c r="M60" s="1"/>
      <c r="N60" s="1"/>
      <c r="O60" s="7"/>
      <c r="P60" s="7"/>
      <c r="Q60" s="7"/>
      <c r="R60" s="7"/>
      <c r="S60" s="7"/>
      <c r="T60" s="7"/>
      <c r="U60" s="7"/>
      <c r="V60" s="7"/>
      <c r="W60" s="7"/>
      <c r="X60" s="1"/>
      <c r="Y60" s="7"/>
      <c r="Z60" s="7"/>
      <c r="AA60" s="7"/>
      <c r="AB60" s="7"/>
      <c r="AC60" s="7"/>
      <c r="AD60" s="7"/>
      <c r="AE60" s="7"/>
      <c r="AF60" s="1"/>
      <c r="AG60" s="7"/>
      <c r="AH60" s="7"/>
      <c r="AI60" s="7"/>
      <c r="AJ60" s="7"/>
      <c r="AK60" s="7"/>
      <c r="AL60" s="7"/>
      <c r="AM60" s="1"/>
      <c r="AN60" s="1"/>
      <c r="AO60" s="1"/>
      <c r="AP60" s="1"/>
      <c r="AQ60" s="1"/>
      <c r="AR60" s="1"/>
      <c r="AS60" s="1"/>
      <c r="AT60" s="1"/>
      <c r="AU60" s="1"/>
    </row>
    <row r="61" spans="7:47" ht="15.75" x14ac:dyDescent="0.25">
      <c r="G61" s="1"/>
      <c r="H61" s="1"/>
      <c r="I61" s="1"/>
      <c r="J61" s="1"/>
      <c r="K61" s="1"/>
      <c r="L61" s="1"/>
      <c r="M61" s="1"/>
      <c r="N61" s="1"/>
      <c r="O61" s="7"/>
      <c r="P61" s="7"/>
      <c r="Q61" s="7"/>
      <c r="R61" s="7"/>
      <c r="S61" s="7"/>
      <c r="T61" s="7"/>
      <c r="U61" s="7"/>
      <c r="V61" s="7"/>
      <c r="W61" s="7"/>
      <c r="X61" s="1"/>
      <c r="Y61" s="7"/>
      <c r="Z61" s="7"/>
      <c r="AA61" s="7"/>
      <c r="AB61" s="7"/>
      <c r="AC61" s="7"/>
      <c r="AD61" s="7"/>
      <c r="AE61" s="7"/>
      <c r="AF61" s="1"/>
      <c r="AG61" s="7"/>
      <c r="AH61" s="7"/>
      <c r="AI61" s="7"/>
      <c r="AJ61" s="7"/>
      <c r="AK61" s="7"/>
      <c r="AL61" s="7"/>
      <c r="AM61" s="1"/>
      <c r="AN61" s="1"/>
      <c r="AO61" s="1"/>
      <c r="AP61" s="1"/>
      <c r="AQ61" s="1"/>
      <c r="AR61" s="1"/>
      <c r="AS61" s="1"/>
      <c r="AT61" s="1"/>
      <c r="AU61" s="1"/>
    </row>
    <row r="62" spans="7:47" ht="15.75" x14ac:dyDescent="0.25">
      <c r="G62" s="1"/>
      <c r="H62" s="1"/>
      <c r="I62" s="1"/>
      <c r="J62" s="1"/>
      <c r="K62" s="1"/>
      <c r="L62" s="1"/>
      <c r="M62" s="1"/>
      <c r="N62" s="1"/>
      <c r="O62" s="7"/>
      <c r="P62" s="7"/>
      <c r="Q62" s="7"/>
      <c r="R62" s="7"/>
      <c r="S62" s="7"/>
      <c r="T62" s="7"/>
      <c r="U62" s="7"/>
      <c r="V62" s="7"/>
      <c r="W62" s="7"/>
      <c r="X62" s="1"/>
      <c r="Y62" s="7"/>
      <c r="Z62" s="7"/>
      <c r="AA62" s="7"/>
      <c r="AB62" s="7"/>
      <c r="AC62" s="7"/>
      <c r="AD62" s="7"/>
      <c r="AE62" s="7"/>
      <c r="AF62" s="1"/>
      <c r="AG62" s="7"/>
      <c r="AH62" s="7"/>
      <c r="AI62" s="7"/>
      <c r="AJ62" s="7"/>
      <c r="AK62" s="7"/>
      <c r="AL62" s="7"/>
      <c r="AM62" s="1"/>
      <c r="AN62" s="1"/>
      <c r="AO62" s="1"/>
      <c r="AP62" s="1"/>
      <c r="AQ62" s="1"/>
      <c r="AR62" s="1"/>
      <c r="AS62" s="1"/>
      <c r="AT62" s="1"/>
      <c r="AU62" s="1"/>
    </row>
    <row r="63" spans="7:47" ht="15.75" x14ac:dyDescent="0.25">
      <c r="G63" s="1"/>
      <c r="H63" s="1"/>
      <c r="I63" s="1"/>
      <c r="J63" s="1"/>
      <c r="K63" s="1"/>
      <c r="L63" s="1"/>
      <c r="M63" s="1"/>
      <c r="N63" s="1"/>
      <c r="O63" s="7"/>
      <c r="P63" s="7"/>
      <c r="Q63" s="7"/>
      <c r="R63" s="7"/>
      <c r="S63" s="7"/>
      <c r="T63" s="7"/>
      <c r="U63" s="7"/>
      <c r="V63" s="7"/>
      <c r="W63" s="7"/>
      <c r="X63" s="1"/>
      <c r="Y63" s="7"/>
      <c r="Z63" s="7"/>
      <c r="AA63" s="7"/>
      <c r="AB63" s="7"/>
      <c r="AC63" s="7"/>
      <c r="AD63" s="7"/>
      <c r="AE63" s="7"/>
      <c r="AF63" s="1"/>
      <c r="AG63" s="7"/>
      <c r="AH63" s="7"/>
      <c r="AI63" s="7"/>
      <c r="AJ63" s="7"/>
      <c r="AK63" s="7"/>
      <c r="AL63" s="7"/>
      <c r="AM63" s="1"/>
      <c r="AN63" s="1"/>
      <c r="AO63" s="1"/>
      <c r="AP63" s="1"/>
      <c r="AQ63" s="1"/>
      <c r="AR63" s="1"/>
      <c r="AS63" s="1"/>
      <c r="AT63" s="1"/>
      <c r="AU63" s="1"/>
    </row>
    <row r="64" spans="7:47" ht="15.75" x14ac:dyDescent="0.25">
      <c r="G64" s="1"/>
      <c r="H64" s="1"/>
      <c r="I64" s="1"/>
      <c r="J64" s="1"/>
      <c r="K64" s="1"/>
      <c r="L64" s="1"/>
      <c r="M64" s="1"/>
      <c r="N64" s="1"/>
      <c r="O64" s="7"/>
      <c r="P64" s="7"/>
      <c r="Q64" s="7"/>
      <c r="R64" s="7"/>
      <c r="S64" s="7"/>
      <c r="T64" s="7"/>
      <c r="U64" s="7"/>
      <c r="V64" s="7"/>
      <c r="W64" s="7"/>
      <c r="X64" s="1"/>
      <c r="Y64" s="7"/>
      <c r="Z64" s="7"/>
      <c r="AA64" s="7"/>
      <c r="AB64" s="7"/>
      <c r="AC64" s="7"/>
      <c r="AD64" s="7"/>
      <c r="AE64" s="7"/>
      <c r="AF64" s="1"/>
      <c r="AG64" s="7"/>
      <c r="AH64" s="7"/>
      <c r="AI64" s="7"/>
      <c r="AJ64" s="7"/>
      <c r="AK64" s="7"/>
      <c r="AL64" s="7"/>
      <c r="AM64" s="1"/>
      <c r="AN64" s="1"/>
      <c r="AO64" s="1"/>
      <c r="AP64" s="1"/>
      <c r="AQ64" s="1"/>
      <c r="AR64" s="1"/>
      <c r="AS64" s="1"/>
      <c r="AT64" s="1"/>
      <c r="AU64" s="1"/>
    </row>
    <row r="65" spans="7:47" ht="15.75" x14ac:dyDescent="0.25">
      <c r="G65" s="1"/>
      <c r="H65" s="1"/>
      <c r="I65" s="1"/>
      <c r="J65" s="1"/>
      <c r="K65" s="1"/>
      <c r="L65" s="1"/>
      <c r="M65" s="1"/>
      <c r="N65" s="1"/>
      <c r="O65" s="7"/>
      <c r="P65" s="7"/>
      <c r="Q65" s="7"/>
      <c r="R65" s="7"/>
      <c r="S65" s="7"/>
      <c r="T65" s="7"/>
      <c r="U65" s="7"/>
      <c r="V65" s="7"/>
      <c r="W65" s="7"/>
      <c r="X65" s="1"/>
      <c r="Y65" s="7"/>
      <c r="Z65" s="7"/>
      <c r="AA65" s="7"/>
      <c r="AB65" s="7"/>
      <c r="AC65" s="7"/>
      <c r="AD65" s="7"/>
      <c r="AE65" s="7"/>
      <c r="AF65" s="1"/>
      <c r="AG65" s="7"/>
      <c r="AH65" s="7"/>
      <c r="AI65" s="7"/>
      <c r="AJ65" s="7"/>
      <c r="AK65" s="7"/>
      <c r="AL65" s="7"/>
      <c r="AM65" s="1"/>
      <c r="AN65" s="1"/>
      <c r="AO65" s="1"/>
      <c r="AP65" s="1"/>
      <c r="AQ65" s="1"/>
      <c r="AR65" s="1"/>
      <c r="AS65" s="1"/>
      <c r="AT65" s="1"/>
      <c r="AU65" s="1"/>
    </row>
    <row r="66" spans="7:47" ht="15.75" x14ac:dyDescent="0.25">
      <c r="G66" s="1"/>
      <c r="H66" s="1"/>
      <c r="I66" s="1"/>
      <c r="J66" s="1"/>
      <c r="K66" s="1"/>
      <c r="L66" s="1"/>
      <c r="M66" s="1"/>
      <c r="N66" s="1"/>
      <c r="O66" s="7"/>
      <c r="P66" s="7"/>
      <c r="Q66" s="7"/>
      <c r="R66" s="7"/>
      <c r="S66" s="7"/>
      <c r="T66" s="7"/>
      <c r="U66" s="7"/>
      <c r="V66" s="7"/>
      <c r="W66" s="7"/>
      <c r="X66" s="1"/>
      <c r="Y66" s="7"/>
      <c r="Z66" s="7"/>
      <c r="AA66" s="7"/>
      <c r="AB66" s="7"/>
      <c r="AC66" s="7"/>
      <c r="AD66" s="7"/>
      <c r="AE66" s="7"/>
      <c r="AF66" s="1"/>
      <c r="AG66" s="7"/>
      <c r="AH66" s="7"/>
      <c r="AI66" s="7"/>
      <c r="AJ66" s="7"/>
      <c r="AK66" s="7"/>
      <c r="AL66" s="7"/>
      <c r="AM66" s="1"/>
      <c r="AN66" s="1"/>
      <c r="AO66" s="1"/>
      <c r="AP66" s="1"/>
      <c r="AQ66" s="1"/>
      <c r="AR66" s="1"/>
      <c r="AS66" s="1"/>
      <c r="AT66" s="1"/>
      <c r="AU66" s="1"/>
    </row>
    <row r="67" spans="7:47" ht="15.75" x14ac:dyDescent="0.25">
      <c r="G67" s="1"/>
      <c r="H67" s="1"/>
      <c r="I67" s="1"/>
      <c r="J67" s="1"/>
      <c r="K67" s="1"/>
      <c r="L67" s="1"/>
      <c r="M67" s="1"/>
      <c r="N67" s="1"/>
      <c r="O67" s="7"/>
      <c r="P67" s="7"/>
      <c r="Q67" s="7"/>
      <c r="R67" s="7"/>
      <c r="S67" s="7"/>
      <c r="T67" s="7"/>
      <c r="U67" s="7"/>
      <c r="V67" s="7"/>
      <c r="W67" s="7"/>
      <c r="X67" s="1"/>
      <c r="Y67" s="7"/>
      <c r="Z67" s="7"/>
      <c r="AA67" s="7"/>
      <c r="AB67" s="7"/>
      <c r="AC67" s="7"/>
      <c r="AD67" s="7"/>
      <c r="AE67" s="7"/>
      <c r="AF67" s="1"/>
      <c r="AG67" s="7"/>
      <c r="AH67" s="7"/>
      <c r="AI67" s="7"/>
      <c r="AJ67" s="7"/>
      <c r="AK67" s="7"/>
      <c r="AL67" s="7"/>
      <c r="AM67" s="1"/>
      <c r="AN67" s="1"/>
      <c r="AO67" s="1"/>
      <c r="AP67" s="1"/>
      <c r="AQ67" s="1"/>
      <c r="AR67" s="1"/>
      <c r="AS67" s="1"/>
      <c r="AT67" s="1"/>
      <c r="AU67" s="1"/>
    </row>
    <row r="68" spans="7:47" ht="15.75" x14ac:dyDescent="0.25">
      <c r="G68" s="1"/>
      <c r="H68" s="1"/>
      <c r="I68" s="1"/>
      <c r="J68" s="1"/>
      <c r="K68" s="1"/>
      <c r="L68" s="1"/>
      <c r="M68" s="1"/>
      <c r="N68" s="1"/>
      <c r="O68" s="7"/>
      <c r="P68" s="7"/>
      <c r="Q68" s="7"/>
      <c r="R68" s="7"/>
      <c r="S68" s="7"/>
      <c r="T68" s="7"/>
      <c r="U68" s="7"/>
      <c r="V68" s="7"/>
      <c r="W68" s="7"/>
      <c r="X68" s="1"/>
      <c r="Y68" s="7"/>
      <c r="Z68" s="7"/>
      <c r="AA68" s="7"/>
      <c r="AB68" s="7"/>
      <c r="AC68" s="7"/>
      <c r="AD68" s="7"/>
      <c r="AE68" s="7"/>
      <c r="AF68" s="1"/>
      <c r="AG68" s="7"/>
      <c r="AH68" s="7"/>
      <c r="AI68" s="7"/>
      <c r="AJ68" s="7"/>
      <c r="AK68" s="7"/>
      <c r="AL68" s="7"/>
      <c r="AM68" s="1"/>
      <c r="AN68" s="1"/>
      <c r="AO68" s="1"/>
      <c r="AP68" s="1"/>
      <c r="AQ68" s="1"/>
      <c r="AR68" s="1"/>
      <c r="AS68" s="1"/>
      <c r="AT68" s="1"/>
      <c r="AU68" s="1"/>
    </row>
    <row r="69" spans="7:47" ht="15.75" x14ac:dyDescent="0.25">
      <c r="G69" s="1"/>
      <c r="H69" s="1"/>
      <c r="I69" s="1"/>
      <c r="J69" s="1"/>
      <c r="K69" s="1"/>
      <c r="L69" s="1"/>
      <c r="M69" s="1"/>
      <c r="N69" s="1"/>
      <c r="O69" s="7"/>
      <c r="P69" s="7"/>
      <c r="Q69" s="7"/>
      <c r="R69" s="7"/>
      <c r="S69" s="7"/>
      <c r="T69" s="7"/>
      <c r="U69" s="7"/>
      <c r="V69" s="7"/>
      <c r="W69" s="7"/>
      <c r="X69" s="1"/>
      <c r="Y69" s="7"/>
      <c r="Z69" s="7"/>
      <c r="AA69" s="7"/>
      <c r="AB69" s="7"/>
      <c r="AC69" s="7"/>
      <c r="AD69" s="7"/>
      <c r="AE69" s="7"/>
      <c r="AF69" s="1"/>
      <c r="AG69" s="7"/>
      <c r="AH69" s="7"/>
      <c r="AI69" s="7"/>
      <c r="AJ69" s="7"/>
      <c r="AK69" s="7"/>
      <c r="AL69" s="7"/>
      <c r="AM69" s="1"/>
      <c r="AN69" s="1"/>
      <c r="AO69" s="1"/>
      <c r="AP69" s="1"/>
      <c r="AQ69" s="1"/>
      <c r="AR69" s="1"/>
      <c r="AS69" s="1"/>
      <c r="AT69" s="1"/>
      <c r="AU69" s="1"/>
    </row>
    <row r="70" spans="7:47" ht="15.75" x14ac:dyDescent="0.25">
      <c r="G70" s="1"/>
      <c r="H70" s="1"/>
      <c r="I70" s="1"/>
      <c r="J70" s="1"/>
      <c r="K70" s="1"/>
      <c r="L70" s="1"/>
      <c r="M70" s="1"/>
      <c r="N70" s="1"/>
      <c r="O70" s="7"/>
      <c r="P70" s="7"/>
      <c r="Q70" s="7"/>
      <c r="R70" s="7"/>
      <c r="S70" s="7"/>
      <c r="T70" s="7"/>
      <c r="U70" s="7"/>
      <c r="V70" s="7"/>
      <c r="W70" s="7"/>
      <c r="X70" s="1"/>
      <c r="Y70" s="7"/>
      <c r="Z70" s="7"/>
      <c r="AA70" s="7"/>
      <c r="AB70" s="7"/>
      <c r="AC70" s="7"/>
      <c r="AD70" s="7"/>
      <c r="AE70" s="7"/>
      <c r="AF70" s="1"/>
      <c r="AG70" s="7"/>
      <c r="AH70" s="7"/>
      <c r="AI70" s="7"/>
      <c r="AJ70" s="7"/>
      <c r="AK70" s="7"/>
      <c r="AL70" s="7"/>
      <c r="AM70" s="1"/>
      <c r="AN70" s="1"/>
      <c r="AO70" s="1"/>
      <c r="AP70" s="1"/>
      <c r="AQ70" s="1"/>
      <c r="AR70" s="1"/>
      <c r="AS70" s="1"/>
      <c r="AT70" s="1"/>
      <c r="AU70" s="1"/>
    </row>
    <row r="71" spans="7:47" ht="15.75" x14ac:dyDescent="0.25">
      <c r="G71" s="1"/>
      <c r="H71" s="1"/>
      <c r="I71" s="1"/>
      <c r="J71" s="1"/>
      <c r="K71" s="1"/>
      <c r="L71" s="1"/>
      <c r="M71" s="1"/>
      <c r="N71" s="1"/>
      <c r="O71" s="7"/>
      <c r="P71" s="7"/>
      <c r="Q71" s="7"/>
      <c r="R71" s="7"/>
      <c r="S71" s="7"/>
      <c r="T71" s="7"/>
      <c r="U71" s="7"/>
      <c r="V71" s="7"/>
      <c r="W71" s="7"/>
      <c r="X71" s="1"/>
      <c r="Y71" s="7"/>
      <c r="Z71" s="7"/>
      <c r="AA71" s="7"/>
      <c r="AB71" s="7"/>
      <c r="AC71" s="7"/>
      <c r="AD71" s="7"/>
      <c r="AE71" s="7"/>
      <c r="AF71" s="1"/>
      <c r="AG71" s="7"/>
      <c r="AH71" s="7"/>
      <c r="AI71" s="7"/>
      <c r="AJ71" s="7"/>
      <c r="AK71" s="7"/>
      <c r="AL71" s="7"/>
      <c r="AM71" s="1"/>
      <c r="AN71" s="1"/>
      <c r="AO71" s="1"/>
      <c r="AP71" s="1"/>
      <c r="AQ71" s="1"/>
      <c r="AR71" s="1"/>
      <c r="AS71" s="1"/>
      <c r="AT71" s="1"/>
      <c r="AU71" s="1"/>
    </row>
    <row r="72" spans="7:47" ht="15.75" x14ac:dyDescent="0.25">
      <c r="G72" s="1"/>
      <c r="H72" s="1"/>
      <c r="I72" s="1"/>
      <c r="J72" s="1"/>
      <c r="K72" s="1"/>
      <c r="L72" s="1"/>
      <c r="M72" s="1"/>
      <c r="N72" s="1"/>
      <c r="O72" s="7"/>
      <c r="P72" s="7"/>
      <c r="Q72" s="7"/>
      <c r="R72" s="7"/>
      <c r="S72" s="7"/>
      <c r="T72" s="7"/>
      <c r="U72" s="7"/>
      <c r="V72" s="7"/>
      <c r="W72" s="7"/>
      <c r="X72" s="1"/>
      <c r="Y72" s="7"/>
      <c r="Z72" s="7"/>
      <c r="AA72" s="7"/>
      <c r="AB72" s="7"/>
      <c r="AC72" s="7"/>
      <c r="AD72" s="7"/>
      <c r="AE72" s="7"/>
      <c r="AF72" s="1"/>
      <c r="AG72" s="7"/>
      <c r="AH72" s="7"/>
      <c r="AI72" s="7"/>
      <c r="AJ72" s="7"/>
      <c r="AK72" s="7"/>
      <c r="AL72" s="7"/>
      <c r="AM72" s="1"/>
      <c r="AN72" s="1"/>
      <c r="AO72" s="1"/>
      <c r="AP72" s="1"/>
      <c r="AQ72" s="1"/>
      <c r="AR72" s="1"/>
      <c r="AS72" s="1"/>
      <c r="AT72" s="1"/>
      <c r="AU72" s="1"/>
    </row>
    <row r="73" spans="7:47" ht="15.75" x14ac:dyDescent="0.25">
      <c r="G73" s="1"/>
      <c r="H73" s="1"/>
      <c r="I73" s="1"/>
      <c r="J73" s="1"/>
      <c r="K73" s="1"/>
      <c r="L73" s="1"/>
      <c r="M73" s="1"/>
      <c r="N73" s="1"/>
      <c r="O73" s="7"/>
      <c r="P73" s="7"/>
      <c r="Q73" s="7"/>
      <c r="R73" s="7"/>
      <c r="S73" s="7"/>
      <c r="T73" s="7"/>
      <c r="U73" s="7"/>
      <c r="V73" s="7"/>
      <c r="W73" s="7"/>
      <c r="X73" s="1"/>
      <c r="Y73" s="7"/>
      <c r="Z73" s="7"/>
      <c r="AA73" s="7"/>
      <c r="AB73" s="7"/>
      <c r="AC73" s="7"/>
      <c r="AD73" s="7"/>
      <c r="AE73" s="7"/>
      <c r="AF73" s="1"/>
      <c r="AG73" s="7"/>
      <c r="AH73" s="7"/>
      <c r="AI73" s="7"/>
      <c r="AJ73" s="7"/>
      <c r="AK73" s="7"/>
      <c r="AL73" s="7"/>
      <c r="AM73" s="1"/>
      <c r="AN73" s="1"/>
      <c r="AO73" s="1"/>
      <c r="AP73" s="1"/>
      <c r="AQ73" s="1"/>
      <c r="AR73" s="1"/>
      <c r="AS73" s="1"/>
      <c r="AT73" s="1"/>
      <c r="AU73" s="1"/>
    </row>
    <row r="74" spans="7:47" ht="15.75" x14ac:dyDescent="0.25">
      <c r="G74" s="1"/>
      <c r="H74" s="1"/>
      <c r="I74" s="1"/>
      <c r="J74" s="1"/>
      <c r="K74" s="1"/>
      <c r="L74" s="1"/>
      <c r="M74" s="1"/>
      <c r="N74" s="1"/>
      <c r="O74" s="7"/>
      <c r="P74" s="7"/>
      <c r="Q74" s="7"/>
      <c r="R74" s="7"/>
      <c r="S74" s="7"/>
      <c r="T74" s="7"/>
      <c r="U74" s="7"/>
      <c r="V74" s="7"/>
      <c r="W74" s="7"/>
      <c r="X74" s="1"/>
      <c r="Y74" s="7"/>
      <c r="Z74" s="7"/>
      <c r="AA74" s="7"/>
      <c r="AB74" s="7"/>
      <c r="AC74" s="7"/>
      <c r="AD74" s="7"/>
      <c r="AE74" s="7"/>
      <c r="AF74" s="1"/>
      <c r="AG74" s="7"/>
      <c r="AH74" s="7"/>
      <c r="AI74" s="7"/>
      <c r="AJ74" s="7"/>
      <c r="AK74" s="7"/>
      <c r="AL74" s="7"/>
      <c r="AM74" s="1"/>
      <c r="AN74" s="1"/>
      <c r="AO74" s="1"/>
      <c r="AP74" s="1"/>
      <c r="AQ74" s="1"/>
      <c r="AR74" s="1"/>
      <c r="AS74" s="1"/>
      <c r="AT74" s="1"/>
      <c r="AU74" s="1"/>
    </row>
    <row r="75" spans="7:47" ht="15.75" x14ac:dyDescent="0.25">
      <c r="G75" s="1"/>
      <c r="H75" s="1"/>
      <c r="I75" s="1"/>
      <c r="J75" s="1"/>
      <c r="K75" s="1"/>
      <c r="L75" s="1"/>
      <c r="M75" s="1"/>
      <c r="N75" s="1"/>
      <c r="O75" s="7"/>
      <c r="P75" s="7"/>
      <c r="Q75" s="7"/>
      <c r="R75" s="7"/>
      <c r="S75" s="7"/>
      <c r="T75" s="7"/>
      <c r="U75" s="7"/>
      <c r="V75" s="7"/>
      <c r="W75" s="7"/>
      <c r="X75" s="1"/>
      <c r="Y75" s="7"/>
      <c r="Z75" s="7"/>
      <c r="AA75" s="7"/>
      <c r="AB75" s="7"/>
      <c r="AC75" s="7"/>
      <c r="AD75" s="7"/>
      <c r="AE75" s="7"/>
      <c r="AF75" s="1"/>
      <c r="AG75" s="7"/>
      <c r="AH75" s="7"/>
      <c r="AI75" s="7"/>
      <c r="AJ75" s="7"/>
      <c r="AK75" s="7"/>
      <c r="AL75" s="7"/>
      <c r="AM75" s="1"/>
      <c r="AN75" s="1"/>
      <c r="AO75" s="1"/>
      <c r="AP75" s="1"/>
      <c r="AQ75" s="1"/>
      <c r="AR75" s="1"/>
      <c r="AS75" s="1"/>
      <c r="AT75" s="1"/>
      <c r="AU75" s="1"/>
    </row>
    <row r="76" spans="7:47" ht="15.75" x14ac:dyDescent="0.25">
      <c r="G76" s="1"/>
      <c r="H76" s="1"/>
      <c r="I76" s="1"/>
      <c r="J76" s="1"/>
      <c r="K76" s="1"/>
      <c r="L76" s="1"/>
      <c r="M76" s="1"/>
      <c r="N76" s="1"/>
      <c r="O76" s="7"/>
      <c r="P76" s="7"/>
      <c r="Q76" s="7"/>
      <c r="R76" s="7"/>
      <c r="S76" s="7"/>
      <c r="T76" s="7"/>
      <c r="U76" s="7"/>
      <c r="V76" s="7"/>
      <c r="W76" s="7"/>
      <c r="X76" s="1"/>
      <c r="Y76" s="7"/>
      <c r="Z76" s="7"/>
      <c r="AA76" s="7"/>
      <c r="AB76" s="7"/>
      <c r="AC76" s="7"/>
      <c r="AD76" s="7"/>
      <c r="AE76" s="7"/>
      <c r="AF76" s="1"/>
      <c r="AG76" s="7"/>
      <c r="AH76" s="7"/>
      <c r="AI76" s="7"/>
      <c r="AJ76" s="7"/>
      <c r="AK76" s="7"/>
      <c r="AL76" s="7"/>
      <c r="AM76" s="1"/>
      <c r="AN76" s="1"/>
      <c r="AO76" s="1"/>
      <c r="AP76" s="1"/>
      <c r="AQ76" s="1"/>
      <c r="AR76" s="1"/>
      <c r="AS76" s="1"/>
      <c r="AT76" s="1"/>
      <c r="AU76" s="1"/>
    </row>
    <row r="77" spans="7:47" ht="15.75" x14ac:dyDescent="0.25">
      <c r="G77" s="1"/>
      <c r="H77" s="1"/>
      <c r="I77" s="1"/>
      <c r="J77" s="1"/>
      <c r="K77" s="1"/>
      <c r="L77" s="1"/>
      <c r="M77" s="1"/>
      <c r="N77" s="1"/>
      <c r="O77" s="7"/>
      <c r="P77" s="7"/>
      <c r="Q77" s="7"/>
      <c r="R77" s="7"/>
      <c r="S77" s="7"/>
      <c r="T77" s="7"/>
      <c r="U77" s="7"/>
      <c r="V77" s="7"/>
      <c r="W77" s="7"/>
      <c r="X77" s="1"/>
      <c r="Y77" s="7"/>
      <c r="Z77" s="7"/>
      <c r="AA77" s="7"/>
      <c r="AB77" s="7"/>
      <c r="AC77" s="7"/>
      <c r="AD77" s="7"/>
      <c r="AE77" s="7"/>
      <c r="AF77" s="1"/>
      <c r="AG77" s="7"/>
      <c r="AH77" s="7"/>
      <c r="AI77" s="7"/>
      <c r="AJ77" s="7"/>
      <c r="AK77" s="7"/>
      <c r="AL77" s="7"/>
      <c r="AM77" s="1"/>
      <c r="AN77" s="1"/>
      <c r="AO77" s="1"/>
      <c r="AP77" s="1"/>
      <c r="AQ77" s="1"/>
      <c r="AR77" s="1"/>
      <c r="AS77" s="1"/>
      <c r="AT77" s="1"/>
      <c r="AU77" s="1"/>
    </row>
    <row r="78" spans="7:47" ht="15.75" x14ac:dyDescent="0.25">
      <c r="G78" s="1"/>
      <c r="H78" s="1"/>
      <c r="I78" s="1"/>
      <c r="J78" s="1"/>
      <c r="K78" s="1"/>
      <c r="L78" s="1"/>
      <c r="M78" s="1"/>
      <c r="N78" s="1"/>
      <c r="O78" s="7"/>
      <c r="P78" s="7"/>
      <c r="Q78" s="7"/>
      <c r="R78" s="7"/>
      <c r="S78" s="7"/>
      <c r="T78" s="7"/>
      <c r="U78" s="7"/>
      <c r="V78" s="7"/>
      <c r="W78" s="7"/>
      <c r="X78" s="1"/>
      <c r="Y78" s="7"/>
      <c r="Z78" s="7"/>
      <c r="AA78" s="7"/>
      <c r="AB78" s="7"/>
      <c r="AC78" s="7"/>
      <c r="AD78" s="7"/>
      <c r="AE78" s="7"/>
      <c r="AF78" s="1"/>
      <c r="AG78" s="7"/>
      <c r="AH78" s="7"/>
      <c r="AI78" s="7"/>
      <c r="AJ78" s="7"/>
      <c r="AK78" s="7"/>
      <c r="AL78" s="7"/>
      <c r="AM78" s="1"/>
      <c r="AN78" s="1"/>
      <c r="AO78" s="1"/>
      <c r="AP78" s="1"/>
      <c r="AQ78" s="1"/>
      <c r="AR78" s="1"/>
      <c r="AS78" s="1"/>
      <c r="AT78" s="1"/>
      <c r="AU78" s="1"/>
    </row>
    <row r="79" spans="7:47" ht="15.75" x14ac:dyDescent="0.25">
      <c r="G79" s="1"/>
      <c r="H79" s="1"/>
      <c r="I79" s="1"/>
      <c r="J79" s="1"/>
      <c r="K79" s="1"/>
      <c r="L79" s="1"/>
      <c r="M79" s="1"/>
      <c r="N79" s="1"/>
      <c r="O79" s="7"/>
      <c r="P79" s="7"/>
      <c r="Q79" s="7"/>
      <c r="R79" s="7"/>
      <c r="S79" s="7"/>
      <c r="T79" s="7"/>
      <c r="U79" s="7"/>
      <c r="V79" s="7"/>
      <c r="W79" s="7"/>
      <c r="X79" s="1"/>
      <c r="Y79" s="7"/>
      <c r="Z79" s="7"/>
      <c r="AA79" s="7"/>
      <c r="AB79" s="7"/>
      <c r="AC79" s="7"/>
      <c r="AD79" s="7"/>
      <c r="AE79" s="7"/>
      <c r="AF79" s="1"/>
      <c r="AG79" s="7"/>
      <c r="AH79" s="7"/>
      <c r="AI79" s="7"/>
      <c r="AJ79" s="7"/>
      <c r="AK79" s="7"/>
      <c r="AL79" s="7"/>
      <c r="AM79" s="1"/>
      <c r="AN79" s="1"/>
      <c r="AO79" s="1"/>
      <c r="AP79" s="1"/>
      <c r="AQ79" s="1"/>
      <c r="AR79" s="1"/>
      <c r="AS79" s="1"/>
      <c r="AT79" s="1"/>
      <c r="AU79" s="1"/>
    </row>
    <row r="80" spans="7:47" ht="15.75" x14ac:dyDescent="0.25">
      <c r="G80" s="1"/>
      <c r="H80" s="1"/>
      <c r="I80" s="1"/>
      <c r="J80" s="1"/>
      <c r="K80" s="1"/>
      <c r="L80" s="1"/>
      <c r="M80" s="1"/>
      <c r="N80" s="1"/>
      <c r="O80" s="7"/>
      <c r="P80" s="7"/>
      <c r="Q80" s="7"/>
      <c r="R80" s="7"/>
      <c r="S80" s="7"/>
      <c r="T80" s="7"/>
      <c r="U80" s="7"/>
      <c r="V80" s="7"/>
      <c r="W80" s="7"/>
      <c r="X80" s="1"/>
      <c r="Y80" s="7"/>
      <c r="Z80" s="7"/>
      <c r="AA80" s="7"/>
      <c r="AB80" s="7"/>
      <c r="AC80" s="7"/>
      <c r="AD80" s="7"/>
      <c r="AE80" s="7"/>
      <c r="AF80" s="1"/>
      <c r="AG80" s="7"/>
      <c r="AH80" s="7"/>
      <c r="AI80" s="7"/>
      <c r="AJ80" s="7"/>
      <c r="AK80" s="7"/>
      <c r="AL80" s="7"/>
      <c r="AM80" s="1"/>
      <c r="AN80" s="1"/>
      <c r="AO80" s="1"/>
      <c r="AP80" s="1"/>
      <c r="AQ80" s="1"/>
      <c r="AR80" s="1"/>
      <c r="AS80" s="1"/>
      <c r="AT80" s="1"/>
      <c r="AU80" s="1"/>
    </row>
    <row r="81" spans="7:47" ht="15.75" x14ac:dyDescent="0.25">
      <c r="G81" s="1"/>
      <c r="H81" s="1"/>
      <c r="I81" s="1"/>
      <c r="J81" s="1"/>
      <c r="K81" s="1"/>
      <c r="L81" s="1"/>
      <c r="M81" s="1"/>
      <c r="N81" s="1"/>
      <c r="O81" s="7"/>
      <c r="P81" s="7"/>
      <c r="Q81" s="7"/>
      <c r="R81" s="7"/>
      <c r="S81" s="7"/>
      <c r="T81" s="7"/>
      <c r="U81" s="7"/>
      <c r="V81" s="7"/>
      <c r="W81" s="7"/>
      <c r="X81" s="1"/>
      <c r="Y81" s="7"/>
      <c r="Z81" s="7"/>
      <c r="AA81" s="7"/>
      <c r="AB81" s="7"/>
      <c r="AC81" s="7"/>
      <c r="AD81" s="7"/>
      <c r="AE81" s="7"/>
      <c r="AF81" s="1"/>
      <c r="AG81" s="7"/>
      <c r="AH81" s="7"/>
      <c r="AI81" s="7"/>
      <c r="AJ81" s="7"/>
      <c r="AK81" s="7"/>
      <c r="AL81" s="7"/>
      <c r="AM81" s="1"/>
      <c r="AN81" s="1"/>
      <c r="AO81" s="1"/>
      <c r="AP81" s="1"/>
      <c r="AQ81" s="1"/>
      <c r="AR81" s="1"/>
      <c r="AS81" s="1"/>
      <c r="AT81" s="1"/>
      <c r="AU81" s="1"/>
    </row>
    <row r="82" spans="7:47" ht="15.75" x14ac:dyDescent="0.25">
      <c r="G82" s="1"/>
      <c r="H82" s="1"/>
      <c r="I82" s="1"/>
      <c r="J82" s="1"/>
      <c r="K82" s="1"/>
      <c r="L82" s="1"/>
      <c r="M82" s="1"/>
      <c r="N82" s="1"/>
      <c r="O82" s="7"/>
      <c r="P82" s="7"/>
      <c r="Q82" s="7"/>
      <c r="R82" s="7"/>
      <c r="S82" s="7"/>
      <c r="T82" s="7"/>
      <c r="U82" s="7"/>
      <c r="V82" s="7"/>
      <c r="W82" s="7"/>
      <c r="X82" s="1"/>
      <c r="Y82" s="7"/>
      <c r="Z82" s="7"/>
      <c r="AA82" s="7"/>
      <c r="AB82" s="7"/>
      <c r="AC82" s="7"/>
      <c r="AD82" s="7"/>
      <c r="AE82" s="7"/>
      <c r="AF82" s="1"/>
      <c r="AG82" s="7"/>
      <c r="AH82" s="7"/>
      <c r="AI82" s="7"/>
      <c r="AJ82" s="7"/>
      <c r="AK82" s="7"/>
      <c r="AL82" s="7"/>
      <c r="AM82" s="1"/>
      <c r="AN82" s="1"/>
      <c r="AO82" s="1"/>
      <c r="AP82" s="1"/>
      <c r="AQ82" s="1"/>
      <c r="AR82" s="1"/>
      <c r="AS82" s="1"/>
      <c r="AT82" s="1"/>
      <c r="AU82" s="1"/>
    </row>
    <row r="83" spans="7:47" ht="15.75" x14ac:dyDescent="0.25">
      <c r="G83" s="1"/>
      <c r="H83" s="1"/>
      <c r="I83" s="1"/>
      <c r="J83" s="1"/>
      <c r="K83" s="1"/>
      <c r="L83" s="1"/>
      <c r="M83" s="1"/>
      <c r="N83" s="1"/>
      <c r="O83" s="7"/>
      <c r="P83" s="7"/>
      <c r="Q83" s="7"/>
      <c r="R83" s="7"/>
      <c r="S83" s="7"/>
      <c r="T83" s="7"/>
      <c r="U83" s="7"/>
      <c r="V83" s="7"/>
      <c r="W83" s="7"/>
      <c r="X83" s="1"/>
      <c r="Y83" s="7"/>
      <c r="Z83" s="7"/>
      <c r="AA83" s="7"/>
      <c r="AB83" s="7"/>
      <c r="AC83" s="7"/>
      <c r="AD83" s="7"/>
      <c r="AE83" s="7"/>
      <c r="AF83" s="1"/>
      <c r="AG83" s="7"/>
      <c r="AH83" s="7"/>
      <c r="AI83" s="7"/>
      <c r="AJ83" s="7"/>
      <c r="AK83" s="7"/>
      <c r="AL83" s="7"/>
      <c r="AM83" s="1"/>
      <c r="AN83" s="1"/>
      <c r="AO83" s="1"/>
      <c r="AP83" s="1"/>
      <c r="AQ83" s="1"/>
      <c r="AR83" s="1"/>
      <c r="AS83" s="1"/>
      <c r="AT83" s="1"/>
      <c r="AU83" s="1"/>
    </row>
    <row r="84" spans="7:47" ht="15.75" x14ac:dyDescent="0.25">
      <c r="G84" s="1"/>
      <c r="H84" s="1"/>
      <c r="I84" s="1"/>
      <c r="J84" s="1"/>
      <c r="K84" s="1"/>
      <c r="L84" s="1"/>
      <c r="M84" s="1"/>
      <c r="N84" s="1"/>
      <c r="O84" s="7"/>
      <c r="P84" s="7"/>
      <c r="Q84" s="7"/>
      <c r="R84" s="7"/>
      <c r="S84" s="7"/>
      <c r="T84" s="7"/>
      <c r="U84" s="7"/>
      <c r="V84" s="7"/>
      <c r="W84" s="7"/>
      <c r="X84" s="1"/>
      <c r="Y84" s="7"/>
      <c r="Z84" s="7"/>
      <c r="AA84" s="7"/>
      <c r="AB84" s="7"/>
      <c r="AC84" s="7"/>
      <c r="AD84" s="7"/>
      <c r="AE84" s="7"/>
      <c r="AF84" s="1"/>
      <c r="AG84" s="7"/>
      <c r="AH84" s="7"/>
      <c r="AI84" s="7"/>
      <c r="AJ84" s="7"/>
      <c r="AK84" s="7"/>
      <c r="AL84" s="7"/>
      <c r="AM84" s="1"/>
      <c r="AN84" s="1"/>
      <c r="AO84" s="1"/>
      <c r="AP84" s="1"/>
      <c r="AQ84" s="1"/>
      <c r="AR84" s="1"/>
      <c r="AS84" s="1"/>
      <c r="AT84" s="1"/>
      <c r="AU84" s="1"/>
    </row>
    <row r="85" spans="7:47" ht="15.75" x14ac:dyDescent="0.25">
      <c r="G85" s="1"/>
      <c r="H85" s="1"/>
      <c r="I85" s="1"/>
      <c r="J85" s="1"/>
      <c r="K85" s="1"/>
      <c r="L85" s="1"/>
      <c r="M85" s="1"/>
      <c r="N85" s="1"/>
      <c r="O85" s="7"/>
      <c r="P85" s="7"/>
      <c r="Q85" s="7"/>
      <c r="R85" s="7"/>
      <c r="S85" s="7"/>
      <c r="T85" s="7"/>
      <c r="U85" s="7"/>
      <c r="V85" s="7"/>
      <c r="W85" s="7"/>
      <c r="X85" s="1"/>
      <c r="Y85" s="7"/>
      <c r="Z85" s="7"/>
      <c r="AA85" s="7"/>
      <c r="AB85" s="7"/>
      <c r="AC85" s="7"/>
      <c r="AD85" s="7"/>
      <c r="AE85" s="7"/>
      <c r="AF85" s="1"/>
      <c r="AG85" s="7"/>
      <c r="AH85" s="7"/>
      <c r="AI85" s="7"/>
      <c r="AJ85" s="7"/>
      <c r="AK85" s="7"/>
      <c r="AL85" s="7"/>
      <c r="AM85" s="1"/>
      <c r="AN85" s="1"/>
      <c r="AO85" s="1"/>
      <c r="AP85" s="1"/>
      <c r="AQ85" s="1"/>
      <c r="AR85" s="1"/>
      <c r="AS85" s="1"/>
      <c r="AT85" s="1"/>
      <c r="AU85" s="1"/>
    </row>
    <row r="86" spans="7:47" ht="15.75" x14ac:dyDescent="0.25">
      <c r="G86" s="1"/>
      <c r="H86" s="1"/>
      <c r="I86" s="1"/>
      <c r="J86" s="1"/>
      <c r="K86" s="1"/>
      <c r="L86" s="1"/>
      <c r="M86" s="1"/>
      <c r="N86" s="1"/>
      <c r="O86" s="7"/>
      <c r="P86" s="7"/>
      <c r="Q86" s="7"/>
      <c r="R86" s="7"/>
      <c r="S86" s="7"/>
      <c r="T86" s="7"/>
      <c r="U86" s="7"/>
      <c r="V86" s="7"/>
      <c r="W86" s="7"/>
      <c r="X86" s="1"/>
      <c r="Y86" s="7"/>
      <c r="Z86" s="7"/>
      <c r="AA86" s="7"/>
      <c r="AB86" s="7"/>
      <c r="AC86" s="7"/>
      <c r="AD86" s="7"/>
      <c r="AE86" s="7"/>
      <c r="AF86" s="1"/>
      <c r="AG86" s="7"/>
      <c r="AH86" s="7"/>
      <c r="AI86" s="7"/>
      <c r="AJ86" s="7"/>
      <c r="AK86" s="7"/>
      <c r="AL86" s="7"/>
      <c r="AM86" s="1"/>
      <c r="AN86" s="1"/>
      <c r="AO86" s="1"/>
      <c r="AP86" s="1"/>
      <c r="AQ86" s="1"/>
      <c r="AR86" s="1"/>
      <c r="AS86" s="1"/>
      <c r="AT86" s="1"/>
      <c r="AU86" s="1"/>
    </row>
    <row r="87" spans="7:47" ht="15.75" x14ac:dyDescent="0.25">
      <c r="G87" s="1"/>
      <c r="H87" s="1"/>
      <c r="I87" s="1"/>
      <c r="J87" s="1"/>
      <c r="K87" s="1"/>
      <c r="L87" s="1"/>
      <c r="M87" s="1"/>
      <c r="N87" s="1"/>
      <c r="O87" s="7"/>
      <c r="P87" s="7"/>
      <c r="Q87" s="7"/>
      <c r="R87" s="7"/>
      <c r="S87" s="7"/>
      <c r="T87" s="7"/>
      <c r="U87" s="7"/>
      <c r="V87" s="7"/>
      <c r="W87" s="7"/>
      <c r="X87" s="1"/>
      <c r="Y87" s="7"/>
      <c r="Z87" s="7"/>
      <c r="AA87" s="7"/>
      <c r="AB87" s="7"/>
      <c r="AC87" s="7"/>
      <c r="AD87" s="7"/>
      <c r="AE87" s="7"/>
      <c r="AF87" s="1"/>
      <c r="AG87" s="7"/>
      <c r="AH87" s="7"/>
      <c r="AI87" s="7"/>
      <c r="AJ87" s="7"/>
      <c r="AK87" s="7"/>
      <c r="AL87" s="7"/>
      <c r="AM87" s="1"/>
      <c r="AN87" s="1"/>
      <c r="AO87" s="1"/>
      <c r="AP87" s="1"/>
      <c r="AQ87" s="1"/>
      <c r="AR87" s="1"/>
      <c r="AS87" s="1"/>
      <c r="AT87" s="1"/>
      <c r="AU87" s="1"/>
    </row>
    <row r="88" spans="7:47" ht="15.75" x14ac:dyDescent="0.25">
      <c r="G88" s="1"/>
      <c r="H88" s="1"/>
      <c r="I88" s="1"/>
      <c r="J88" s="1"/>
      <c r="K88" s="1"/>
      <c r="L88" s="1"/>
      <c r="M88" s="1"/>
      <c r="N88" s="1"/>
      <c r="O88" s="7"/>
      <c r="P88" s="7"/>
      <c r="Q88" s="7"/>
      <c r="R88" s="7"/>
      <c r="S88" s="7"/>
      <c r="T88" s="7"/>
      <c r="U88" s="7"/>
      <c r="V88" s="7"/>
      <c r="W88" s="7"/>
      <c r="X88" s="1"/>
      <c r="Y88" s="7"/>
      <c r="Z88" s="7"/>
      <c r="AA88" s="7"/>
      <c r="AB88" s="7"/>
      <c r="AC88" s="7"/>
      <c r="AD88" s="7"/>
      <c r="AE88" s="7"/>
      <c r="AF88" s="1"/>
      <c r="AG88" s="7"/>
      <c r="AH88" s="7"/>
      <c r="AI88" s="7"/>
      <c r="AJ88" s="7"/>
      <c r="AK88" s="7"/>
      <c r="AL88" s="7"/>
      <c r="AM88" s="1"/>
      <c r="AN88" s="1"/>
      <c r="AO88" s="1"/>
      <c r="AP88" s="1"/>
      <c r="AQ88" s="1"/>
      <c r="AR88" s="1"/>
      <c r="AS88" s="1"/>
      <c r="AT88" s="1"/>
      <c r="AU88" s="1"/>
    </row>
    <row r="89" spans="7:47" ht="15.75" x14ac:dyDescent="0.25">
      <c r="G89" s="1"/>
      <c r="H89" s="1"/>
      <c r="I89" s="1"/>
      <c r="J89" s="1"/>
      <c r="K89" s="1"/>
      <c r="L89" s="1"/>
      <c r="M89" s="1"/>
      <c r="N89" s="1"/>
      <c r="O89" s="7"/>
      <c r="P89" s="7"/>
      <c r="Q89" s="7"/>
      <c r="R89" s="7"/>
      <c r="S89" s="7"/>
      <c r="T89" s="7"/>
      <c r="U89" s="7"/>
      <c r="V89" s="7"/>
      <c r="W89" s="7"/>
      <c r="X89" s="1"/>
      <c r="Y89" s="7"/>
      <c r="Z89" s="7"/>
      <c r="AA89" s="7"/>
      <c r="AB89" s="7"/>
      <c r="AC89" s="7"/>
      <c r="AD89" s="7"/>
      <c r="AE89" s="7"/>
      <c r="AF89" s="1"/>
      <c r="AG89" s="7"/>
      <c r="AH89" s="7"/>
      <c r="AI89" s="7"/>
      <c r="AJ89" s="7"/>
      <c r="AK89" s="7"/>
      <c r="AL89" s="7"/>
      <c r="AM89" s="1"/>
      <c r="AN89" s="1"/>
      <c r="AO89" s="1"/>
      <c r="AP89" s="1"/>
      <c r="AQ89" s="1"/>
      <c r="AR89" s="1"/>
      <c r="AS89" s="1"/>
      <c r="AT89" s="1"/>
      <c r="AU89" s="1"/>
    </row>
    <row r="90" spans="7:47" ht="15.75" x14ac:dyDescent="0.25">
      <c r="G90" s="1"/>
      <c r="H90" s="1"/>
      <c r="I90" s="1"/>
      <c r="J90" s="1"/>
      <c r="K90" s="1"/>
      <c r="L90" s="1"/>
      <c r="M90" s="1"/>
      <c r="N90" s="1"/>
      <c r="O90" s="7"/>
      <c r="P90" s="7"/>
      <c r="Q90" s="7"/>
      <c r="R90" s="7"/>
      <c r="S90" s="7"/>
      <c r="T90" s="7"/>
      <c r="U90" s="7"/>
      <c r="V90" s="7"/>
      <c r="W90" s="7"/>
      <c r="X90" s="1"/>
      <c r="Y90" s="7"/>
      <c r="Z90" s="7"/>
      <c r="AA90" s="7"/>
      <c r="AB90" s="7"/>
      <c r="AC90" s="7"/>
      <c r="AD90" s="7"/>
      <c r="AE90" s="7"/>
      <c r="AF90" s="1"/>
      <c r="AG90" s="7"/>
      <c r="AH90" s="7"/>
      <c r="AI90" s="7"/>
      <c r="AJ90" s="7"/>
      <c r="AK90" s="7"/>
      <c r="AL90" s="7"/>
      <c r="AM90" s="1"/>
      <c r="AN90" s="1"/>
      <c r="AO90" s="1"/>
      <c r="AP90" s="1"/>
      <c r="AQ90" s="1"/>
      <c r="AR90" s="1"/>
      <c r="AS90" s="1"/>
      <c r="AT90" s="1"/>
      <c r="AU90" s="1"/>
    </row>
    <row r="91" spans="7:47" ht="15.75" x14ac:dyDescent="0.25">
      <c r="G91" s="1"/>
      <c r="H91" s="1"/>
      <c r="I91" s="1"/>
      <c r="J91" s="1"/>
      <c r="K91" s="1"/>
      <c r="L91" s="1"/>
      <c r="M91" s="1"/>
      <c r="N91" s="1"/>
      <c r="O91" s="7"/>
      <c r="P91" s="7"/>
      <c r="Q91" s="7"/>
      <c r="R91" s="7"/>
      <c r="S91" s="7"/>
      <c r="T91" s="7"/>
      <c r="U91" s="7"/>
      <c r="V91" s="7"/>
      <c r="W91" s="7"/>
      <c r="X91" s="1"/>
      <c r="Y91" s="7"/>
      <c r="Z91" s="7"/>
      <c r="AA91" s="7"/>
      <c r="AB91" s="7"/>
      <c r="AC91" s="7"/>
      <c r="AD91" s="7"/>
      <c r="AE91" s="7"/>
      <c r="AF91" s="1"/>
      <c r="AG91" s="7"/>
      <c r="AH91" s="7"/>
      <c r="AI91" s="7"/>
      <c r="AJ91" s="7"/>
      <c r="AK91" s="7"/>
      <c r="AL91" s="7"/>
      <c r="AM91" s="1"/>
      <c r="AN91" s="1"/>
      <c r="AO91" s="1"/>
      <c r="AP91" s="1"/>
      <c r="AQ91" s="1"/>
      <c r="AR91" s="1"/>
      <c r="AS91" s="1"/>
      <c r="AT91" s="1"/>
      <c r="AU91" s="1"/>
    </row>
    <row r="92" spans="7:47" ht="15.75" x14ac:dyDescent="0.25">
      <c r="G92" s="1"/>
      <c r="H92" s="1"/>
      <c r="I92" s="1"/>
      <c r="J92" s="1"/>
      <c r="K92" s="1"/>
      <c r="L92" s="1"/>
      <c r="M92" s="1"/>
      <c r="N92" s="1"/>
      <c r="O92" s="7"/>
      <c r="P92" s="7"/>
      <c r="Q92" s="7"/>
      <c r="R92" s="7"/>
      <c r="S92" s="7"/>
      <c r="T92" s="7"/>
      <c r="U92" s="7"/>
      <c r="V92" s="7"/>
      <c r="W92" s="7"/>
      <c r="X92" s="1"/>
      <c r="Y92" s="7"/>
      <c r="Z92" s="7"/>
      <c r="AA92" s="7"/>
      <c r="AB92" s="7"/>
      <c r="AC92" s="7"/>
      <c r="AD92" s="7"/>
      <c r="AE92" s="7"/>
      <c r="AF92" s="1"/>
      <c r="AG92" s="7"/>
      <c r="AH92" s="7"/>
      <c r="AI92" s="7"/>
      <c r="AJ92" s="7"/>
      <c r="AK92" s="7"/>
      <c r="AL92" s="7"/>
      <c r="AM92" s="1"/>
      <c r="AN92" s="1"/>
      <c r="AO92" s="1"/>
      <c r="AP92" s="1"/>
      <c r="AQ92" s="1"/>
      <c r="AR92" s="1"/>
      <c r="AS92" s="1"/>
      <c r="AT92" s="1"/>
      <c r="AU92" s="1"/>
    </row>
    <row r="93" spans="7:47" ht="15.75" x14ac:dyDescent="0.25">
      <c r="G93" s="1"/>
      <c r="H93" s="1"/>
      <c r="I93" s="1"/>
      <c r="J93" s="1"/>
      <c r="K93" s="1"/>
      <c r="L93" s="1"/>
      <c r="M93" s="1"/>
      <c r="N93" s="1"/>
      <c r="O93" s="7"/>
      <c r="P93" s="7"/>
      <c r="Q93" s="7"/>
      <c r="R93" s="7"/>
      <c r="S93" s="7"/>
      <c r="T93" s="7"/>
      <c r="U93" s="7"/>
      <c r="V93" s="7"/>
      <c r="W93" s="7"/>
      <c r="X93" s="1"/>
      <c r="Y93" s="7"/>
      <c r="Z93" s="7"/>
      <c r="AA93" s="7"/>
      <c r="AB93" s="7"/>
      <c r="AC93" s="7"/>
      <c r="AD93" s="7"/>
      <c r="AE93" s="7"/>
      <c r="AF93" s="1"/>
      <c r="AG93" s="7"/>
      <c r="AH93" s="7"/>
      <c r="AI93" s="7"/>
      <c r="AJ93" s="7"/>
      <c r="AK93" s="7"/>
      <c r="AL93" s="7"/>
      <c r="AM93" s="1"/>
      <c r="AN93" s="1"/>
      <c r="AO93" s="1"/>
      <c r="AP93" s="1"/>
      <c r="AQ93" s="1"/>
      <c r="AR93" s="1"/>
      <c r="AS93" s="1"/>
      <c r="AT93" s="1"/>
      <c r="AU93" s="1"/>
    </row>
    <row r="94" spans="7:47" ht="15.75" x14ac:dyDescent="0.25">
      <c r="G94" s="11"/>
      <c r="H94" s="11"/>
      <c r="I94" s="11"/>
      <c r="J94" s="11"/>
      <c r="K94" s="11"/>
      <c r="L94" s="11"/>
      <c r="M94" s="11"/>
      <c r="N94" s="11"/>
      <c r="O94" s="7"/>
      <c r="P94" s="7"/>
      <c r="Q94" s="7"/>
      <c r="R94" s="7"/>
      <c r="S94" s="7"/>
      <c r="T94" s="7"/>
      <c r="U94" s="7"/>
      <c r="V94" s="7"/>
      <c r="W94" s="7"/>
      <c r="X94" s="11"/>
      <c r="Y94" s="7"/>
      <c r="Z94" s="7"/>
      <c r="AA94" s="7"/>
      <c r="AB94" s="7"/>
      <c r="AC94" s="7"/>
      <c r="AD94" s="7"/>
      <c r="AE94" s="7"/>
      <c r="AF94" s="11"/>
      <c r="AG94" s="7"/>
      <c r="AH94" s="7"/>
      <c r="AI94" s="7"/>
      <c r="AJ94" s="7"/>
      <c r="AK94" s="7"/>
      <c r="AL94" s="7"/>
      <c r="AM94" s="11"/>
      <c r="AN94" s="11"/>
      <c r="AO94" s="11"/>
      <c r="AP94" s="11"/>
      <c r="AQ94" s="11"/>
      <c r="AR94" s="11"/>
      <c r="AS94" s="11"/>
      <c r="AT94" s="11"/>
      <c r="AU94" s="11"/>
    </row>
    <row r="95" spans="7:47" ht="15.75" x14ac:dyDescent="0.25">
      <c r="G95" s="1"/>
      <c r="H95" s="1"/>
      <c r="I95" s="1"/>
      <c r="J95" s="1"/>
      <c r="K95" s="1"/>
      <c r="L95" s="1"/>
      <c r="M95" s="1"/>
      <c r="N95" s="1"/>
      <c r="O95" s="7"/>
      <c r="P95" s="7"/>
      <c r="Q95" s="7"/>
      <c r="R95" s="7"/>
      <c r="S95" s="7"/>
      <c r="T95" s="7"/>
      <c r="U95" s="7"/>
      <c r="V95" s="7"/>
      <c r="W95" s="7"/>
      <c r="X95" s="1"/>
      <c r="Y95" s="7"/>
      <c r="Z95" s="7"/>
      <c r="AA95" s="7"/>
      <c r="AB95" s="7"/>
      <c r="AC95" s="7"/>
      <c r="AD95" s="7"/>
      <c r="AE95" s="7"/>
      <c r="AF95" s="1"/>
      <c r="AG95" s="7"/>
      <c r="AH95" s="7"/>
      <c r="AI95" s="7"/>
      <c r="AJ95" s="7"/>
      <c r="AK95" s="7"/>
      <c r="AL95" s="7"/>
      <c r="AM95" s="1"/>
      <c r="AN95" s="1"/>
      <c r="AO95" s="1"/>
      <c r="AP95" s="1"/>
      <c r="AQ95" s="1"/>
      <c r="AR95" s="1"/>
      <c r="AS95" s="1"/>
      <c r="AT95" s="1"/>
      <c r="AU95" s="1"/>
    </row>
    <row r="96" spans="7:47" ht="15.75" x14ac:dyDescent="0.25">
      <c r="G96" s="1"/>
      <c r="H96" s="1"/>
      <c r="I96" s="1"/>
      <c r="J96" s="1"/>
      <c r="K96" s="1"/>
      <c r="L96" s="1"/>
      <c r="M96" s="1"/>
      <c r="N96" s="1"/>
      <c r="O96" s="7"/>
      <c r="P96" s="7"/>
      <c r="Q96" s="7"/>
      <c r="R96" s="7"/>
      <c r="S96" s="7"/>
      <c r="T96" s="7"/>
      <c r="U96" s="7"/>
      <c r="V96" s="7"/>
      <c r="W96" s="7"/>
      <c r="X96" s="1"/>
      <c r="Y96" s="7"/>
      <c r="Z96" s="7"/>
      <c r="AA96" s="7"/>
      <c r="AB96" s="7"/>
      <c r="AC96" s="7"/>
      <c r="AD96" s="7"/>
      <c r="AE96" s="7"/>
      <c r="AF96" s="1"/>
      <c r="AG96" s="7"/>
      <c r="AH96" s="7"/>
      <c r="AI96" s="7"/>
      <c r="AJ96" s="7"/>
      <c r="AK96" s="7"/>
      <c r="AL96" s="7"/>
      <c r="AM96" s="1"/>
      <c r="AN96" s="1"/>
      <c r="AO96" s="1"/>
      <c r="AP96" s="1"/>
      <c r="AQ96" s="1"/>
      <c r="AR96" s="1"/>
      <c r="AS96" s="1"/>
      <c r="AT96" s="1"/>
      <c r="AU96" s="1"/>
    </row>
    <row r="97" spans="7:47" ht="15.75" x14ac:dyDescent="0.25">
      <c r="G97" s="1"/>
      <c r="H97" s="1"/>
      <c r="I97" s="1"/>
      <c r="J97" s="1"/>
      <c r="K97" s="1"/>
      <c r="L97" s="1"/>
      <c r="M97" s="1"/>
      <c r="N97" s="1"/>
      <c r="O97" s="7"/>
      <c r="P97" s="7"/>
      <c r="Q97" s="7"/>
      <c r="R97" s="7"/>
      <c r="S97" s="7"/>
      <c r="T97" s="7"/>
      <c r="U97" s="7"/>
      <c r="V97" s="7"/>
      <c r="W97" s="7"/>
      <c r="X97" s="1"/>
      <c r="Y97" s="7"/>
      <c r="Z97" s="7"/>
      <c r="AA97" s="7"/>
      <c r="AB97" s="7"/>
      <c r="AC97" s="7"/>
      <c r="AD97" s="7"/>
      <c r="AE97" s="7"/>
      <c r="AF97" s="1"/>
      <c r="AG97" s="7"/>
      <c r="AH97" s="7"/>
      <c r="AI97" s="7"/>
      <c r="AJ97" s="7"/>
      <c r="AK97" s="7"/>
      <c r="AL97" s="7"/>
      <c r="AM97" s="1"/>
      <c r="AN97" s="1"/>
      <c r="AO97" s="1"/>
      <c r="AP97" s="1"/>
      <c r="AQ97" s="1"/>
      <c r="AR97" s="1"/>
      <c r="AS97" s="1"/>
      <c r="AT97" s="1"/>
      <c r="AU97" s="1"/>
    </row>
    <row r="98" spans="7:47" ht="15.75" x14ac:dyDescent="0.25">
      <c r="G98" s="1"/>
      <c r="H98" s="1"/>
      <c r="I98" s="1"/>
      <c r="J98" s="1"/>
      <c r="K98" s="1"/>
      <c r="L98" s="1"/>
      <c r="M98" s="1"/>
      <c r="N98" s="1"/>
      <c r="O98" s="7"/>
      <c r="P98" s="7"/>
      <c r="Q98" s="7"/>
      <c r="R98" s="7"/>
      <c r="S98" s="7"/>
      <c r="T98" s="7"/>
      <c r="U98" s="7"/>
      <c r="V98" s="7"/>
      <c r="W98" s="7"/>
      <c r="X98" s="1"/>
      <c r="Y98" s="7"/>
      <c r="Z98" s="7"/>
      <c r="AA98" s="7"/>
      <c r="AB98" s="7"/>
      <c r="AC98" s="7"/>
      <c r="AD98" s="7"/>
      <c r="AE98" s="7"/>
      <c r="AF98" s="1"/>
      <c r="AG98" s="7"/>
      <c r="AH98" s="7"/>
      <c r="AI98" s="7"/>
      <c r="AJ98" s="7"/>
      <c r="AK98" s="7"/>
      <c r="AL98" s="7"/>
      <c r="AM98" s="1"/>
      <c r="AN98" s="1"/>
      <c r="AO98" s="1"/>
      <c r="AP98" s="1"/>
      <c r="AQ98" s="1"/>
      <c r="AR98" s="1"/>
      <c r="AS98" s="1"/>
      <c r="AT98" s="1"/>
      <c r="AU98" s="1"/>
    </row>
    <row r="99" spans="7:47" ht="15.75" x14ac:dyDescent="0.25">
      <c r="G99" s="1"/>
      <c r="H99" s="1"/>
      <c r="I99" s="1"/>
      <c r="J99" s="1"/>
      <c r="K99" s="1"/>
      <c r="L99" s="1"/>
      <c r="M99" s="1"/>
      <c r="N99" s="1"/>
      <c r="O99" s="7"/>
      <c r="P99" s="7"/>
      <c r="Q99" s="7"/>
      <c r="R99" s="7"/>
      <c r="S99" s="7"/>
      <c r="T99" s="7"/>
      <c r="U99" s="7"/>
      <c r="V99" s="7"/>
      <c r="W99" s="7"/>
      <c r="X99" s="1"/>
      <c r="Y99" s="7"/>
      <c r="Z99" s="7"/>
      <c r="AA99" s="7"/>
      <c r="AB99" s="7"/>
      <c r="AC99" s="7"/>
      <c r="AD99" s="7"/>
      <c r="AE99" s="7"/>
      <c r="AF99" s="1"/>
      <c r="AG99" s="7"/>
      <c r="AH99" s="7"/>
      <c r="AI99" s="7"/>
      <c r="AJ99" s="7"/>
      <c r="AK99" s="7"/>
      <c r="AL99" s="7"/>
      <c r="AM99" s="1"/>
      <c r="AN99" s="1"/>
      <c r="AO99" s="1"/>
      <c r="AP99" s="1"/>
      <c r="AQ99" s="1"/>
      <c r="AR99" s="1"/>
      <c r="AS99" s="1"/>
      <c r="AT99" s="1"/>
      <c r="AU99" s="1"/>
    </row>
    <row r="100" spans="7:47" ht="15.75" x14ac:dyDescent="0.25">
      <c r="G100" s="1"/>
      <c r="H100" s="1"/>
      <c r="I100" s="1"/>
      <c r="J100" s="1"/>
      <c r="K100" s="1"/>
      <c r="L100" s="1"/>
      <c r="M100" s="1"/>
      <c r="N100" s="1"/>
      <c r="O100" s="7"/>
      <c r="P100" s="7"/>
      <c r="Q100" s="7"/>
      <c r="R100" s="7"/>
      <c r="S100" s="7"/>
      <c r="T100" s="7"/>
      <c r="U100" s="7"/>
      <c r="V100" s="7"/>
      <c r="W100" s="7"/>
      <c r="X100" s="1"/>
      <c r="Y100" s="7"/>
      <c r="Z100" s="7"/>
      <c r="AA100" s="7"/>
      <c r="AB100" s="7"/>
      <c r="AC100" s="7"/>
      <c r="AD100" s="7"/>
      <c r="AE100" s="7"/>
      <c r="AF100" s="1"/>
      <c r="AG100" s="7"/>
      <c r="AH100" s="7"/>
      <c r="AI100" s="7"/>
      <c r="AJ100" s="7"/>
      <c r="AK100" s="7"/>
      <c r="AL100" s="7"/>
      <c r="AM100" s="1"/>
      <c r="AN100" s="1"/>
      <c r="AO100" s="1"/>
      <c r="AP100" s="1"/>
      <c r="AQ100" s="1"/>
      <c r="AR100" s="1"/>
      <c r="AS100" s="1"/>
      <c r="AT100" s="1"/>
      <c r="AU100" s="1"/>
    </row>
    <row r="101" spans="7:47" ht="15.75" x14ac:dyDescent="0.25">
      <c r="G101" s="1"/>
      <c r="H101" s="1"/>
      <c r="I101" s="1"/>
      <c r="J101" s="1"/>
      <c r="K101" s="1"/>
      <c r="L101" s="1"/>
      <c r="M101" s="1"/>
      <c r="N101" s="1"/>
      <c r="O101" s="7"/>
      <c r="P101" s="7"/>
      <c r="Q101" s="7"/>
      <c r="R101" s="7"/>
      <c r="S101" s="7"/>
      <c r="T101" s="7"/>
      <c r="U101" s="7"/>
      <c r="V101" s="7"/>
      <c r="W101" s="7"/>
      <c r="X101" s="1"/>
      <c r="Y101" s="7"/>
      <c r="Z101" s="7"/>
      <c r="AA101" s="7"/>
      <c r="AB101" s="7"/>
      <c r="AC101" s="7"/>
      <c r="AD101" s="7"/>
      <c r="AE101" s="7"/>
      <c r="AF101" s="1"/>
      <c r="AG101" s="7"/>
      <c r="AH101" s="7"/>
      <c r="AI101" s="7"/>
      <c r="AJ101" s="7"/>
      <c r="AK101" s="7"/>
      <c r="AL101" s="7"/>
      <c r="AM101" s="1"/>
      <c r="AN101" s="1"/>
      <c r="AO101" s="1"/>
      <c r="AP101" s="1"/>
      <c r="AQ101" s="1"/>
      <c r="AR101" s="1"/>
      <c r="AS101" s="1"/>
      <c r="AT101" s="1"/>
      <c r="AU101" s="1"/>
    </row>
    <row r="102" spans="7:47" ht="15.75" x14ac:dyDescent="0.25">
      <c r="G102" s="1"/>
      <c r="H102" s="1"/>
      <c r="I102" s="1"/>
      <c r="J102" s="1"/>
      <c r="K102" s="1"/>
      <c r="L102" s="1"/>
      <c r="M102" s="1"/>
      <c r="N102" s="1"/>
      <c r="O102" s="7"/>
      <c r="P102" s="7"/>
      <c r="Q102" s="7"/>
      <c r="R102" s="7"/>
      <c r="S102" s="7"/>
      <c r="T102" s="7"/>
      <c r="U102" s="7"/>
      <c r="V102" s="7"/>
      <c r="W102" s="7"/>
      <c r="X102" s="1"/>
      <c r="Y102" s="7"/>
      <c r="Z102" s="7"/>
      <c r="AA102" s="7"/>
      <c r="AB102" s="7"/>
      <c r="AC102" s="7"/>
      <c r="AD102" s="7"/>
      <c r="AE102" s="7"/>
      <c r="AF102" s="1"/>
      <c r="AG102" s="7"/>
      <c r="AH102" s="7"/>
      <c r="AI102" s="7"/>
      <c r="AJ102" s="7"/>
      <c r="AK102" s="7"/>
      <c r="AL102" s="7"/>
      <c r="AM102" s="1"/>
      <c r="AN102" s="1"/>
      <c r="AO102" s="1"/>
      <c r="AP102" s="1"/>
      <c r="AQ102" s="1"/>
      <c r="AR102" s="1"/>
      <c r="AS102" s="1"/>
      <c r="AT102" s="1"/>
      <c r="AU102" s="1"/>
    </row>
    <row r="103" spans="7:47" ht="15.75" x14ac:dyDescent="0.25">
      <c r="G103" s="1"/>
      <c r="H103" s="1"/>
      <c r="I103" s="1"/>
      <c r="J103" s="1"/>
      <c r="K103" s="1"/>
      <c r="L103" s="1"/>
      <c r="M103" s="1"/>
      <c r="N103" s="1"/>
      <c r="O103" s="7"/>
      <c r="P103" s="7"/>
      <c r="Q103" s="7"/>
      <c r="R103" s="7"/>
      <c r="S103" s="7"/>
      <c r="T103" s="7"/>
      <c r="U103" s="7"/>
      <c r="V103" s="7"/>
      <c r="W103" s="7"/>
      <c r="X103" s="1"/>
      <c r="Y103" s="7"/>
      <c r="Z103" s="7"/>
      <c r="AA103" s="7"/>
      <c r="AB103" s="7"/>
      <c r="AC103" s="7"/>
      <c r="AD103" s="7"/>
      <c r="AE103" s="7"/>
      <c r="AF103" s="1"/>
      <c r="AG103" s="7"/>
      <c r="AH103" s="7"/>
      <c r="AI103" s="7"/>
      <c r="AJ103" s="7"/>
      <c r="AK103" s="7"/>
      <c r="AL103" s="7"/>
      <c r="AM103" s="1"/>
      <c r="AN103" s="1"/>
      <c r="AO103" s="1"/>
      <c r="AP103" s="1"/>
      <c r="AQ103" s="1"/>
      <c r="AR103" s="1"/>
      <c r="AS103" s="1"/>
      <c r="AT103" s="1"/>
      <c r="AU103" s="1"/>
    </row>
    <row r="104" spans="7:47" ht="15.75" x14ac:dyDescent="0.25">
      <c r="G104" s="1"/>
      <c r="H104" s="1"/>
      <c r="I104" s="1"/>
      <c r="J104" s="1"/>
      <c r="K104" s="1"/>
      <c r="L104" s="1"/>
      <c r="M104" s="1"/>
      <c r="N104" s="1"/>
      <c r="O104" s="7"/>
      <c r="P104" s="7"/>
      <c r="Q104" s="7"/>
      <c r="R104" s="7"/>
      <c r="S104" s="7"/>
      <c r="T104" s="7"/>
      <c r="U104" s="7"/>
      <c r="V104" s="7"/>
      <c r="W104" s="7"/>
      <c r="X104" s="1"/>
      <c r="Y104" s="7"/>
      <c r="Z104" s="7"/>
      <c r="AA104" s="7"/>
      <c r="AB104" s="7"/>
      <c r="AC104" s="7"/>
      <c r="AD104" s="7"/>
      <c r="AE104" s="7"/>
      <c r="AF104" s="1"/>
      <c r="AG104" s="7"/>
      <c r="AH104" s="7"/>
      <c r="AI104" s="7"/>
      <c r="AJ104" s="7"/>
      <c r="AK104" s="7"/>
      <c r="AL104" s="7"/>
      <c r="AM104" s="1"/>
      <c r="AN104" s="1"/>
      <c r="AO104" s="1"/>
      <c r="AP104" s="1"/>
      <c r="AQ104" s="1"/>
      <c r="AR104" s="1"/>
      <c r="AS104" s="1"/>
      <c r="AT104" s="1"/>
      <c r="AU104" s="1"/>
    </row>
    <row r="105" spans="7:47" ht="15.75" x14ac:dyDescent="0.25">
      <c r="G105" s="1"/>
      <c r="H105" s="1"/>
      <c r="I105" s="1"/>
      <c r="J105" s="1"/>
      <c r="K105" s="1"/>
      <c r="L105" s="1"/>
      <c r="M105" s="1"/>
      <c r="N105" s="1"/>
      <c r="O105" s="7"/>
      <c r="P105" s="7"/>
      <c r="Q105" s="7"/>
      <c r="R105" s="7"/>
      <c r="S105" s="7"/>
      <c r="T105" s="7"/>
      <c r="U105" s="7"/>
      <c r="V105" s="7"/>
      <c r="W105" s="7"/>
      <c r="X105" s="1"/>
      <c r="Y105" s="7"/>
      <c r="Z105" s="7"/>
      <c r="AA105" s="7"/>
      <c r="AB105" s="7"/>
      <c r="AC105" s="7"/>
      <c r="AD105" s="7"/>
      <c r="AE105" s="7"/>
      <c r="AF105" s="1"/>
      <c r="AG105" s="7"/>
      <c r="AH105" s="7"/>
      <c r="AI105" s="7"/>
      <c r="AJ105" s="7"/>
      <c r="AK105" s="7"/>
      <c r="AL105" s="7"/>
      <c r="AM105" s="1"/>
      <c r="AN105" s="1"/>
      <c r="AO105" s="1"/>
      <c r="AP105" s="1"/>
      <c r="AQ105" s="1"/>
      <c r="AR105" s="1"/>
      <c r="AS105" s="1"/>
      <c r="AT105" s="1"/>
      <c r="AU105" s="1"/>
    </row>
    <row r="106" spans="7:47" ht="15.75" x14ac:dyDescent="0.25">
      <c r="G106" s="1"/>
      <c r="H106" s="1"/>
      <c r="I106" s="1"/>
      <c r="J106" s="1"/>
      <c r="K106" s="1"/>
      <c r="L106" s="1"/>
      <c r="M106" s="1"/>
      <c r="N106" s="1"/>
      <c r="O106" s="7"/>
      <c r="P106" s="7"/>
      <c r="Q106" s="7"/>
      <c r="R106" s="7"/>
      <c r="S106" s="7"/>
      <c r="T106" s="7"/>
      <c r="U106" s="7"/>
      <c r="V106" s="7"/>
      <c r="W106" s="7"/>
      <c r="X106" s="1"/>
      <c r="Y106" s="7"/>
      <c r="Z106" s="7"/>
      <c r="AA106" s="7"/>
      <c r="AB106" s="7"/>
      <c r="AC106" s="7"/>
      <c r="AD106" s="7"/>
      <c r="AE106" s="7"/>
      <c r="AF106" s="1"/>
      <c r="AG106" s="7"/>
      <c r="AH106" s="7"/>
      <c r="AI106" s="7"/>
      <c r="AJ106" s="7"/>
      <c r="AK106" s="7"/>
      <c r="AL106" s="7"/>
      <c r="AM106" s="1"/>
      <c r="AN106" s="1"/>
      <c r="AO106" s="1"/>
      <c r="AP106" s="1"/>
      <c r="AQ106" s="1"/>
      <c r="AR106" s="1"/>
      <c r="AS106" s="1"/>
      <c r="AT106" s="1"/>
      <c r="AU106" s="1"/>
    </row>
    <row r="107" spans="7:47" ht="15.75" x14ac:dyDescent="0.25">
      <c r="G107" s="1"/>
      <c r="H107" s="1"/>
      <c r="I107" s="1"/>
      <c r="J107" s="1"/>
      <c r="K107" s="1"/>
      <c r="L107" s="1"/>
      <c r="M107" s="1"/>
      <c r="N107" s="1"/>
      <c r="O107" s="7"/>
      <c r="P107" s="7"/>
      <c r="Q107" s="7"/>
      <c r="R107" s="7"/>
      <c r="S107" s="7"/>
      <c r="T107" s="7"/>
      <c r="U107" s="7"/>
      <c r="V107" s="7"/>
      <c r="W107" s="7"/>
      <c r="X107" s="1"/>
      <c r="Y107" s="7"/>
      <c r="Z107" s="7"/>
      <c r="AA107" s="7"/>
      <c r="AB107" s="7"/>
      <c r="AC107" s="7"/>
      <c r="AD107" s="7"/>
      <c r="AE107" s="7"/>
      <c r="AF107" s="1"/>
      <c r="AG107" s="7"/>
      <c r="AH107" s="7"/>
      <c r="AI107" s="7"/>
      <c r="AJ107" s="7"/>
      <c r="AK107" s="7"/>
      <c r="AL107" s="7"/>
      <c r="AM107" s="1"/>
      <c r="AN107" s="1"/>
      <c r="AO107" s="1"/>
      <c r="AP107" s="1"/>
      <c r="AQ107" s="1"/>
      <c r="AR107" s="1"/>
      <c r="AS107" s="1"/>
      <c r="AT107" s="1"/>
      <c r="AU107" s="1"/>
    </row>
    <row r="108" spans="7:47" ht="15.75" x14ac:dyDescent="0.25">
      <c r="G108" s="1"/>
      <c r="H108" s="1"/>
      <c r="I108" s="1"/>
      <c r="J108" s="1"/>
      <c r="K108" s="1"/>
      <c r="L108" s="1"/>
      <c r="M108" s="1"/>
      <c r="N108" s="1"/>
      <c r="O108" s="7"/>
      <c r="P108" s="7"/>
      <c r="Q108" s="7"/>
      <c r="R108" s="7"/>
      <c r="S108" s="7"/>
      <c r="T108" s="7"/>
      <c r="U108" s="7"/>
      <c r="V108" s="7"/>
      <c r="W108" s="7"/>
      <c r="X108" s="1"/>
      <c r="Y108" s="7"/>
      <c r="Z108" s="7"/>
      <c r="AA108" s="7"/>
      <c r="AB108" s="7"/>
      <c r="AC108" s="7"/>
      <c r="AD108" s="7"/>
      <c r="AE108" s="7"/>
      <c r="AF108" s="1"/>
      <c r="AG108" s="7"/>
      <c r="AH108" s="7"/>
      <c r="AI108" s="7"/>
      <c r="AJ108" s="7"/>
      <c r="AK108" s="7"/>
      <c r="AL108" s="7"/>
      <c r="AM108" s="1"/>
      <c r="AN108" s="1"/>
      <c r="AO108" s="1"/>
      <c r="AP108" s="1"/>
      <c r="AQ108" s="1"/>
      <c r="AR108" s="1"/>
      <c r="AS108" s="1"/>
      <c r="AT108" s="1"/>
      <c r="AU108" s="1"/>
    </row>
    <row r="109" spans="7:47" ht="15.75" x14ac:dyDescent="0.25">
      <c r="G109" s="11"/>
      <c r="H109" s="11"/>
      <c r="I109" s="11"/>
      <c r="J109" s="11"/>
      <c r="K109" s="11"/>
      <c r="L109" s="11"/>
      <c r="M109" s="11"/>
      <c r="N109" s="11"/>
      <c r="O109" s="7"/>
      <c r="P109" s="7"/>
      <c r="Q109" s="7"/>
      <c r="R109" s="7"/>
      <c r="S109" s="7"/>
      <c r="T109" s="7"/>
      <c r="U109" s="7"/>
      <c r="V109" s="7"/>
      <c r="W109" s="7"/>
      <c r="X109" s="11"/>
      <c r="Y109" s="7"/>
      <c r="Z109" s="7"/>
      <c r="AA109" s="7"/>
      <c r="AB109" s="7"/>
      <c r="AC109" s="7"/>
      <c r="AD109" s="7"/>
      <c r="AE109" s="7"/>
      <c r="AF109" s="11"/>
      <c r="AG109" s="7"/>
      <c r="AH109" s="7"/>
      <c r="AI109" s="7"/>
      <c r="AJ109" s="7"/>
      <c r="AK109" s="7"/>
      <c r="AL109" s="7"/>
      <c r="AM109" s="11"/>
      <c r="AN109" s="11"/>
      <c r="AO109" s="11"/>
      <c r="AP109" s="11"/>
      <c r="AQ109" s="11"/>
      <c r="AR109" s="11"/>
      <c r="AS109" s="11"/>
      <c r="AT109" s="11"/>
      <c r="AU109" s="11"/>
    </row>
    <row r="110" spans="7:47" ht="15.75" x14ac:dyDescent="0.25">
      <c r="G110" s="11"/>
      <c r="H110" s="11"/>
      <c r="I110" s="11"/>
      <c r="J110" s="11"/>
      <c r="K110" s="11"/>
      <c r="L110" s="11"/>
      <c r="M110" s="11"/>
      <c r="N110" s="11"/>
      <c r="O110" s="7"/>
      <c r="P110" s="7"/>
      <c r="Q110" s="7"/>
      <c r="R110" s="7"/>
      <c r="S110" s="7"/>
      <c r="T110" s="7"/>
      <c r="U110" s="7"/>
      <c r="V110" s="7"/>
      <c r="W110" s="7"/>
      <c r="X110" s="11"/>
      <c r="Y110" s="7"/>
      <c r="Z110" s="7"/>
      <c r="AA110" s="7"/>
      <c r="AB110" s="7"/>
      <c r="AC110" s="7"/>
      <c r="AD110" s="7"/>
      <c r="AE110" s="7"/>
      <c r="AF110" s="11"/>
      <c r="AG110" s="7"/>
      <c r="AH110" s="7"/>
      <c r="AI110" s="7"/>
      <c r="AJ110" s="7"/>
      <c r="AK110" s="7"/>
      <c r="AL110" s="7"/>
      <c r="AM110" s="11"/>
      <c r="AN110" s="11"/>
      <c r="AO110" s="11"/>
      <c r="AP110" s="11"/>
      <c r="AQ110" s="11"/>
      <c r="AR110" s="11"/>
      <c r="AS110" s="11"/>
      <c r="AT110" s="11"/>
      <c r="AU110" s="11"/>
    </row>
    <row r="111" spans="7:47" ht="15.75" x14ac:dyDescent="0.25">
      <c r="G111" s="11"/>
      <c r="H111" s="11"/>
      <c r="I111" s="11"/>
      <c r="J111" s="11"/>
      <c r="K111" s="11"/>
      <c r="L111" s="11"/>
      <c r="M111" s="11"/>
      <c r="N111" s="11"/>
      <c r="O111" s="7"/>
      <c r="P111" s="7"/>
      <c r="Q111" s="7"/>
      <c r="R111" s="7"/>
      <c r="S111" s="7"/>
      <c r="T111" s="7"/>
      <c r="U111" s="7"/>
      <c r="V111" s="7"/>
      <c r="W111" s="7"/>
      <c r="X111" s="11"/>
      <c r="Y111" s="7"/>
      <c r="Z111" s="7"/>
      <c r="AA111" s="7"/>
      <c r="AB111" s="7"/>
      <c r="AC111" s="7"/>
      <c r="AD111" s="7"/>
      <c r="AE111" s="7"/>
      <c r="AF111" s="11"/>
      <c r="AG111" s="7"/>
      <c r="AH111" s="7"/>
      <c r="AI111" s="7"/>
      <c r="AJ111" s="7"/>
      <c r="AK111" s="7"/>
      <c r="AL111" s="7"/>
      <c r="AM111" s="11"/>
      <c r="AN111" s="11"/>
      <c r="AO111" s="11"/>
      <c r="AP111" s="11"/>
      <c r="AQ111" s="11"/>
      <c r="AR111" s="11"/>
      <c r="AS111" s="11"/>
      <c r="AT111" s="11"/>
      <c r="AU111" s="11"/>
    </row>
    <row r="112" spans="7:47" ht="15.75" x14ac:dyDescent="0.25">
      <c r="G112" s="11"/>
      <c r="H112" s="11"/>
      <c r="I112" s="11"/>
      <c r="J112" s="11"/>
      <c r="K112" s="11"/>
      <c r="L112" s="11"/>
      <c r="M112" s="11"/>
      <c r="N112" s="11"/>
      <c r="O112" s="7"/>
      <c r="P112" s="7"/>
      <c r="Q112" s="7"/>
      <c r="R112" s="7"/>
      <c r="S112" s="7"/>
      <c r="T112" s="7"/>
      <c r="U112" s="7"/>
      <c r="V112" s="7"/>
      <c r="W112" s="7"/>
      <c r="X112" s="11"/>
      <c r="Y112" s="7"/>
      <c r="Z112" s="7"/>
      <c r="AA112" s="7"/>
      <c r="AB112" s="7"/>
      <c r="AC112" s="7"/>
      <c r="AD112" s="7"/>
      <c r="AE112" s="7"/>
      <c r="AF112" s="11"/>
      <c r="AG112" s="7"/>
      <c r="AH112" s="7"/>
      <c r="AI112" s="7"/>
      <c r="AJ112" s="7"/>
      <c r="AK112" s="7"/>
      <c r="AL112" s="7"/>
      <c r="AM112" s="11"/>
      <c r="AN112" s="11"/>
      <c r="AO112" s="11"/>
      <c r="AP112" s="11"/>
      <c r="AQ112" s="11"/>
      <c r="AR112" s="11"/>
      <c r="AS112" s="11"/>
      <c r="AT112" s="11"/>
      <c r="AU112" s="11"/>
    </row>
    <row r="113" spans="7:47" ht="15.75" x14ac:dyDescent="0.25">
      <c r="G113" s="11"/>
      <c r="H113" s="11"/>
      <c r="I113" s="11"/>
      <c r="J113" s="11"/>
      <c r="K113" s="11"/>
      <c r="L113" s="11"/>
      <c r="M113" s="11"/>
      <c r="N113" s="11"/>
      <c r="O113" s="7"/>
      <c r="P113" s="7"/>
      <c r="Q113" s="7"/>
      <c r="R113" s="7"/>
      <c r="S113" s="7"/>
      <c r="T113" s="7"/>
      <c r="U113" s="7"/>
      <c r="V113" s="7"/>
      <c r="W113" s="7"/>
      <c r="X113" s="11"/>
      <c r="Y113" s="7"/>
      <c r="Z113" s="7"/>
      <c r="AA113" s="7"/>
      <c r="AB113" s="7"/>
      <c r="AC113" s="7"/>
      <c r="AD113" s="7"/>
      <c r="AE113" s="7"/>
      <c r="AF113" s="11"/>
      <c r="AG113" s="7"/>
      <c r="AH113" s="7"/>
      <c r="AI113" s="7"/>
      <c r="AJ113" s="7"/>
      <c r="AK113" s="7"/>
      <c r="AL113" s="7"/>
      <c r="AM113" s="11"/>
      <c r="AN113" s="11"/>
      <c r="AO113" s="11"/>
      <c r="AP113" s="11"/>
      <c r="AQ113" s="11"/>
      <c r="AR113" s="11"/>
      <c r="AS113" s="11"/>
      <c r="AT113" s="11"/>
      <c r="AU113" s="11"/>
    </row>
    <row r="114" spans="7:47" ht="15.75" x14ac:dyDescent="0.25">
      <c r="G114" s="11"/>
      <c r="H114" s="11"/>
      <c r="I114" s="11"/>
      <c r="J114" s="11"/>
      <c r="K114" s="11"/>
      <c r="L114" s="11"/>
      <c r="M114" s="11"/>
      <c r="N114" s="11"/>
      <c r="O114" s="7"/>
      <c r="P114" s="7"/>
      <c r="Q114" s="7"/>
      <c r="R114" s="7"/>
      <c r="S114" s="7"/>
      <c r="T114" s="7"/>
      <c r="U114" s="7"/>
      <c r="V114" s="7"/>
      <c r="W114" s="7"/>
      <c r="X114" s="11"/>
      <c r="Y114" s="7"/>
      <c r="Z114" s="7"/>
      <c r="AA114" s="7"/>
      <c r="AB114" s="7"/>
      <c r="AC114" s="7"/>
      <c r="AD114" s="7"/>
      <c r="AE114" s="7"/>
      <c r="AF114" s="11"/>
      <c r="AG114" s="7"/>
      <c r="AH114" s="7"/>
      <c r="AI114" s="7"/>
      <c r="AJ114" s="7"/>
      <c r="AK114" s="7"/>
      <c r="AL114" s="7"/>
      <c r="AM114" s="11"/>
      <c r="AN114" s="11"/>
      <c r="AO114" s="11"/>
      <c r="AP114" s="11"/>
      <c r="AQ114" s="11"/>
      <c r="AR114" s="11"/>
      <c r="AS114" s="11"/>
      <c r="AT114" s="11"/>
      <c r="AU114" s="11"/>
    </row>
    <row r="115" spans="7:47" ht="15.75" x14ac:dyDescent="0.25">
      <c r="G115" s="11"/>
      <c r="H115" s="11"/>
      <c r="I115" s="11"/>
      <c r="J115" s="11"/>
      <c r="K115" s="11"/>
      <c r="L115" s="11"/>
      <c r="M115" s="11"/>
      <c r="N115" s="11"/>
      <c r="O115" s="7"/>
      <c r="P115" s="7"/>
      <c r="Q115" s="7"/>
      <c r="R115" s="7"/>
      <c r="S115" s="7"/>
      <c r="T115" s="7"/>
      <c r="U115" s="7"/>
      <c r="V115" s="7"/>
      <c r="W115" s="7"/>
      <c r="X115" s="11"/>
      <c r="Y115" s="7"/>
      <c r="Z115" s="7"/>
      <c r="AA115" s="7"/>
      <c r="AB115" s="7"/>
      <c r="AC115" s="7"/>
      <c r="AD115" s="7"/>
      <c r="AE115" s="7"/>
      <c r="AF115" s="11"/>
      <c r="AG115" s="7"/>
      <c r="AH115" s="7"/>
      <c r="AI115" s="7"/>
      <c r="AJ115" s="7"/>
      <c r="AK115" s="7"/>
      <c r="AL115" s="7"/>
      <c r="AM115" s="11"/>
      <c r="AN115" s="11"/>
      <c r="AO115" s="11"/>
      <c r="AP115" s="11"/>
      <c r="AQ115" s="11"/>
      <c r="AR115" s="11"/>
      <c r="AS115" s="11"/>
      <c r="AT115" s="11"/>
      <c r="AU115" s="11"/>
    </row>
    <row r="116" spans="7:47" ht="15.75" x14ac:dyDescent="0.25">
      <c r="G116" s="11"/>
      <c r="H116" s="11"/>
      <c r="I116" s="11"/>
      <c r="J116" s="11"/>
      <c r="K116" s="11"/>
      <c r="L116" s="11"/>
      <c r="M116" s="11"/>
      <c r="N116" s="11"/>
      <c r="O116" s="7"/>
      <c r="P116" s="7"/>
      <c r="Q116" s="7"/>
      <c r="R116" s="7"/>
      <c r="S116" s="7"/>
      <c r="T116" s="7"/>
      <c r="U116" s="7"/>
      <c r="V116" s="7"/>
      <c r="W116" s="7"/>
      <c r="X116" s="11"/>
      <c r="Y116" s="7"/>
      <c r="Z116" s="7"/>
      <c r="AA116" s="7"/>
      <c r="AB116" s="7"/>
      <c r="AC116" s="7"/>
      <c r="AD116" s="7"/>
      <c r="AE116" s="7"/>
      <c r="AF116" s="11"/>
      <c r="AG116" s="7"/>
      <c r="AH116" s="7"/>
      <c r="AI116" s="7"/>
      <c r="AJ116" s="7"/>
      <c r="AK116" s="7"/>
      <c r="AL116" s="7"/>
      <c r="AM116" s="11"/>
      <c r="AN116" s="11"/>
      <c r="AO116" s="11"/>
      <c r="AP116" s="11"/>
      <c r="AQ116" s="11"/>
      <c r="AR116" s="11"/>
      <c r="AS116" s="11"/>
      <c r="AT116" s="11"/>
      <c r="AU116" s="11"/>
    </row>
    <row r="117" spans="7:47" ht="15.75" x14ac:dyDescent="0.25">
      <c r="G117" s="11"/>
      <c r="H117" s="11"/>
      <c r="I117" s="11"/>
      <c r="J117" s="11"/>
      <c r="K117" s="11"/>
      <c r="L117" s="11"/>
      <c r="M117" s="11"/>
      <c r="N117" s="11"/>
      <c r="O117" s="7"/>
      <c r="P117" s="7"/>
      <c r="Q117" s="7"/>
      <c r="R117" s="7"/>
      <c r="S117" s="7"/>
      <c r="T117" s="7"/>
      <c r="U117" s="7"/>
      <c r="V117" s="7"/>
      <c r="W117" s="7"/>
      <c r="X117" s="11"/>
      <c r="Y117" s="7"/>
      <c r="Z117" s="7"/>
      <c r="AA117" s="7"/>
      <c r="AB117" s="7"/>
      <c r="AC117" s="7"/>
      <c r="AD117" s="7"/>
      <c r="AE117" s="7"/>
      <c r="AF117" s="11"/>
      <c r="AG117" s="7"/>
      <c r="AH117" s="7"/>
      <c r="AI117" s="7"/>
      <c r="AJ117" s="7"/>
      <c r="AK117" s="7"/>
      <c r="AL117" s="7"/>
      <c r="AM117" s="11"/>
      <c r="AN117" s="11"/>
      <c r="AO117" s="11"/>
      <c r="AP117" s="11"/>
      <c r="AQ117" s="11"/>
      <c r="AR117" s="11"/>
      <c r="AS117" s="11"/>
      <c r="AT117" s="11"/>
      <c r="AU117" s="11"/>
    </row>
    <row r="118" spans="7:47" ht="15.75" x14ac:dyDescent="0.25">
      <c r="G118" s="11"/>
      <c r="H118" s="11"/>
      <c r="I118" s="11"/>
      <c r="J118" s="11"/>
      <c r="K118" s="11"/>
      <c r="L118" s="11"/>
      <c r="M118" s="11"/>
      <c r="N118" s="11"/>
      <c r="O118" s="7"/>
      <c r="P118" s="7"/>
      <c r="Q118" s="7"/>
      <c r="R118" s="7"/>
      <c r="S118" s="7"/>
      <c r="T118" s="7"/>
      <c r="U118" s="7"/>
      <c r="V118" s="7"/>
      <c r="W118" s="7"/>
      <c r="X118" s="11"/>
      <c r="Y118" s="7"/>
      <c r="Z118" s="7"/>
      <c r="AA118" s="7"/>
      <c r="AB118" s="7"/>
      <c r="AC118" s="7"/>
      <c r="AD118" s="7"/>
      <c r="AE118" s="7"/>
      <c r="AF118" s="11"/>
      <c r="AG118" s="7"/>
      <c r="AH118" s="7"/>
      <c r="AI118" s="7"/>
      <c r="AJ118" s="7"/>
      <c r="AK118" s="7"/>
      <c r="AL118" s="7"/>
      <c r="AM118" s="11"/>
      <c r="AN118" s="11"/>
      <c r="AO118" s="11"/>
      <c r="AP118" s="11"/>
      <c r="AQ118" s="11"/>
      <c r="AR118" s="11"/>
      <c r="AS118" s="11"/>
      <c r="AT118" s="11"/>
      <c r="AU118" s="11"/>
    </row>
    <row r="119" spans="7:47" ht="15.75" x14ac:dyDescent="0.25">
      <c r="G119" s="11"/>
      <c r="H119" s="11"/>
      <c r="I119" s="11"/>
      <c r="J119" s="11"/>
      <c r="K119" s="11"/>
      <c r="L119" s="11"/>
      <c r="M119" s="11"/>
      <c r="N119" s="11"/>
      <c r="O119" s="7"/>
      <c r="P119" s="7"/>
      <c r="Q119" s="7"/>
      <c r="R119" s="7"/>
      <c r="S119" s="7"/>
      <c r="T119" s="7"/>
      <c r="U119" s="7"/>
      <c r="V119" s="7"/>
      <c r="W119" s="7"/>
      <c r="X119" s="11"/>
      <c r="Y119" s="7"/>
      <c r="Z119" s="7"/>
      <c r="AA119" s="7"/>
      <c r="AB119" s="7"/>
      <c r="AC119" s="7"/>
      <c r="AD119" s="7"/>
      <c r="AE119" s="7"/>
      <c r="AF119" s="11"/>
      <c r="AG119" s="7"/>
      <c r="AH119" s="7"/>
      <c r="AI119" s="7"/>
      <c r="AJ119" s="7"/>
      <c r="AK119" s="7"/>
      <c r="AL119" s="7"/>
      <c r="AM119" s="11"/>
      <c r="AN119" s="11"/>
      <c r="AO119" s="11"/>
      <c r="AP119" s="11"/>
      <c r="AQ119" s="11"/>
      <c r="AR119" s="11"/>
      <c r="AS119" s="11"/>
      <c r="AT119" s="11"/>
      <c r="AU119" s="11"/>
    </row>
    <row r="120" spans="7:47" ht="15.75" x14ac:dyDescent="0.25">
      <c r="G120" s="11"/>
      <c r="H120" s="11"/>
      <c r="I120" s="11"/>
      <c r="J120" s="11"/>
      <c r="K120" s="11"/>
      <c r="L120" s="11"/>
      <c r="M120" s="11"/>
      <c r="N120" s="11"/>
      <c r="O120" s="7"/>
      <c r="P120" s="7"/>
      <c r="Q120" s="7"/>
      <c r="R120" s="7"/>
      <c r="S120" s="7"/>
      <c r="T120" s="7"/>
      <c r="U120" s="7"/>
      <c r="V120" s="7"/>
      <c r="W120" s="7"/>
      <c r="X120" s="11"/>
      <c r="Y120" s="7"/>
      <c r="Z120" s="7"/>
      <c r="AA120" s="7"/>
      <c r="AB120" s="7"/>
      <c r="AC120" s="7"/>
      <c r="AD120" s="7"/>
      <c r="AE120" s="7"/>
      <c r="AF120" s="11"/>
      <c r="AG120" s="7"/>
      <c r="AH120" s="7"/>
      <c r="AI120" s="7"/>
      <c r="AJ120" s="7"/>
      <c r="AK120" s="7"/>
      <c r="AL120" s="7"/>
      <c r="AM120" s="11"/>
      <c r="AN120" s="11"/>
      <c r="AO120" s="11"/>
      <c r="AP120" s="11"/>
      <c r="AQ120" s="11"/>
      <c r="AR120" s="11"/>
      <c r="AS120" s="11"/>
      <c r="AT120" s="11"/>
      <c r="AU120" s="11"/>
    </row>
    <row r="121" spans="7:47" ht="15.75" x14ac:dyDescent="0.25">
      <c r="G121" s="11"/>
      <c r="H121" s="11"/>
      <c r="I121" s="11"/>
      <c r="J121" s="11"/>
      <c r="K121" s="11"/>
      <c r="L121" s="11"/>
      <c r="M121" s="11"/>
      <c r="N121" s="11"/>
      <c r="O121" s="7"/>
      <c r="P121" s="7"/>
      <c r="Q121" s="7"/>
      <c r="R121" s="7"/>
      <c r="S121" s="7"/>
      <c r="T121" s="7"/>
      <c r="U121" s="7"/>
      <c r="V121" s="7"/>
      <c r="W121" s="7"/>
      <c r="X121" s="11"/>
      <c r="Y121" s="7"/>
      <c r="Z121" s="7"/>
      <c r="AA121" s="7"/>
      <c r="AB121" s="7"/>
      <c r="AC121" s="7"/>
      <c r="AD121" s="7"/>
      <c r="AE121" s="7"/>
      <c r="AF121" s="11"/>
      <c r="AG121" s="7"/>
      <c r="AH121" s="7"/>
      <c r="AI121" s="7"/>
      <c r="AJ121" s="7"/>
      <c r="AK121" s="7"/>
      <c r="AL121" s="7"/>
      <c r="AM121" s="11"/>
      <c r="AN121" s="11"/>
      <c r="AO121" s="11"/>
      <c r="AP121" s="11"/>
      <c r="AQ121" s="11"/>
      <c r="AR121" s="11"/>
      <c r="AS121" s="11"/>
      <c r="AT121" s="11"/>
      <c r="AU121" s="11"/>
    </row>
    <row r="122" spans="7:47" ht="15.75" x14ac:dyDescent="0.25">
      <c r="G122" s="11"/>
      <c r="H122" s="11"/>
      <c r="I122" s="11"/>
      <c r="J122" s="11"/>
      <c r="K122" s="11"/>
      <c r="L122" s="11"/>
      <c r="M122" s="11"/>
      <c r="N122" s="11"/>
      <c r="O122" s="7"/>
      <c r="P122" s="7"/>
      <c r="Q122" s="7"/>
      <c r="R122" s="7"/>
      <c r="S122" s="7"/>
      <c r="T122" s="7"/>
      <c r="U122" s="7"/>
      <c r="V122" s="7"/>
      <c r="W122" s="7"/>
      <c r="X122" s="11"/>
      <c r="Y122" s="7"/>
      <c r="Z122" s="7"/>
      <c r="AA122" s="7"/>
      <c r="AB122" s="7"/>
      <c r="AC122" s="7"/>
      <c r="AD122" s="7"/>
      <c r="AE122" s="7"/>
      <c r="AF122" s="11"/>
      <c r="AG122" s="7"/>
      <c r="AH122" s="7"/>
      <c r="AI122" s="7"/>
      <c r="AJ122" s="7"/>
      <c r="AK122" s="7"/>
      <c r="AL122" s="7"/>
      <c r="AM122" s="11"/>
      <c r="AN122" s="11"/>
      <c r="AO122" s="11"/>
      <c r="AP122" s="11"/>
      <c r="AQ122" s="11"/>
      <c r="AR122" s="11"/>
      <c r="AS122" s="11"/>
      <c r="AT122" s="11"/>
      <c r="AU122" s="11"/>
    </row>
    <row r="123" spans="7:47" ht="15.75" x14ac:dyDescent="0.25">
      <c r="G123" s="11"/>
      <c r="H123" s="11"/>
      <c r="I123" s="11"/>
      <c r="J123" s="11"/>
      <c r="K123" s="11"/>
      <c r="L123" s="11"/>
      <c r="M123" s="11"/>
      <c r="N123" s="11"/>
      <c r="O123" s="7"/>
      <c r="P123" s="7"/>
      <c r="Q123" s="7"/>
      <c r="R123" s="7"/>
      <c r="S123" s="7"/>
      <c r="T123" s="7"/>
      <c r="U123" s="7"/>
      <c r="V123" s="7"/>
      <c r="W123" s="7"/>
      <c r="X123" s="11"/>
      <c r="Y123" s="7"/>
      <c r="Z123" s="7"/>
      <c r="AA123" s="7"/>
      <c r="AB123" s="7"/>
      <c r="AC123" s="7"/>
      <c r="AD123" s="7"/>
      <c r="AE123" s="7"/>
      <c r="AF123" s="11"/>
      <c r="AG123" s="7"/>
      <c r="AH123" s="7"/>
      <c r="AI123" s="7"/>
      <c r="AJ123" s="7"/>
      <c r="AK123" s="7"/>
      <c r="AL123" s="7"/>
      <c r="AM123" s="11"/>
      <c r="AN123" s="11"/>
      <c r="AO123" s="11"/>
      <c r="AP123" s="11"/>
      <c r="AQ123" s="11"/>
      <c r="AR123" s="11"/>
      <c r="AS123" s="11"/>
      <c r="AT123" s="11"/>
      <c r="AU123" s="11"/>
    </row>
    <row r="124" spans="7:47" ht="15.75" x14ac:dyDescent="0.25">
      <c r="G124" s="11"/>
      <c r="H124" s="11"/>
      <c r="I124" s="11"/>
      <c r="J124" s="11"/>
      <c r="K124" s="11"/>
      <c r="L124" s="11"/>
      <c r="M124" s="11"/>
      <c r="N124" s="11"/>
      <c r="O124" s="7"/>
      <c r="P124" s="7"/>
      <c r="Q124" s="7"/>
      <c r="R124" s="7"/>
      <c r="S124" s="7"/>
      <c r="T124" s="7"/>
      <c r="U124" s="7"/>
      <c r="V124" s="7"/>
      <c r="W124" s="7"/>
      <c r="X124" s="11"/>
      <c r="Y124" s="7"/>
      <c r="Z124" s="7"/>
      <c r="AA124" s="7"/>
      <c r="AB124" s="7"/>
      <c r="AC124" s="7"/>
      <c r="AD124" s="7"/>
      <c r="AE124" s="7"/>
      <c r="AF124" s="11"/>
      <c r="AG124" s="7"/>
      <c r="AH124" s="7"/>
      <c r="AI124" s="7"/>
      <c r="AJ124" s="7"/>
      <c r="AK124" s="7"/>
      <c r="AL124" s="7"/>
      <c r="AM124" s="11"/>
      <c r="AN124" s="11"/>
      <c r="AO124" s="11"/>
      <c r="AP124" s="11"/>
      <c r="AQ124" s="11"/>
      <c r="AR124" s="11"/>
      <c r="AS124" s="11"/>
      <c r="AT124" s="11"/>
      <c r="AU124" s="11"/>
    </row>
    <row r="125" spans="7:47" ht="15.75" x14ac:dyDescent="0.25">
      <c r="G125" s="11"/>
      <c r="H125" s="11"/>
      <c r="I125" s="11"/>
      <c r="J125" s="11"/>
      <c r="K125" s="11"/>
      <c r="L125" s="11"/>
      <c r="M125" s="11"/>
      <c r="N125" s="11"/>
      <c r="O125" s="7"/>
      <c r="P125" s="7"/>
      <c r="Q125" s="7"/>
      <c r="R125" s="7"/>
      <c r="S125" s="7"/>
      <c r="T125" s="7"/>
      <c r="U125" s="7"/>
      <c r="V125" s="7"/>
      <c r="W125" s="7"/>
      <c r="X125" s="11"/>
      <c r="Y125" s="7"/>
      <c r="Z125" s="7"/>
      <c r="AA125" s="7"/>
      <c r="AB125" s="7"/>
      <c r="AC125" s="7"/>
      <c r="AD125" s="7"/>
      <c r="AE125" s="7"/>
      <c r="AF125" s="11"/>
      <c r="AG125" s="7"/>
      <c r="AH125" s="7"/>
      <c r="AI125" s="7"/>
      <c r="AJ125" s="7"/>
      <c r="AK125" s="7"/>
      <c r="AL125" s="7"/>
      <c r="AM125" s="11"/>
      <c r="AN125" s="11"/>
      <c r="AO125" s="11"/>
      <c r="AP125" s="11"/>
      <c r="AQ125" s="11"/>
      <c r="AR125" s="11"/>
      <c r="AS125" s="11"/>
      <c r="AT125" s="11"/>
      <c r="AU125" s="11"/>
    </row>
    <row r="126" spans="7:47" ht="15.75" x14ac:dyDescent="0.25">
      <c r="G126" s="1"/>
      <c r="H126" s="1"/>
      <c r="I126" s="1"/>
      <c r="J126" s="1"/>
      <c r="K126" s="1"/>
      <c r="L126" s="1"/>
      <c r="M126" s="1"/>
      <c r="N126" s="1"/>
      <c r="O126" s="7"/>
      <c r="P126" s="7"/>
      <c r="Q126" s="7"/>
      <c r="R126" s="7"/>
      <c r="S126" s="7"/>
      <c r="T126" s="7"/>
      <c r="U126" s="7"/>
      <c r="V126" s="7"/>
      <c r="W126" s="7"/>
      <c r="X126" s="1"/>
      <c r="Y126" s="7"/>
      <c r="Z126" s="7"/>
      <c r="AA126" s="7"/>
      <c r="AB126" s="7"/>
      <c r="AC126" s="7"/>
      <c r="AD126" s="7"/>
      <c r="AE126" s="7"/>
      <c r="AF126" s="1"/>
      <c r="AG126" s="7"/>
      <c r="AH126" s="7"/>
      <c r="AI126" s="7"/>
      <c r="AJ126" s="7"/>
      <c r="AK126" s="7"/>
      <c r="AL126" s="7"/>
      <c r="AM126" s="1"/>
      <c r="AN126" s="1"/>
      <c r="AO126" s="1"/>
      <c r="AP126" s="1"/>
      <c r="AQ126" s="1"/>
      <c r="AR126" s="1"/>
      <c r="AS126" s="1"/>
      <c r="AT126" s="1"/>
      <c r="AU126" s="1"/>
    </row>
    <row r="127" spans="7:47" ht="15.75" x14ac:dyDescent="0.25">
      <c r="G127" s="1"/>
      <c r="H127" s="1"/>
      <c r="I127" s="1"/>
      <c r="J127" s="1"/>
      <c r="K127" s="1"/>
      <c r="L127" s="1"/>
      <c r="M127" s="1"/>
      <c r="N127" s="1"/>
      <c r="O127" s="7"/>
      <c r="P127" s="7"/>
      <c r="Q127" s="7"/>
      <c r="R127" s="7"/>
      <c r="S127" s="7"/>
      <c r="T127" s="7"/>
      <c r="U127" s="7"/>
      <c r="V127" s="7"/>
      <c r="W127" s="7"/>
      <c r="X127" s="1"/>
      <c r="Y127" s="7"/>
      <c r="Z127" s="7"/>
      <c r="AA127" s="7"/>
      <c r="AB127" s="7"/>
      <c r="AC127" s="7"/>
      <c r="AD127" s="7"/>
      <c r="AE127" s="7"/>
      <c r="AF127" s="1"/>
      <c r="AG127" s="7"/>
      <c r="AH127" s="7"/>
      <c r="AI127" s="7"/>
      <c r="AJ127" s="7"/>
      <c r="AK127" s="7"/>
      <c r="AL127" s="7"/>
      <c r="AM127" s="1"/>
      <c r="AN127" s="1"/>
      <c r="AO127" s="1"/>
      <c r="AP127" s="1"/>
      <c r="AQ127" s="1"/>
      <c r="AR127" s="1"/>
      <c r="AS127" s="1"/>
      <c r="AT127" s="1"/>
      <c r="AU127" s="1"/>
    </row>
    <row r="128" spans="7:47" ht="15.75" x14ac:dyDescent="0.25">
      <c r="G128" s="1"/>
      <c r="H128" s="1"/>
      <c r="I128" s="1"/>
      <c r="J128" s="1"/>
      <c r="K128" s="1"/>
      <c r="L128" s="1"/>
      <c r="M128" s="1"/>
      <c r="N128" s="1"/>
      <c r="O128" s="7"/>
      <c r="P128" s="7"/>
      <c r="Q128" s="7"/>
      <c r="R128" s="7"/>
      <c r="S128" s="7"/>
      <c r="T128" s="7"/>
      <c r="U128" s="7"/>
      <c r="V128" s="7"/>
      <c r="W128" s="7"/>
      <c r="X128" s="1"/>
      <c r="Y128" s="7"/>
      <c r="Z128" s="7"/>
      <c r="AA128" s="7"/>
      <c r="AB128" s="7"/>
      <c r="AC128" s="7"/>
      <c r="AD128" s="7"/>
      <c r="AE128" s="7"/>
      <c r="AF128" s="1"/>
      <c r="AG128" s="7"/>
      <c r="AH128" s="7"/>
      <c r="AI128" s="7"/>
      <c r="AJ128" s="7"/>
      <c r="AK128" s="7"/>
      <c r="AL128" s="7"/>
      <c r="AM128" s="1"/>
      <c r="AN128" s="1"/>
      <c r="AO128" s="1"/>
      <c r="AP128" s="1"/>
      <c r="AQ128" s="1"/>
      <c r="AR128" s="1"/>
      <c r="AS128" s="1"/>
      <c r="AT128" s="1"/>
      <c r="AU128" s="1"/>
    </row>
    <row r="129" spans="7:47" ht="15.75" x14ac:dyDescent="0.25">
      <c r="G129" s="1"/>
      <c r="H129" s="1"/>
      <c r="I129" s="1"/>
      <c r="J129" s="1"/>
      <c r="K129" s="1"/>
      <c r="L129" s="1"/>
      <c r="M129" s="1"/>
      <c r="N129" s="1"/>
      <c r="O129" s="7"/>
      <c r="P129" s="7"/>
      <c r="Q129" s="7"/>
      <c r="R129" s="7"/>
      <c r="S129" s="7"/>
      <c r="T129" s="7"/>
      <c r="U129" s="7"/>
      <c r="V129" s="7"/>
      <c r="W129" s="7"/>
      <c r="X129" s="1"/>
      <c r="Y129" s="7"/>
      <c r="Z129" s="7"/>
      <c r="AA129" s="7"/>
      <c r="AB129" s="7"/>
      <c r="AC129" s="7"/>
      <c r="AD129" s="7"/>
      <c r="AE129" s="7"/>
      <c r="AF129" s="1"/>
      <c r="AG129" s="7"/>
      <c r="AH129" s="7"/>
      <c r="AI129" s="7"/>
      <c r="AJ129" s="7"/>
      <c r="AK129" s="7"/>
      <c r="AL129" s="7"/>
      <c r="AM129" s="1"/>
      <c r="AN129" s="1"/>
      <c r="AO129" s="1"/>
      <c r="AP129" s="1"/>
      <c r="AQ129" s="1"/>
      <c r="AR129" s="1"/>
      <c r="AS129" s="1"/>
      <c r="AT129" s="1"/>
      <c r="AU129" s="1"/>
    </row>
    <row r="130" spans="7:47" ht="15.75" x14ac:dyDescent="0.25">
      <c r="G130" s="1"/>
      <c r="H130" s="1"/>
      <c r="I130" s="1"/>
      <c r="J130" s="1"/>
      <c r="K130" s="1"/>
      <c r="L130" s="1"/>
      <c r="M130" s="1"/>
      <c r="N130" s="1"/>
      <c r="O130" s="7"/>
      <c r="P130" s="7"/>
      <c r="Q130" s="7"/>
      <c r="R130" s="7"/>
      <c r="S130" s="7"/>
      <c r="T130" s="7"/>
      <c r="U130" s="7"/>
      <c r="V130" s="7"/>
      <c r="W130" s="7"/>
      <c r="X130" s="1"/>
      <c r="Y130" s="7"/>
      <c r="Z130" s="7"/>
      <c r="AA130" s="7"/>
      <c r="AB130" s="7"/>
      <c r="AC130" s="7"/>
      <c r="AD130" s="7"/>
      <c r="AE130" s="7"/>
      <c r="AF130" s="1"/>
      <c r="AG130" s="7"/>
      <c r="AH130" s="7"/>
      <c r="AI130" s="7"/>
      <c r="AJ130" s="7"/>
      <c r="AK130" s="7"/>
      <c r="AL130" s="7"/>
      <c r="AM130" s="1"/>
      <c r="AN130" s="1"/>
      <c r="AO130" s="1"/>
      <c r="AP130" s="1"/>
      <c r="AQ130" s="1"/>
      <c r="AR130" s="1"/>
      <c r="AS130" s="1"/>
      <c r="AT130" s="1"/>
      <c r="AU130" s="1"/>
    </row>
    <row r="131" spans="7:47" ht="15.75" x14ac:dyDescent="0.25">
      <c r="G131" s="1"/>
      <c r="H131" s="1"/>
      <c r="I131" s="1"/>
      <c r="J131" s="1"/>
      <c r="K131" s="1"/>
      <c r="L131" s="1"/>
      <c r="M131" s="1"/>
      <c r="N131" s="1"/>
      <c r="O131" s="7"/>
      <c r="P131" s="7"/>
      <c r="Q131" s="7"/>
      <c r="R131" s="7"/>
      <c r="S131" s="7"/>
      <c r="T131" s="7"/>
      <c r="U131" s="7"/>
      <c r="V131" s="7"/>
      <c r="W131" s="7"/>
      <c r="X131" s="1"/>
      <c r="Y131" s="7"/>
      <c r="Z131" s="7"/>
      <c r="AA131" s="7"/>
      <c r="AB131" s="7"/>
      <c r="AC131" s="7"/>
      <c r="AD131" s="7"/>
      <c r="AE131" s="7"/>
      <c r="AF131" s="1"/>
      <c r="AG131" s="7"/>
      <c r="AH131" s="7"/>
      <c r="AI131" s="7"/>
      <c r="AJ131" s="7"/>
      <c r="AK131" s="7"/>
      <c r="AL131" s="7"/>
      <c r="AM131" s="1"/>
      <c r="AN131" s="1"/>
      <c r="AO131" s="1"/>
      <c r="AP131" s="1"/>
      <c r="AQ131" s="1"/>
      <c r="AR131" s="1"/>
      <c r="AS131" s="1"/>
      <c r="AT131" s="1"/>
      <c r="AU131" s="1"/>
    </row>
    <row r="132" spans="7:47" ht="15.75" x14ac:dyDescent="0.25">
      <c r="G132" s="1"/>
      <c r="H132" s="1"/>
      <c r="I132" s="1"/>
      <c r="J132" s="1"/>
      <c r="K132" s="1"/>
      <c r="L132" s="1"/>
      <c r="M132" s="1"/>
      <c r="N132" s="1"/>
      <c r="O132" s="7"/>
      <c r="P132" s="7"/>
      <c r="Q132" s="7"/>
      <c r="R132" s="7"/>
      <c r="S132" s="7"/>
      <c r="T132" s="7"/>
      <c r="U132" s="7"/>
      <c r="V132" s="7"/>
      <c r="W132" s="7"/>
      <c r="X132" s="1"/>
      <c r="Y132" s="7"/>
      <c r="Z132" s="7"/>
      <c r="AA132" s="7"/>
      <c r="AB132" s="7"/>
      <c r="AC132" s="7"/>
      <c r="AD132" s="7"/>
      <c r="AE132" s="7"/>
      <c r="AF132" s="1"/>
      <c r="AG132" s="7"/>
      <c r="AH132" s="7"/>
      <c r="AI132" s="7"/>
      <c r="AJ132" s="7"/>
      <c r="AK132" s="7"/>
      <c r="AL132" s="7"/>
      <c r="AM132" s="1"/>
      <c r="AN132" s="1"/>
      <c r="AO132" s="1"/>
      <c r="AP132" s="1"/>
      <c r="AQ132" s="1"/>
      <c r="AR132" s="1"/>
      <c r="AS132" s="1"/>
      <c r="AT132" s="1"/>
      <c r="AU132" s="1"/>
    </row>
    <row r="133" spans="7:47" ht="15.75" x14ac:dyDescent="0.25">
      <c r="G133" s="1"/>
      <c r="H133" s="1"/>
      <c r="I133" s="1"/>
      <c r="J133" s="1"/>
      <c r="K133" s="1"/>
      <c r="L133" s="1"/>
      <c r="M133" s="1"/>
      <c r="N133" s="1"/>
      <c r="O133" s="7"/>
      <c r="P133" s="7"/>
      <c r="Q133" s="7"/>
      <c r="R133" s="7"/>
      <c r="S133" s="7"/>
      <c r="T133" s="7"/>
      <c r="U133" s="7"/>
      <c r="V133" s="7"/>
      <c r="W133" s="7"/>
      <c r="X133" s="1"/>
      <c r="Y133" s="7"/>
      <c r="Z133" s="7"/>
      <c r="AA133" s="7"/>
      <c r="AB133" s="7"/>
      <c r="AC133" s="7"/>
      <c r="AD133" s="7"/>
      <c r="AE133" s="7"/>
      <c r="AF133" s="1"/>
      <c r="AG133" s="7"/>
      <c r="AH133" s="7"/>
      <c r="AI133" s="7"/>
      <c r="AJ133" s="7"/>
      <c r="AK133" s="7"/>
      <c r="AL133" s="7"/>
      <c r="AM133" s="1"/>
      <c r="AN133" s="1"/>
      <c r="AO133" s="1"/>
      <c r="AP133" s="1"/>
      <c r="AQ133" s="1"/>
      <c r="AR133" s="1"/>
      <c r="AS133" s="1"/>
      <c r="AT133" s="1"/>
      <c r="AU133" s="1"/>
    </row>
    <row r="134" spans="7:47" ht="15.75" x14ac:dyDescent="0.25">
      <c r="G134" s="1"/>
      <c r="H134" s="1"/>
      <c r="I134" s="1"/>
      <c r="J134" s="1"/>
      <c r="K134" s="1"/>
      <c r="L134" s="1"/>
      <c r="M134" s="1"/>
      <c r="N134" s="1"/>
      <c r="O134" s="7"/>
      <c r="P134" s="7"/>
      <c r="Q134" s="7"/>
      <c r="R134" s="7"/>
      <c r="S134" s="7"/>
      <c r="T134" s="7"/>
      <c r="U134" s="7"/>
      <c r="V134" s="7"/>
      <c r="W134" s="7"/>
      <c r="X134" s="1"/>
      <c r="Y134" s="7"/>
      <c r="Z134" s="7"/>
      <c r="AA134" s="7"/>
      <c r="AB134" s="7"/>
      <c r="AC134" s="7"/>
      <c r="AD134" s="7"/>
      <c r="AE134" s="7"/>
      <c r="AF134" s="1"/>
      <c r="AG134" s="7"/>
      <c r="AH134" s="7"/>
      <c r="AI134" s="7"/>
      <c r="AJ134" s="7"/>
      <c r="AK134" s="7"/>
      <c r="AL134" s="7"/>
      <c r="AM134" s="1"/>
      <c r="AN134" s="1"/>
      <c r="AO134" s="1"/>
      <c r="AP134" s="1"/>
      <c r="AQ134" s="1"/>
      <c r="AR134" s="1"/>
      <c r="AS134" s="1"/>
      <c r="AT134" s="1"/>
      <c r="AU134" s="1"/>
    </row>
    <row r="135" spans="7:47" ht="15.75" x14ac:dyDescent="0.25">
      <c r="G135" s="1"/>
      <c r="H135" s="1"/>
      <c r="I135" s="1"/>
      <c r="J135" s="1"/>
      <c r="K135" s="1"/>
      <c r="L135" s="1"/>
      <c r="M135" s="1"/>
      <c r="N135" s="1"/>
      <c r="O135" s="7"/>
      <c r="P135" s="7"/>
      <c r="Q135" s="7"/>
      <c r="R135" s="7"/>
      <c r="S135" s="7"/>
      <c r="T135" s="7"/>
      <c r="U135" s="7"/>
      <c r="V135" s="7"/>
      <c r="W135" s="7"/>
      <c r="X135" s="1"/>
      <c r="Y135" s="7"/>
      <c r="Z135" s="7"/>
      <c r="AA135" s="7"/>
      <c r="AB135" s="7"/>
      <c r="AC135" s="7"/>
      <c r="AD135" s="7"/>
      <c r="AE135" s="7"/>
      <c r="AF135" s="1"/>
      <c r="AG135" s="7"/>
      <c r="AH135" s="7"/>
      <c r="AI135" s="7"/>
      <c r="AJ135" s="7"/>
      <c r="AK135" s="7"/>
      <c r="AL135" s="7"/>
      <c r="AM135" s="1"/>
      <c r="AN135" s="1"/>
      <c r="AO135" s="1"/>
      <c r="AP135" s="1"/>
      <c r="AQ135" s="1"/>
      <c r="AR135" s="1"/>
      <c r="AS135" s="1"/>
      <c r="AT135" s="1"/>
      <c r="AU135" s="1"/>
    </row>
    <row r="136" spans="7:47" ht="15.75" x14ac:dyDescent="0.25">
      <c r="G136" s="1"/>
      <c r="H136" s="1"/>
      <c r="I136" s="1"/>
      <c r="J136" s="1"/>
      <c r="K136" s="1"/>
      <c r="L136" s="1"/>
      <c r="M136" s="1"/>
      <c r="N136" s="1"/>
      <c r="O136" s="7"/>
      <c r="P136" s="7"/>
      <c r="Q136" s="7"/>
      <c r="R136" s="7"/>
      <c r="S136" s="7"/>
      <c r="T136" s="7"/>
      <c r="U136" s="7"/>
      <c r="V136" s="7"/>
      <c r="W136" s="7"/>
      <c r="X136" s="1"/>
      <c r="Y136" s="7"/>
      <c r="Z136" s="7"/>
      <c r="AA136" s="7"/>
      <c r="AB136" s="7"/>
      <c r="AC136" s="7"/>
      <c r="AD136" s="7"/>
      <c r="AE136" s="7"/>
      <c r="AF136" s="1"/>
      <c r="AG136" s="7"/>
      <c r="AH136" s="7"/>
      <c r="AI136" s="7"/>
      <c r="AJ136" s="7"/>
      <c r="AK136" s="7"/>
      <c r="AL136" s="7"/>
      <c r="AM136" s="1"/>
      <c r="AN136" s="1"/>
      <c r="AO136" s="1"/>
      <c r="AP136" s="1"/>
      <c r="AQ136" s="1"/>
      <c r="AR136" s="1"/>
      <c r="AS136" s="1"/>
      <c r="AT136" s="1"/>
      <c r="AU136" s="1"/>
    </row>
    <row r="137" spans="7:47" ht="15.75" x14ac:dyDescent="0.25">
      <c r="G137" s="1"/>
      <c r="H137" s="1"/>
      <c r="I137" s="1"/>
      <c r="J137" s="1"/>
      <c r="K137" s="1"/>
      <c r="L137" s="1"/>
      <c r="M137" s="1"/>
      <c r="N137" s="1"/>
      <c r="O137" s="7"/>
      <c r="P137" s="7"/>
      <c r="Q137" s="7"/>
      <c r="R137" s="7"/>
      <c r="S137" s="7"/>
      <c r="T137" s="7"/>
      <c r="U137" s="7"/>
      <c r="V137" s="7"/>
      <c r="W137" s="7"/>
      <c r="X137" s="1"/>
      <c r="Y137" s="7"/>
      <c r="Z137" s="7"/>
      <c r="AA137" s="7"/>
      <c r="AB137" s="7"/>
      <c r="AC137" s="7"/>
      <c r="AD137" s="7"/>
      <c r="AE137" s="7"/>
      <c r="AF137" s="1"/>
      <c r="AG137" s="7"/>
      <c r="AH137" s="7"/>
      <c r="AI137" s="7"/>
      <c r="AJ137" s="7"/>
      <c r="AK137" s="7"/>
      <c r="AL137" s="7"/>
      <c r="AM137" s="1"/>
      <c r="AN137" s="1"/>
      <c r="AO137" s="1"/>
      <c r="AP137" s="1"/>
      <c r="AQ137" s="1"/>
      <c r="AR137" s="1"/>
      <c r="AS137" s="1"/>
      <c r="AT137" s="1"/>
      <c r="AU137" s="1"/>
    </row>
    <row r="138" spans="7:47" ht="15.75" x14ac:dyDescent="0.25">
      <c r="G138" s="1"/>
      <c r="H138" s="1"/>
      <c r="I138" s="1"/>
      <c r="J138" s="1"/>
      <c r="K138" s="1"/>
      <c r="L138" s="1"/>
      <c r="M138" s="1"/>
      <c r="N138" s="1"/>
      <c r="O138" s="7"/>
      <c r="P138" s="7"/>
      <c r="Q138" s="7"/>
      <c r="R138" s="7"/>
      <c r="S138" s="7"/>
      <c r="T138" s="7"/>
      <c r="U138" s="7"/>
      <c r="V138" s="7"/>
      <c r="W138" s="7"/>
      <c r="X138" s="1"/>
      <c r="Y138" s="7"/>
      <c r="Z138" s="7"/>
      <c r="AA138" s="7"/>
      <c r="AB138" s="7"/>
      <c r="AC138" s="7"/>
      <c r="AD138" s="7"/>
      <c r="AE138" s="7"/>
      <c r="AF138" s="1"/>
      <c r="AG138" s="7"/>
      <c r="AH138" s="7"/>
      <c r="AI138" s="7"/>
      <c r="AJ138" s="7"/>
      <c r="AK138" s="7"/>
      <c r="AL138" s="7"/>
      <c r="AM138" s="1"/>
      <c r="AN138" s="1"/>
      <c r="AO138" s="1"/>
      <c r="AP138" s="1"/>
      <c r="AQ138" s="1"/>
      <c r="AR138" s="1"/>
      <c r="AS138" s="1"/>
      <c r="AT138" s="1"/>
      <c r="AU138" s="1"/>
    </row>
    <row r="139" spans="7:47" ht="15.75" x14ac:dyDescent="0.25">
      <c r="G139" s="1"/>
      <c r="H139" s="1"/>
      <c r="I139" s="1"/>
      <c r="J139" s="1"/>
      <c r="K139" s="1"/>
      <c r="L139" s="1"/>
      <c r="M139" s="1"/>
      <c r="N139" s="1"/>
      <c r="O139" s="7"/>
      <c r="P139" s="7"/>
      <c r="Q139" s="7"/>
      <c r="R139" s="7"/>
      <c r="S139" s="7"/>
      <c r="T139" s="7"/>
      <c r="U139" s="7"/>
      <c r="V139" s="7"/>
      <c r="W139" s="7"/>
      <c r="X139" s="1"/>
      <c r="Y139" s="7"/>
      <c r="Z139" s="7"/>
      <c r="AA139" s="7"/>
      <c r="AB139" s="7"/>
      <c r="AC139" s="7"/>
      <c r="AD139" s="7"/>
      <c r="AE139" s="7"/>
      <c r="AF139" s="1"/>
      <c r="AG139" s="7"/>
      <c r="AH139" s="7"/>
      <c r="AI139" s="7"/>
      <c r="AJ139" s="7"/>
      <c r="AK139" s="7"/>
      <c r="AL139" s="7"/>
      <c r="AM139" s="1"/>
      <c r="AN139" s="1"/>
      <c r="AO139" s="1"/>
      <c r="AP139" s="1"/>
      <c r="AQ139" s="1"/>
      <c r="AR139" s="1"/>
      <c r="AS139" s="1"/>
      <c r="AT139" s="1"/>
      <c r="AU139" s="1"/>
    </row>
    <row r="140" spans="7:47" ht="15.75" x14ac:dyDescent="0.25">
      <c r="G140" s="1"/>
      <c r="H140" s="1"/>
      <c r="I140" s="1"/>
      <c r="J140" s="1"/>
      <c r="K140" s="1"/>
      <c r="L140" s="1"/>
      <c r="M140" s="1"/>
      <c r="N140" s="1"/>
      <c r="O140" s="7"/>
      <c r="P140" s="7"/>
      <c r="Q140" s="7"/>
      <c r="R140" s="7"/>
      <c r="S140" s="7"/>
      <c r="T140" s="7"/>
      <c r="U140" s="7"/>
      <c r="V140" s="7"/>
      <c r="W140" s="7"/>
      <c r="X140" s="1"/>
      <c r="Y140" s="7"/>
      <c r="Z140" s="7"/>
      <c r="AA140" s="7"/>
      <c r="AB140" s="7"/>
      <c r="AC140" s="7"/>
      <c r="AD140" s="7"/>
      <c r="AE140" s="7"/>
      <c r="AF140" s="1"/>
      <c r="AG140" s="7"/>
      <c r="AH140" s="7"/>
      <c r="AI140" s="7"/>
      <c r="AJ140" s="7"/>
      <c r="AK140" s="7"/>
      <c r="AL140" s="7"/>
      <c r="AM140" s="1"/>
      <c r="AN140" s="1"/>
      <c r="AO140" s="1"/>
      <c r="AP140" s="1"/>
      <c r="AQ140" s="1"/>
      <c r="AR140" s="1"/>
      <c r="AS140" s="1"/>
      <c r="AT140" s="1"/>
      <c r="AU140" s="1"/>
    </row>
    <row r="141" spans="7:47" ht="15.75" x14ac:dyDescent="0.25">
      <c r="G141" s="1"/>
      <c r="H141" s="1"/>
      <c r="I141" s="1"/>
      <c r="J141" s="1"/>
      <c r="K141" s="1"/>
      <c r="L141" s="1"/>
      <c r="M141" s="1"/>
      <c r="N141" s="1"/>
      <c r="O141" s="7"/>
      <c r="P141" s="7"/>
      <c r="Q141" s="7"/>
      <c r="R141" s="7"/>
      <c r="S141" s="7"/>
      <c r="T141" s="7"/>
      <c r="U141" s="7"/>
      <c r="V141" s="7"/>
      <c r="W141" s="7"/>
      <c r="X141" s="1"/>
      <c r="Y141" s="7"/>
      <c r="Z141" s="7"/>
      <c r="AA141" s="7"/>
      <c r="AB141" s="7"/>
      <c r="AC141" s="7"/>
      <c r="AD141" s="7"/>
      <c r="AE141" s="7"/>
      <c r="AF141" s="1"/>
      <c r="AG141" s="7"/>
      <c r="AH141" s="7"/>
      <c r="AI141" s="7"/>
      <c r="AJ141" s="7"/>
      <c r="AK141" s="7"/>
      <c r="AL141" s="7"/>
      <c r="AM141" s="1"/>
      <c r="AN141" s="1"/>
      <c r="AO141" s="1"/>
      <c r="AP141" s="1"/>
      <c r="AQ141" s="1"/>
      <c r="AR141" s="1"/>
      <c r="AS141" s="1"/>
      <c r="AT141" s="1"/>
      <c r="AU141" s="1"/>
    </row>
    <row r="142" spans="7:47" ht="15.75" x14ac:dyDescent="0.25">
      <c r="G142" s="1"/>
      <c r="H142" s="1"/>
      <c r="I142" s="1"/>
      <c r="J142" s="1"/>
      <c r="K142" s="1"/>
      <c r="L142" s="1"/>
      <c r="M142" s="1"/>
      <c r="N142" s="1"/>
      <c r="O142" s="7"/>
      <c r="P142" s="7"/>
      <c r="Q142" s="7"/>
      <c r="R142" s="7"/>
      <c r="S142" s="7"/>
      <c r="T142" s="7"/>
      <c r="U142" s="7"/>
      <c r="V142" s="7"/>
      <c r="W142" s="7"/>
      <c r="X142" s="1"/>
      <c r="Y142" s="7"/>
      <c r="Z142" s="7"/>
      <c r="AA142" s="7"/>
      <c r="AB142" s="7"/>
      <c r="AC142" s="7"/>
      <c r="AD142" s="7"/>
      <c r="AE142" s="7"/>
      <c r="AF142" s="1"/>
      <c r="AG142" s="7"/>
      <c r="AH142" s="7"/>
      <c r="AI142" s="7"/>
      <c r="AJ142" s="7"/>
      <c r="AK142" s="7"/>
      <c r="AL142" s="7"/>
      <c r="AM142" s="1"/>
      <c r="AN142" s="1"/>
      <c r="AO142" s="1"/>
      <c r="AP142" s="1"/>
      <c r="AQ142" s="1"/>
      <c r="AR142" s="1"/>
      <c r="AS142" s="1"/>
      <c r="AT142" s="1"/>
      <c r="AU142" s="1"/>
    </row>
    <row r="143" spans="7:47" ht="15.75" x14ac:dyDescent="0.25">
      <c r="G143" s="1"/>
      <c r="H143" s="1"/>
      <c r="I143" s="1"/>
      <c r="J143" s="1"/>
      <c r="K143" s="1"/>
      <c r="L143" s="1"/>
      <c r="M143" s="1"/>
      <c r="N143" s="1"/>
      <c r="O143" s="7"/>
      <c r="P143" s="7"/>
      <c r="Q143" s="7"/>
      <c r="R143" s="7"/>
      <c r="S143" s="7"/>
      <c r="T143" s="7"/>
      <c r="U143" s="7"/>
      <c r="V143" s="7"/>
      <c r="W143" s="7"/>
      <c r="X143" s="1"/>
      <c r="Y143" s="7"/>
      <c r="Z143" s="7"/>
      <c r="AA143" s="7"/>
      <c r="AB143" s="7"/>
      <c r="AC143" s="7"/>
      <c r="AD143" s="7"/>
      <c r="AE143" s="7"/>
      <c r="AF143" s="1"/>
      <c r="AG143" s="7"/>
      <c r="AH143" s="7"/>
      <c r="AI143" s="7"/>
      <c r="AJ143" s="7"/>
      <c r="AK143" s="7"/>
      <c r="AL143" s="7"/>
      <c r="AM143" s="1"/>
      <c r="AN143" s="1"/>
      <c r="AO143" s="1"/>
      <c r="AP143" s="1"/>
      <c r="AQ143" s="1"/>
      <c r="AR143" s="1"/>
      <c r="AS143" s="1"/>
      <c r="AT143" s="1"/>
      <c r="AU143" s="1"/>
    </row>
    <row r="144" spans="7:47" ht="15.75" x14ac:dyDescent="0.25">
      <c r="G144" s="1"/>
      <c r="H144" s="1"/>
      <c r="I144" s="1"/>
      <c r="J144" s="1"/>
      <c r="K144" s="1"/>
      <c r="L144" s="1"/>
      <c r="M144" s="1"/>
      <c r="N144" s="1"/>
      <c r="O144" s="7"/>
      <c r="P144" s="7"/>
      <c r="Q144" s="7"/>
      <c r="R144" s="7"/>
      <c r="S144" s="7"/>
      <c r="T144" s="7"/>
      <c r="U144" s="7"/>
      <c r="V144" s="7"/>
      <c r="W144" s="7"/>
      <c r="X144" s="1"/>
      <c r="Y144" s="7"/>
      <c r="Z144" s="7"/>
      <c r="AA144" s="7"/>
      <c r="AB144" s="7"/>
      <c r="AC144" s="7"/>
      <c r="AD144" s="7"/>
      <c r="AE144" s="7"/>
      <c r="AF144" s="1"/>
      <c r="AG144" s="7"/>
      <c r="AH144" s="7"/>
      <c r="AI144" s="7"/>
      <c r="AJ144" s="7"/>
      <c r="AK144" s="7"/>
      <c r="AL144" s="7"/>
      <c r="AM144" s="1"/>
      <c r="AN144" s="1"/>
      <c r="AO144" s="1"/>
      <c r="AP144" s="1"/>
      <c r="AQ144" s="1"/>
      <c r="AR144" s="1"/>
      <c r="AS144" s="1"/>
      <c r="AT144" s="1"/>
      <c r="AU144" s="1"/>
    </row>
    <row r="145" spans="7:47" ht="15.75" x14ac:dyDescent="0.25">
      <c r="G145" s="1"/>
      <c r="H145" s="1"/>
      <c r="I145" s="1"/>
      <c r="J145" s="1"/>
      <c r="K145" s="1"/>
      <c r="L145" s="1"/>
      <c r="M145" s="1"/>
      <c r="N145" s="1"/>
      <c r="O145" s="7"/>
      <c r="P145" s="7"/>
      <c r="Q145" s="7"/>
      <c r="R145" s="7"/>
      <c r="S145" s="7"/>
      <c r="T145" s="7"/>
      <c r="U145" s="7"/>
      <c r="V145" s="7"/>
      <c r="W145" s="7"/>
      <c r="X145" s="1"/>
      <c r="Y145" s="7"/>
      <c r="Z145" s="7"/>
      <c r="AA145" s="7"/>
      <c r="AB145" s="7"/>
      <c r="AC145" s="7"/>
      <c r="AD145" s="7"/>
      <c r="AE145" s="7"/>
      <c r="AF145" s="1"/>
      <c r="AG145" s="7"/>
      <c r="AH145" s="7"/>
      <c r="AI145" s="7"/>
      <c r="AJ145" s="7"/>
      <c r="AK145" s="7"/>
      <c r="AL145" s="7"/>
      <c r="AM145" s="1"/>
      <c r="AN145" s="1"/>
      <c r="AO145" s="1"/>
      <c r="AP145" s="1"/>
      <c r="AQ145" s="1"/>
      <c r="AR145" s="1"/>
      <c r="AS145" s="1"/>
      <c r="AT145" s="1"/>
      <c r="AU145" s="1"/>
    </row>
    <row r="146" spans="7:47" ht="15.75" x14ac:dyDescent="0.25">
      <c r="G146" s="1"/>
      <c r="H146" s="1"/>
      <c r="I146" s="1"/>
      <c r="J146" s="1"/>
      <c r="K146" s="1"/>
      <c r="L146" s="1"/>
      <c r="M146" s="1"/>
      <c r="N146" s="1"/>
      <c r="O146" s="7"/>
      <c r="P146" s="7"/>
      <c r="Q146" s="7"/>
      <c r="R146" s="7"/>
      <c r="S146" s="7"/>
      <c r="T146" s="7"/>
      <c r="U146" s="7"/>
      <c r="V146" s="7"/>
      <c r="W146" s="7"/>
      <c r="X146" s="1"/>
      <c r="Y146" s="7"/>
      <c r="Z146" s="7"/>
      <c r="AA146" s="7"/>
      <c r="AB146" s="7"/>
      <c r="AC146" s="7"/>
      <c r="AD146" s="7"/>
      <c r="AE146" s="7"/>
      <c r="AF146" s="1"/>
      <c r="AG146" s="7"/>
      <c r="AH146" s="7"/>
      <c r="AI146" s="7"/>
      <c r="AJ146" s="7"/>
      <c r="AK146" s="7"/>
      <c r="AL146" s="7"/>
      <c r="AM146" s="1"/>
      <c r="AN146" s="1"/>
      <c r="AO146" s="1"/>
      <c r="AP146" s="1"/>
      <c r="AQ146" s="1"/>
      <c r="AR146" s="1"/>
      <c r="AS146" s="1"/>
      <c r="AT146" s="1"/>
      <c r="AU146" s="1"/>
    </row>
    <row r="147" spans="7:47" ht="15.75" x14ac:dyDescent="0.25">
      <c r="G147" s="1"/>
      <c r="H147" s="1"/>
      <c r="I147" s="1"/>
      <c r="J147" s="1"/>
      <c r="K147" s="1"/>
      <c r="L147" s="1"/>
      <c r="M147" s="1"/>
      <c r="N147" s="1"/>
      <c r="O147" s="7"/>
      <c r="P147" s="7"/>
      <c r="Q147" s="7"/>
      <c r="R147" s="7"/>
      <c r="S147" s="7"/>
      <c r="T147" s="7"/>
      <c r="U147" s="7"/>
      <c r="V147" s="7"/>
      <c r="W147" s="7"/>
      <c r="X147" s="1"/>
      <c r="Y147" s="7"/>
      <c r="Z147" s="7"/>
      <c r="AA147" s="7"/>
      <c r="AB147" s="7"/>
      <c r="AC147" s="7"/>
      <c r="AD147" s="7"/>
      <c r="AE147" s="7"/>
      <c r="AF147" s="1"/>
      <c r="AG147" s="7"/>
      <c r="AH147" s="7"/>
      <c r="AI147" s="7"/>
      <c r="AJ147" s="7"/>
      <c r="AK147" s="7"/>
      <c r="AL147" s="7"/>
      <c r="AM147" s="1"/>
      <c r="AN147" s="1"/>
      <c r="AO147" s="1"/>
      <c r="AP147" s="1"/>
      <c r="AQ147" s="1"/>
      <c r="AR147" s="1"/>
      <c r="AS147" s="1"/>
      <c r="AT147" s="1"/>
      <c r="AU147" s="1"/>
    </row>
    <row r="148" spans="7:47" ht="15.75" x14ac:dyDescent="0.25">
      <c r="G148" s="1"/>
      <c r="H148" s="1"/>
      <c r="I148" s="1"/>
      <c r="J148" s="1"/>
      <c r="K148" s="1"/>
      <c r="L148" s="1"/>
      <c r="M148" s="1"/>
      <c r="N148" s="1"/>
      <c r="O148" s="7"/>
      <c r="P148" s="7"/>
      <c r="Q148" s="7"/>
      <c r="R148" s="7"/>
      <c r="S148" s="7"/>
      <c r="T148" s="7"/>
      <c r="U148" s="7"/>
      <c r="V148" s="7"/>
      <c r="W148" s="7"/>
      <c r="X148" s="1"/>
      <c r="Y148" s="7"/>
      <c r="Z148" s="7"/>
      <c r="AA148" s="7"/>
      <c r="AB148" s="7"/>
      <c r="AC148" s="7"/>
      <c r="AD148" s="7"/>
      <c r="AE148" s="7"/>
      <c r="AF148" s="1"/>
      <c r="AG148" s="7"/>
      <c r="AH148" s="7"/>
      <c r="AI148" s="7"/>
      <c r="AJ148" s="7"/>
      <c r="AK148" s="7"/>
      <c r="AL148" s="7"/>
      <c r="AM148" s="1"/>
      <c r="AN148" s="1"/>
      <c r="AO148" s="1"/>
      <c r="AP148" s="1"/>
      <c r="AQ148" s="1"/>
      <c r="AR148" s="1"/>
      <c r="AS148" s="1"/>
      <c r="AT148" s="1"/>
      <c r="AU148" s="1"/>
    </row>
    <row r="149" spans="7:47" ht="15.75" x14ac:dyDescent="0.25">
      <c r="G149" s="1"/>
      <c r="H149" s="1"/>
      <c r="I149" s="1"/>
      <c r="J149" s="1"/>
      <c r="K149" s="1"/>
      <c r="L149" s="1"/>
      <c r="M149" s="1"/>
      <c r="N149" s="1"/>
      <c r="O149" s="7"/>
      <c r="P149" s="7"/>
      <c r="Q149" s="7"/>
      <c r="R149" s="7"/>
      <c r="S149" s="7"/>
      <c r="T149" s="7"/>
      <c r="U149" s="7"/>
      <c r="V149" s="7"/>
      <c r="W149" s="7"/>
      <c r="X149" s="1"/>
      <c r="Y149" s="7"/>
      <c r="Z149" s="7"/>
      <c r="AA149" s="7"/>
      <c r="AB149" s="7"/>
      <c r="AC149" s="7"/>
      <c r="AD149" s="7"/>
      <c r="AE149" s="7"/>
      <c r="AF149" s="1"/>
      <c r="AG149" s="7"/>
      <c r="AH149" s="7"/>
      <c r="AI149" s="7"/>
      <c r="AJ149" s="7"/>
      <c r="AK149" s="7"/>
      <c r="AL149" s="7"/>
      <c r="AM149" s="1"/>
      <c r="AN149" s="1"/>
      <c r="AO149" s="1"/>
      <c r="AP149" s="1"/>
      <c r="AQ149" s="1"/>
      <c r="AR149" s="1"/>
      <c r="AS149" s="1"/>
      <c r="AT149" s="1"/>
      <c r="AU149" s="1"/>
    </row>
    <row r="150" spans="7:47" ht="15.75" x14ac:dyDescent="0.25">
      <c r="G150" s="1"/>
      <c r="H150" s="1"/>
      <c r="I150" s="1"/>
      <c r="J150" s="1"/>
      <c r="K150" s="1"/>
      <c r="L150" s="1"/>
      <c r="M150" s="1"/>
      <c r="N150" s="1"/>
      <c r="O150" s="7"/>
      <c r="P150" s="7"/>
      <c r="Q150" s="7"/>
      <c r="R150" s="7"/>
      <c r="S150" s="7"/>
      <c r="T150" s="7"/>
      <c r="U150" s="7"/>
      <c r="V150" s="7"/>
      <c r="W150" s="7"/>
      <c r="X150" s="1"/>
      <c r="Y150" s="7"/>
      <c r="Z150" s="7"/>
      <c r="AA150" s="7"/>
      <c r="AB150" s="7"/>
      <c r="AC150" s="7"/>
      <c r="AD150" s="7"/>
      <c r="AE150" s="7"/>
      <c r="AF150" s="1"/>
      <c r="AG150" s="7"/>
      <c r="AH150" s="7"/>
      <c r="AI150" s="7"/>
      <c r="AJ150" s="7"/>
      <c r="AK150" s="7"/>
      <c r="AL150" s="7"/>
      <c r="AM150" s="1"/>
      <c r="AN150" s="1"/>
      <c r="AO150" s="1"/>
      <c r="AP150" s="1"/>
      <c r="AQ150" s="1"/>
      <c r="AR150" s="1"/>
      <c r="AS150" s="1"/>
      <c r="AT150" s="1"/>
      <c r="AU150" s="1"/>
    </row>
    <row r="151" spans="7:47" ht="15.75" x14ac:dyDescent="0.25">
      <c r="G151" s="1"/>
      <c r="H151" s="1"/>
      <c r="I151" s="1"/>
      <c r="J151" s="1"/>
      <c r="K151" s="1"/>
      <c r="L151" s="1"/>
      <c r="M151" s="1"/>
      <c r="N151" s="1"/>
      <c r="O151" s="7"/>
      <c r="P151" s="7"/>
      <c r="Q151" s="7"/>
      <c r="R151" s="7"/>
      <c r="S151" s="7"/>
      <c r="T151" s="7"/>
      <c r="U151" s="7"/>
      <c r="V151" s="7"/>
      <c r="W151" s="7"/>
      <c r="X151" s="1"/>
      <c r="Y151" s="7"/>
      <c r="Z151" s="7"/>
      <c r="AA151" s="7"/>
      <c r="AB151" s="7"/>
      <c r="AC151" s="7"/>
      <c r="AD151" s="7"/>
      <c r="AE151" s="7"/>
      <c r="AF151" s="1"/>
      <c r="AG151" s="7"/>
      <c r="AH151" s="7"/>
      <c r="AI151" s="7"/>
      <c r="AJ151" s="7"/>
      <c r="AK151" s="7"/>
      <c r="AL151" s="7"/>
      <c r="AM151" s="1"/>
      <c r="AN151" s="1"/>
      <c r="AO151" s="1"/>
      <c r="AP151" s="1"/>
      <c r="AQ151" s="1"/>
      <c r="AR151" s="1"/>
      <c r="AS151" s="1"/>
      <c r="AT151" s="1"/>
      <c r="AU151" s="1"/>
    </row>
    <row r="152" spans="7:47" ht="15.75" x14ac:dyDescent="0.25">
      <c r="G152" s="1"/>
      <c r="H152" s="1"/>
      <c r="I152" s="1"/>
      <c r="J152" s="1"/>
      <c r="K152" s="1"/>
      <c r="L152" s="1"/>
      <c r="M152" s="1"/>
      <c r="N152" s="1"/>
      <c r="O152" s="7"/>
      <c r="P152" s="7"/>
      <c r="Q152" s="7"/>
      <c r="R152" s="7"/>
      <c r="S152" s="7"/>
      <c r="T152" s="7"/>
      <c r="U152" s="7"/>
      <c r="V152" s="7"/>
      <c r="W152" s="7"/>
      <c r="X152" s="1"/>
      <c r="Y152" s="7"/>
      <c r="Z152" s="7"/>
      <c r="AA152" s="7"/>
      <c r="AB152" s="7"/>
      <c r="AC152" s="7"/>
      <c r="AD152" s="7"/>
      <c r="AE152" s="7"/>
      <c r="AF152" s="1"/>
      <c r="AG152" s="7"/>
      <c r="AH152" s="7"/>
      <c r="AI152" s="7"/>
      <c r="AJ152" s="7"/>
      <c r="AK152" s="7"/>
      <c r="AL152" s="7"/>
      <c r="AM152" s="1"/>
      <c r="AN152" s="1"/>
      <c r="AO152" s="1"/>
      <c r="AP152" s="1"/>
      <c r="AQ152" s="1"/>
      <c r="AR152" s="1"/>
      <c r="AS152" s="1"/>
      <c r="AT152" s="1"/>
      <c r="AU152" s="1"/>
    </row>
    <row r="153" spans="7:47" ht="15.75" x14ac:dyDescent="0.25">
      <c r="G153" s="1"/>
      <c r="H153" s="1"/>
      <c r="I153" s="1"/>
      <c r="J153" s="1"/>
      <c r="K153" s="1"/>
      <c r="L153" s="1"/>
      <c r="M153" s="1"/>
      <c r="N153" s="1"/>
      <c r="O153" s="7"/>
      <c r="P153" s="7"/>
      <c r="Q153" s="7"/>
      <c r="R153" s="7"/>
      <c r="S153" s="7"/>
      <c r="T153" s="7"/>
      <c r="U153" s="7"/>
      <c r="V153" s="7"/>
      <c r="W153" s="7"/>
      <c r="X153" s="1"/>
      <c r="Y153" s="7"/>
      <c r="Z153" s="7"/>
      <c r="AA153" s="7"/>
      <c r="AB153" s="7"/>
      <c r="AC153" s="7"/>
      <c r="AD153" s="7"/>
      <c r="AE153" s="7"/>
      <c r="AF153" s="1"/>
      <c r="AG153" s="7"/>
      <c r="AH153" s="7"/>
      <c r="AI153" s="7"/>
      <c r="AJ153" s="7"/>
      <c r="AK153" s="7"/>
      <c r="AL153" s="7"/>
      <c r="AM153" s="1"/>
      <c r="AN153" s="1"/>
      <c r="AO153" s="1"/>
      <c r="AP153" s="1"/>
      <c r="AQ153" s="1"/>
      <c r="AR153" s="1"/>
      <c r="AS153" s="1"/>
      <c r="AT153" s="1"/>
      <c r="AU153" s="1"/>
    </row>
    <row r="154" spans="7:47" ht="15.75" x14ac:dyDescent="0.25">
      <c r="G154" s="1"/>
      <c r="H154" s="1"/>
      <c r="I154" s="1"/>
      <c r="J154" s="1"/>
      <c r="K154" s="1"/>
      <c r="L154" s="1"/>
      <c r="M154" s="1"/>
      <c r="N154" s="1"/>
      <c r="O154" s="7"/>
      <c r="P154" s="7"/>
      <c r="Q154" s="7"/>
      <c r="R154" s="7"/>
      <c r="S154" s="7"/>
      <c r="T154" s="7"/>
      <c r="U154" s="7"/>
      <c r="V154" s="7"/>
      <c r="W154" s="7"/>
      <c r="X154" s="1"/>
      <c r="Y154" s="7"/>
      <c r="Z154" s="7"/>
      <c r="AA154" s="7"/>
      <c r="AB154" s="7"/>
      <c r="AC154" s="7"/>
      <c r="AD154" s="7"/>
      <c r="AE154" s="7"/>
      <c r="AF154" s="1"/>
      <c r="AG154" s="7"/>
      <c r="AH154" s="7"/>
      <c r="AI154" s="7"/>
      <c r="AJ154" s="7"/>
      <c r="AK154" s="7"/>
      <c r="AL154" s="7"/>
      <c r="AM154" s="1"/>
      <c r="AN154" s="1"/>
      <c r="AO154" s="1"/>
      <c r="AP154" s="1"/>
      <c r="AQ154" s="1"/>
      <c r="AR154" s="1"/>
      <c r="AS154" s="1"/>
      <c r="AT154" s="1"/>
      <c r="AU154" s="1"/>
    </row>
    <row r="155" spans="7:47" ht="15.75" x14ac:dyDescent="0.25">
      <c r="G155" s="1"/>
      <c r="H155" s="1"/>
      <c r="I155" s="1"/>
      <c r="J155" s="1"/>
      <c r="K155" s="1"/>
      <c r="L155" s="1"/>
      <c r="M155" s="1"/>
      <c r="N155" s="1"/>
      <c r="O155" s="7"/>
      <c r="P155" s="7"/>
      <c r="Q155" s="7"/>
      <c r="R155" s="7"/>
      <c r="S155" s="7"/>
      <c r="T155" s="7"/>
      <c r="U155" s="7"/>
      <c r="V155" s="7"/>
      <c r="W155" s="7"/>
      <c r="X155" s="1"/>
      <c r="Y155" s="7"/>
      <c r="Z155" s="7"/>
      <c r="AA155" s="7"/>
      <c r="AB155" s="7"/>
      <c r="AC155" s="7"/>
      <c r="AD155" s="7"/>
      <c r="AE155" s="7"/>
      <c r="AF155" s="1"/>
      <c r="AG155" s="7"/>
      <c r="AH155" s="7"/>
      <c r="AI155" s="7"/>
      <c r="AJ155" s="7"/>
      <c r="AK155" s="7"/>
      <c r="AL155" s="7"/>
      <c r="AM155" s="1"/>
      <c r="AN155" s="1"/>
      <c r="AO155" s="1"/>
      <c r="AP155" s="1"/>
      <c r="AQ155" s="1"/>
      <c r="AR155" s="1"/>
      <c r="AS155" s="1"/>
      <c r="AT155" s="1"/>
      <c r="AU155" s="1"/>
    </row>
    <row r="156" spans="7:47" ht="15.75" x14ac:dyDescent="0.25">
      <c r="G156" s="1"/>
      <c r="H156" s="1"/>
      <c r="I156" s="1"/>
      <c r="J156" s="1"/>
      <c r="K156" s="1"/>
      <c r="L156" s="1"/>
      <c r="M156" s="1"/>
      <c r="N156" s="1"/>
      <c r="O156" s="7"/>
      <c r="P156" s="7"/>
      <c r="Q156" s="7"/>
      <c r="R156" s="7"/>
      <c r="S156" s="7"/>
      <c r="T156" s="7"/>
      <c r="U156" s="7"/>
      <c r="V156" s="7"/>
      <c r="W156" s="7"/>
      <c r="X156" s="1"/>
      <c r="Y156" s="7"/>
      <c r="Z156" s="7"/>
      <c r="AA156" s="7"/>
      <c r="AB156" s="7"/>
      <c r="AC156" s="7"/>
      <c r="AD156" s="7"/>
      <c r="AE156" s="7"/>
      <c r="AF156" s="1"/>
      <c r="AG156" s="7"/>
      <c r="AH156" s="7"/>
      <c r="AI156" s="7"/>
      <c r="AJ156" s="7"/>
      <c r="AK156" s="7"/>
      <c r="AL156" s="7"/>
      <c r="AM156" s="1"/>
      <c r="AN156" s="1"/>
      <c r="AO156" s="1"/>
      <c r="AP156" s="1"/>
      <c r="AQ156" s="1"/>
      <c r="AR156" s="1"/>
      <c r="AS156" s="1"/>
      <c r="AT156" s="1"/>
      <c r="AU156" s="1"/>
    </row>
    <row r="157" spans="7:47" ht="15.75" x14ac:dyDescent="0.25">
      <c r="G157" s="1"/>
      <c r="H157" s="1"/>
      <c r="I157" s="1"/>
      <c r="J157" s="1"/>
      <c r="K157" s="1"/>
      <c r="L157" s="1"/>
      <c r="M157" s="1"/>
      <c r="N157" s="1"/>
      <c r="O157" s="7"/>
      <c r="P157" s="7"/>
      <c r="Q157" s="7"/>
      <c r="R157" s="7"/>
      <c r="S157" s="7"/>
      <c r="T157" s="7"/>
      <c r="U157" s="7"/>
      <c r="V157" s="7"/>
      <c r="W157" s="7"/>
      <c r="X157" s="1"/>
      <c r="Y157" s="7"/>
      <c r="Z157" s="7"/>
      <c r="AA157" s="7"/>
      <c r="AB157" s="7"/>
      <c r="AC157" s="7"/>
      <c r="AD157" s="7"/>
      <c r="AE157" s="7"/>
      <c r="AF157" s="1"/>
      <c r="AG157" s="7"/>
      <c r="AH157" s="7"/>
      <c r="AI157" s="7"/>
      <c r="AJ157" s="7"/>
      <c r="AK157" s="7"/>
      <c r="AL157" s="7"/>
      <c r="AM157" s="1"/>
      <c r="AN157" s="1"/>
      <c r="AO157" s="1"/>
      <c r="AP157" s="1"/>
      <c r="AQ157" s="1"/>
      <c r="AR157" s="1"/>
      <c r="AS157" s="1"/>
      <c r="AT157" s="1"/>
      <c r="AU157" s="1"/>
    </row>
    <row r="158" spans="7:47" ht="15.75" x14ac:dyDescent="0.25">
      <c r="G158" s="1"/>
      <c r="H158" s="1"/>
      <c r="I158" s="1"/>
      <c r="J158" s="1"/>
      <c r="K158" s="1"/>
      <c r="L158" s="1"/>
      <c r="M158" s="1"/>
      <c r="N158" s="1"/>
      <c r="O158" s="7"/>
      <c r="P158" s="7"/>
      <c r="Q158" s="7"/>
      <c r="R158" s="7"/>
      <c r="S158" s="7"/>
      <c r="T158" s="7"/>
      <c r="U158" s="7"/>
      <c r="V158" s="7"/>
      <c r="W158" s="7"/>
      <c r="X158" s="1"/>
      <c r="Y158" s="7"/>
      <c r="Z158" s="7"/>
      <c r="AA158" s="7"/>
      <c r="AB158" s="7"/>
      <c r="AC158" s="7"/>
      <c r="AD158" s="7"/>
      <c r="AE158" s="7"/>
      <c r="AF158" s="1"/>
      <c r="AG158" s="7"/>
      <c r="AH158" s="7"/>
      <c r="AI158" s="7"/>
      <c r="AJ158" s="7"/>
      <c r="AK158" s="7"/>
      <c r="AL158" s="7"/>
      <c r="AM158" s="1"/>
      <c r="AN158" s="1"/>
      <c r="AO158" s="1"/>
      <c r="AP158" s="1"/>
      <c r="AQ158" s="1"/>
      <c r="AR158" s="1"/>
      <c r="AS158" s="1"/>
      <c r="AT158" s="1"/>
      <c r="AU158" s="1"/>
    </row>
    <row r="159" spans="7:47" ht="15.75" x14ac:dyDescent="0.25">
      <c r="G159" s="1"/>
      <c r="H159" s="1"/>
      <c r="I159" s="1"/>
      <c r="J159" s="1"/>
      <c r="K159" s="1"/>
      <c r="L159" s="1"/>
      <c r="M159" s="1"/>
      <c r="N159" s="1"/>
      <c r="O159" s="7"/>
      <c r="P159" s="7"/>
      <c r="Q159" s="7"/>
      <c r="R159" s="7"/>
      <c r="S159" s="7"/>
      <c r="T159" s="7"/>
      <c r="U159" s="7"/>
      <c r="V159" s="7"/>
      <c r="W159" s="7"/>
      <c r="X159" s="1"/>
      <c r="Y159" s="7"/>
      <c r="Z159" s="7"/>
      <c r="AA159" s="7"/>
      <c r="AB159" s="7"/>
      <c r="AC159" s="7"/>
      <c r="AD159" s="7"/>
      <c r="AE159" s="7"/>
      <c r="AF159" s="1"/>
      <c r="AG159" s="7"/>
      <c r="AH159" s="7"/>
      <c r="AI159" s="7"/>
      <c r="AJ159" s="7"/>
      <c r="AK159" s="7"/>
      <c r="AL159" s="7"/>
      <c r="AM159" s="1"/>
      <c r="AN159" s="1"/>
      <c r="AO159" s="1"/>
      <c r="AP159" s="1"/>
      <c r="AQ159" s="1"/>
      <c r="AR159" s="1"/>
      <c r="AS159" s="1"/>
      <c r="AT159" s="1"/>
      <c r="AU159" s="1"/>
    </row>
    <row r="160" spans="7:47" ht="15.75" x14ac:dyDescent="0.25">
      <c r="G160" s="1"/>
      <c r="H160" s="1"/>
      <c r="I160" s="1"/>
      <c r="J160" s="1"/>
      <c r="K160" s="1"/>
      <c r="L160" s="1"/>
      <c r="M160" s="1"/>
      <c r="N160" s="1"/>
      <c r="O160" s="7"/>
      <c r="P160" s="7"/>
      <c r="Q160" s="7"/>
      <c r="R160" s="7"/>
      <c r="S160" s="7"/>
      <c r="T160" s="7"/>
      <c r="U160" s="7"/>
      <c r="V160" s="7"/>
      <c r="W160" s="7"/>
      <c r="X160" s="1"/>
      <c r="Y160" s="7"/>
      <c r="Z160" s="7"/>
      <c r="AA160" s="7"/>
      <c r="AB160" s="7"/>
      <c r="AC160" s="7"/>
      <c r="AD160" s="7"/>
      <c r="AE160" s="7"/>
      <c r="AF160" s="1"/>
      <c r="AG160" s="7"/>
      <c r="AH160" s="7"/>
      <c r="AI160" s="7"/>
      <c r="AJ160" s="7"/>
      <c r="AK160" s="7"/>
      <c r="AL160" s="7"/>
      <c r="AM160" s="1"/>
      <c r="AN160" s="1"/>
      <c r="AO160" s="1"/>
      <c r="AP160" s="1"/>
      <c r="AQ160" s="1"/>
      <c r="AR160" s="1"/>
      <c r="AS160" s="1"/>
      <c r="AT160" s="1"/>
      <c r="AU160" s="1"/>
    </row>
    <row r="161" spans="7:47" ht="15.75" x14ac:dyDescent="0.25">
      <c r="G161" s="1"/>
      <c r="H161" s="1"/>
      <c r="I161" s="1"/>
      <c r="J161" s="1"/>
      <c r="K161" s="1"/>
      <c r="L161" s="1"/>
      <c r="M161" s="1"/>
      <c r="N161" s="1"/>
      <c r="O161" s="7"/>
      <c r="P161" s="7"/>
      <c r="Q161" s="7"/>
      <c r="R161" s="7"/>
      <c r="S161" s="7"/>
      <c r="T161" s="7"/>
      <c r="U161" s="7"/>
      <c r="V161" s="7"/>
      <c r="W161" s="7"/>
      <c r="X161" s="1"/>
      <c r="Y161" s="7"/>
      <c r="Z161" s="7"/>
      <c r="AA161" s="7"/>
      <c r="AB161" s="7"/>
      <c r="AC161" s="7"/>
      <c r="AD161" s="7"/>
      <c r="AE161" s="7"/>
      <c r="AF161" s="1"/>
      <c r="AG161" s="7"/>
      <c r="AH161" s="7"/>
      <c r="AI161" s="7"/>
      <c r="AJ161" s="7"/>
      <c r="AK161" s="7"/>
      <c r="AL161" s="7"/>
      <c r="AM161" s="1"/>
      <c r="AN161" s="1"/>
      <c r="AO161" s="1"/>
      <c r="AP161" s="1"/>
      <c r="AQ161" s="1"/>
      <c r="AR161" s="1"/>
      <c r="AS161" s="1"/>
      <c r="AT161" s="1"/>
      <c r="AU161" s="1"/>
    </row>
    <row r="162" spans="7:47" ht="15.75" x14ac:dyDescent="0.25">
      <c r="G162" s="1"/>
      <c r="H162" s="1"/>
      <c r="I162" s="1"/>
      <c r="J162" s="1"/>
      <c r="K162" s="1"/>
      <c r="L162" s="1"/>
      <c r="M162" s="1"/>
      <c r="N162" s="1"/>
      <c r="O162" s="7"/>
      <c r="P162" s="7"/>
      <c r="Q162" s="7"/>
      <c r="R162" s="7"/>
      <c r="S162" s="7"/>
      <c r="T162" s="7"/>
      <c r="U162" s="7"/>
      <c r="V162" s="7"/>
      <c r="W162" s="7"/>
      <c r="X162" s="1"/>
      <c r="Y162" s="7"/>
      <c r="Z162" s="7"/>
      <c r="AA162" s="7"/>
      <c r="AB162" s="7"/>
      <c r="AC162" s="7"/>
      <c r="AD162" s="7"/>
      <c r="AE162" s="7"/>
      <c r="AF162" s="1"/>
      <c r="AG162" s="7"/>
      <c r="AH162" s="7"/>
      <c r="AI162" s="7"/>
      <c r="AJ162" s="7"/>
      <c r="AK162" s="7"/>
      <c r="AL162" s="7"/>
      <c r="AM162" s="1"/>
      <c r="AN162" s="1"/>
      <c r="AO162" s="1"/>
      <c r="AP162" s="1"/>
      <c r="AQ162" s="1"/>
      <c r="AR162" s="1"/>
      <c r="AS162" s="1"/>
      <c r="AT162" s="1"/>
      <c r="AU162" s="1"/>
    </row>
    <row r="163" spans="7:47" ht="15.75" x14ac:dyDescent="0.25">
      <c r="G163" s="1"/>
      <c r="H163" s="1"/>
      <c r="I163" s="1"/>
      <c r="J163" s="1"/>
      <c r="K163" s="1"/>
      <c r="L163" s="1"/>
      <c r="M163" s="1"/>
      <c r="N163" s="1"/>
      <c r="O163" s="7"/>
      <c r="P163" s="7"/>
      <c r="Q163" s="7"/>
      <c r="R163" s="7"/>
      <c r="S163" s="7"/>
      <c r="T163" s="7"/>
      <c r="U163" s="7"/>
      <c r="V163" s="7"/>
      <c r="W163" s="7"/>
      <c r="X163" s="1"/>
      <c r="Y163" s="7"/>
      <c r="Z163" s="7"/>
      <c r="AA163" s="7"/>
      <c r="AB163" s="7"/>
      <c r="AC163" s="7"/>
      <c r="AD163" s="7"/>
      <c r="AE163" s="7"/>
      <c r="AF163" s="1"/>
      <c r="AG163" s="7"/>
      <c r="AH163" s="7"/>
      <c r="AI163" s="7"/>
      <c r="AJ163" s="7"/>
      <c r="AK163" s="7"/>
      <c r="AL163" s="7"/>
      <c r="AM163" s="1"/>
      <c r="AN163" s="1"/>
      <c r="AO163" s="1"/>
      <c r="AP163" s="1"/>
      <c r="AQ163" s="1"/>
      <c r="AR163" s="1"/>
      <c r="AS163" s="1"/>
      <c r="AT163" s="1"/>
      <c r="AU163" s="1"/>
    </row>
    <row r="164" spans="7:47" ht="15.75" x14ac:dyDescent="0.25">
      <c r="G164" s="1"/>
      <c r="H164" s="1"/>
      <c r="I164" s="1"/>
      <c r="J164" s="1"/>
      <c r="K164" s="1"/>
      <c r="L164" s="1"/>
      <c r="M164" s="1"/>
      <c r="N164" s="1"/>
      <c r="O164" s="7"/>
      <c r="P164" s="7"/>
      <c r="Q164" s="7"/>
      <c r="R164" s="7"/>
      <c r="S164" s="7"/>
      <c r="T164" s="7"/>
      <c r="U164" s="7"/>
      <c r="V164" s="7"/>
      <c r="W164" s="7"/>
      <c r="X164" s="1"/>
      <c r="Y164" s="7"/>
      <c r="Z164" s="7"/>
      <c r="AA164" s="7"/>
      <c r="AB164" s="7"/>
      <c r="AC164" s="7"/>
      <c r="AD164" s="7"/>
      <c r="AE164" s="7"/>
      <c r="AF164" s="1"/>
      <c r="AG164" s="7"/>
      <c r="AH164" s="7"/>
      <c r="AI164" s="7"/>
      <c r="AJ164" s="7"/>
      <c r="AK164" s="7"/>
      <c r="AL164" s="7"/>
      <c r="AM164" s="1"/>
      <c r="AN164" s="1"/>
      <c r="AO164" s="1"/>
      <c r="AP164" s="1"/>
      <c r="AQ164" s="1"/>
      <c r="AR164" s="1"/>
      <c r="AS164" s="1"/>
      <c r="AT164" s="1"/>
      <c r="AU164" s="1"/>
    </row>
    <row r="165" spans="7:47" ht="15.75" x14ac:dyDescent="0.25">
      <c r="G165" s="10"/>
      <c r="H165" s="10"/>
      <c r="I165" s="10"/>
      <c r="J165" s="10"/>
      <c r="K165" s="10"/>
      <c r="L165" s="10"/>
      <c r="M165" s="10"/>
      <c r="N165" s="10"/>
      <c r="O165" s="7"/>
      <c r="P165" s="7"/>
      <c r="Q165" s="7"/>
      <c r="R165" s="7"/>
      <c r="S165" s="7"/>
      <c r="T165" s="7"/>
      <c r="U165" s="7"/>
      <c r="V165" s="7"/>
      <c r="W165" s="7"/>
      <c r="X165" s="10"/>
      <c r="Y165" s="7"/>
      <c r="Z165" s="7"/>
      <c r="AA165" s="7"/>
      <c r="AB165" s="7"/>
      <c r="AC165" s="7"/>
      <c r="AD165" s="7"/>
      <c r="AE165" s="7"/>
      <c r="AF165" s="10"/>
      <c r="AG165" s="7"/>
      <c r="AH165" s="7"/>
      <c r="AI165" s="7"/>
      <c r="AJ165" s="7"/>
      <c r="AK165" s="7"/>
      <c r="AL165" s="7"/>
      <c r="AM165" s="10"/>
      <c r="AN165" s="10"/>
      <c r="AO165" s="10"/>
      <c r="AP165" s="10"/>
      <c r="AQ165" s="10"/>
      <c r="AR165" s="10"/>
      <c r="AS165" s="10"/>
      <c r="AT165" s="10"/>
      <c r="AU165" s="10"/>
    </row>
    <row r="166" spans="7:47" ht="15.75" x14ac:dyDescent="0.25">
      <c r="G166" s="10"/>
      <c r="H166" s="10"/>
      <c r="I166" s="10"/>
      <c r="J166" s="10"/>
      <c r="K166" s="10"/>
      <c r="L166" s="10"/>
      <c r="M166" s="10"/>
      <c r="N166" s="10"/>
      <c r="O166" s="7"/>
      <c r="P166" s="7"/>
      <c r="Q166" s="7"/>
      <c r="R166" s="7"/>
      <c r="S166" s="7"/>
      <c r="T166" s="7"/>
      <c r="U166" s="7"/>
      <c r="V166" s="7"/>
      <c r="W166" s="7"/>
      <c r="X166" s="10"/>
      <c r="Y166" s="7"/>
      <c r="Z166" s="7"/>
      <c r="AA166" s="7"/>
      <c r="AB166" s="7"/>
      <c r="AC166" s="7"/>
      <c r="AD166" s="7"/>
      <c r="AE166" s="7"/>
      <c r="AF166" s="10"/>
      <c r="AG166" s="7"/>
      <c r="AH166" s="7"/>
      <c r="AI166" s="7"/>
      <c r="AJ166" s="7"/>
      <c r="AK166" s="7"/>
      <c r="AL166" s="7"/>
      <c r="AM166" s="10"/>
      <c r="AN166" s="10"/>
      <c r="AO166" s="10"/>
      <c r="AP166" s="10"/>
      <c r="AQ166" s="10"/>
      <c r="AR166" s="10"/>
      <c r="AS166" s="10"/>
      <c r="AT166" s="10"/>
      <c r="AU166" s="10"/>
    </row>
    <row r="167" spans="7:47" ht="15.75" x14ac:dyDescent="0.25">
      <c r="G167" s="10"/>
      <c r="H167" s="10"/>
      <c r="I167" s="10"/>
      <c r="J167" s="10"/>
      <c r="K167" s="10"/>
      <c r="L167" s="10"/>
      <c r="M167" s="10"/>
      <c r="N167" s="10"/>
      <c r="O167" s="7"/>
      <c r="P167" s="7"/>
      <c r="Q167" s="7"/>
      <c r="R167" s="7"/>
      <c r="S167" s="7"/>
      <c r="T167" s="7"/>
      <c r="U167" s="7"/>
      <c r="V167" s="7"/>
      <c r="W167" s="7"/>
      <c r="X167" s="10"/>
      <c r="Y167" s="7"/>
      <c r="Z167" s="7"/>
      <c r="AA167" s="7"/>
      <c r="AB167" s="7"/>
      <c r="AC167" s="7"/>
      <c r="AD167" s="7"/>
      <c r="AE167" s="7"/>
      <c r="AF167" s="10"/>
      <c r="AG167" s="7"/>
      <c r="AH167" s="7"/>
      <c r="AI167" s="7"/>
      <c r="AJ167" s="7"/>
      <c r="AK167" s="7"/>
      <c r="AL167" s="7"/>
      <c r="AM167" s="10"/>
      <c r="AN167" s="10"/>
      <c r="AO167" s="10"/>
      <c r="AP167" s="10"/>
      <c r="AQ167" s="10"/>
      <c r="AR167" s="10"/>
      <c r="AS167" s="10"/>
      <c r="AT167" s="10"/>
      <c r="AU167" s="10"/>
    </row>
    <row r="168" spans="7:47" ht="15.75" x14ac:dyDescent="0.25">
      <c r="G168" s="1"/>
      <c r="H168" s="1"/>
      <c r="I168" s="1"/>
      <c r="J168" s="1"/>
      <c r="K168" s="1"/>
      <c r="L168" s="1"/>
      <c r="M168" s="1"/>
      <c r="N168" s="1"/>
      <c r="X168" s="1"/>
      <c r="AF168" s="1"/>
      <c r="AM168" s="1"/>
      <c r="AN168" s="1"/>
      <c r="AO168" s="1"/>
      <c r="AP168" s="1"/>
      <c r="AQ168" s="1"/>
      <c r="AR168" s="1"/>
      <c r="AS168" s="1"/>
      <c r="AT168" s="1"/>
      <c r="AU168" s="1"/>
    </row>
    <row r="169" spans="7:47" ht="15.75" x14ac:dyDescent="0.25">
      <c r="G169" s="1"/>
      <c r="H169" s="1"/>
      <c r="I169" s="1"/>
      <c r="J169" s="1"/>
      <c r="K169" s="1"/>
      <c r="L169" s="1"/>
      <c r="M169" s="1"/>
      <c r="N169" s="1"/>
      <c r="O169" s="7"/>
      <c r="P169" s="7"/>
      <c r="Q169" s="7"/>
      <c r="R169" s="7"/>
      <c r="S169" s="7"/>
      <c r="T169" s="7"/>
      <c r="U169" s="7"/>
      <c r="V169" s="7"/>
      <c r="W169" s="7"/>
      <c r="X169" s="1"/>
      <c r="Y169" s="7"/>
      <c r="Z169" s="7"/>
      <c r="AA169" s="7"/>
      <c r="AB169" s="7"/>
      <c r="AC169" s="7"/>
      <c r="AD169" s="7"/>
      <c r="AE169" s="7"/>
      <c r="AF169" s="1"/>
      <c r="AG169" s="7"/>
      <c r="AH169" s="7"/>
      <c r="AI169" s="7"/>
      <c r="AJ169" s="7"/>
      <c r="AK169" s="7"/>
      <c r="AL169" s="7"/>
      <c r="AM169" s="1"/>
      <c r="AN169" s="1"/>
      <c r="AO169" s="1"/>
      <c r="AP169" s="1"/>
      <c r="AQ169" s="1"/>
      <c r="AR169" s="1"/>
      <c r="AS169" s="1"/>
      <c r="AT169" s="1"/>
      <c r="AU169" s="1"/>
    </row>
    <row r="170" spans="7:47" ht="15.75" x14ac:dyDescent="0.25">
      <c r="G170" s="1"/>
      <c r="H170" s="1"/>
      <c r="I170" s="1"/>
      <c r="J170" s="1"/>
      <c r="K170" s="1"/>
      <c r="L170" s="1"/>
      <c r="M170" s="1"/>
      <c r="N170" s="1"/>
      <c r="O170" s="7"/>
      <c r="P170" s="7"/>
      <c r="Q170" s="7"/>
      <c r="R170" s="7"/>
      <c r="S170" s="7"/>
      <c r="T170" s="7"/>
      <c r="U170" s="7"/>
      <c r="V170" s="7"/>
      <c r="W170" s="7"/>
      <c r="X170" s="1"/>
      <c r="Y170" s="7"/>
      <c r="Z170" s="7"/>
      <c r="AA170" s="7"/>
      <c r="AB170" s="7"/>
      <c r="AC170" s="7"/>
      <c r="AD170" s="7"/>
      <c r="AE170" s="7"/>
      <c r="AF170" s="1"/>
      <c r="AG170" s="7"/>
      <c r="AH170" s="7"/>
      <c r="AI170" s="7"/>
      <c r="AJ170" s="7"/>
      <c r="AK170" s="7"/>
      <c r="AL170" s="7"/>
      <c r="AM170" s="1"/>
      <c r="AN170" s="1"/>
      <c r="AO170" s="1"/>
      <c r="AP170" s="1"/>
      <c r="AQ170" s="1"/>
      <c r="AR170" s="1"/>
      <c r="AS170" s="1"/>
      <c r="AT170" s="1"/>
      <c r="AU170" s="1"/>
    </row>
    <row r="171" spans="7:47" ht="15.75" x14ac:dyDescent="0.25">
      <c r="G171" s="1"/>
      <c r="H171" s="1"/>
      <c r="I171" s="1"/>
      <c r="J171" s="1"/>
      <c r="K171" s="1"/>
      <c r="L171" s="1"/>
      <c r="M171" s="1"/>
      <c r="N171" s="1"/>
      <c r="O171" s="7"/>
      <c r="P171" s="7"/>
      <c r="Q171" s="7"/>
      <c r="R171" s="7"/>
      <c r="S171" s="7"/>
      <c r="T171" s="7"/>
      <c r="U171" s="7"/>
      <c r="V171" s="7"/>
      <c r="W171" s="7"/>
      <c r="X171" s="1"/>
      <c r="Y171" s="7"/>
      <c r="Z171" s="7"/>
      <c r="AA171" s="7"/>
      <c r="AB171" s="7"/>
      <c r="AC171" s="7"/>
      <c r="AD171" s="7"/>
      <c r="AE171" s="7"/>
      <c r="AF171" s="1"/>
      <c r="AG171" s="7"/>
      <c r="AH171" s="7"/>
      <c r="AI171" s="7"/>
      <c r="AJ171" s="7"/>
      <c r="AK171" s="7"/>
      <c r="AL171" s="7"/>
      <c r="AM171" s="1"/>
      <c r="AN171" s="1"/>
      <c r="AO171" s="1"/>
      <c r="AP171" s="1"/>
      <c r="AQ171" s="1"/>
      <c r="AR171" s="1"/>
      <c r="AS171" s="1"/>
      <c r="AT171" s="1"/>
      <c r="AU171" s="1"/>
    </row>
    <row r="172" spans="7:47" ht="15.75" x14ac:dyDescent="0.25">
      <c r="G172" s="1"/>
      <c r="H172" s="1"/>
      <c r="I172" s="1"/>
      <c r="J172" s="1"/>
      <c r="K172" s="1"/>
      <c r="L172" s="1"/>
      <c r="M172" s="1"/>
      <c r="N172" s="1"/>
      <c r="O172" s="7"/>
      <c r="P172" s="7"/>
      <c r="Q172" s="7"/>
      <c r="R172" s="7"/>
      <c r="S172" s="7"/>
      <c r="T172" s="7"/>
      <c r="U172" s="7"/>
      <c r="V172" s="7"/>
      <c r="W172" s="7"/>
      <c r="X172" s="1"/>
      <c r="Y172" s="7"/>
      <c r="Z172" s="7"/>
      <c r="AA172" s="7"/>
      <c r="AB172" s="7"/>
      <c r="AC172" s="7"/>
      <c r="AD172" s="7"/>
      <c r="AE172" s="7"/>
      <c r="AF172" s="1"/>
      <c r="AG172" s="7"/>
      <c r="AH172" s="7"/>
      <c r="AI172" s="7"/>
      <c r="AJ172" s="7"/>
      <c r="AK172" s="7"/>
      <c r="AL172" s="7"/>
      <c r="AM172" s="1"/>
      <c r="AN172" s="1"/>
      <c r="AO172" s="1"/>
      <c r="AP172" s="1"/>
      <c r="AQ172" s="1"/>
      <c r="AR172" s="1"/>
      <c r="AS172" s="1"/>
      <c r="AT172" s="1"/>
      <c r="AU172" s="1"/>
    </row>
    <row r="173" spans="7:47" ht="15.75" x14ac:dyDescent="0.25">
      <c r="G173" s="1"/>
      <c r="H173" s="1"/>
      <c r="I173" s="1"/>
      <c r="J173" s="1"/>
      <c r="K173" s="1"/>
      <c r="L173" s="1"/>
      <c r="M173" s="1"/>
      <c r="N173" s="1"/>
      <c r="O173" s="7"/>
      <c r="P173" s="7"/>
      <c r="Q173" s="7"/>
      <c r="R173" s="7"/>
      <c r="S173" s="7"/>
      <c r="T173" s="7"/>
      <c r="U173" s="7"/>
      <c r="V173" s="7"/>
      <c r="W173" s="7"/>
      <c r="X173" s="1"/>
      <c r="Y173" s="7"/>
      <c r="Z173" s="7"/>
      <c r="AA173" s="7"/>
      <c r="AB173" s="7"/>
      <c r="AC173" s="7"/>
      <c r="AD173" s="7"/>
      <c r="AE173" s="7"/>
      <c r="AF173" s="1"/>
      <c r="AG173" s="7"/>
      <c r="AH173" s="7"/>
      <c r="AI173" s="7"/>
      <c r="AJ173" s="7"/>
      <c r="AK173" s="7"/>
      <c r="AL173" s="7"/>
      <c r="AM173" s="1"/>
      <c r="AN173" s="1"/>
      <c r="AO173" s="1"/>
      <c r="AP173" s="1"/>
      <c r="AQ173" s="1"/>
      <c r="AR173" s="1"/>
      <c r="AS173" s="1"/>
      <c r="AT173" s="1"/>
      <c r="AU173" s="1"/>
    </row>
    <row r="174" spans="7:47" ht="15.75" x14ac:dyDescent="0.25">
      <c r="G174" s="1"/>
      <c r="H174" s="1"/>
      <c r="I174" s="1"/>
      <c r="J174" s="1"/>
      <c r="K174" s="1"/>
      <c r="L174" s="1"/>
      <c r="M174" s="1"/>
      <c r="N174" s="1"/>
      <c r="O174" s="7"/>
      <c r="P174" s="7"/>
      <c r="Q174" s="7"/>
      <c r="R174" s="7"/>
      <c r="S174" s="7"/>
      <c r="T174" s="7"/>
      <c r="U174" s="7"/>
      <c r="V174" s="7"/>
      <c r="W174" s="7"/>
      <c r="X174" s="1"/>
      <c r="Y174" s="7"/>
      <c r="Z174" s="7"/>
      <c r="AA174" s="7"/>
      <c r="AB174" s="7"/>
      <c r="AC174" s="7"/>
      <c r="AD174" s="7"/>
      <c r="AE174" s="7"/>
      <c r="AF174" s="1"/>
      <c r="AG174" s="7"/>
      <c r="AH174" s="7"/>
      <c r="AI174" s="7"/>
      <c r="AJ174" s="7"/>
      <c r="AK174" s="7"/>
      <c r="AL174" s="7"/>
      <c r="AM174" s="1"/>
      <c r="AN174" s="1"/>
      <c r="AO174" s="1"/>
      <c r="AP174" s="1"/>
      <c r="AQ174" s="1"/>
      <c r="AR174" s="1"/>
      <c r="AS174" s="1"/>
      <c r="AT174" s="1"/>
      <c r="AU174" s="1"/>
    </row>
    <row r="175" spans="7:47" ht="15.75" x14ac:dyDescent="0.25">
      <c r="O175" s="7"/>
      <c r="P175" s="7"/>
      <c r="Q175" s="7"/>
      <c r="R175" s="7"/>
      <c r="S175" s="7"/>
      <c r="T175" s="7"/>
      <c r="U175" s="7"/>
      <c r="V175" s="7"/>
      <c r="W175" s="7"/>
      <c r="Y175" s="7"/>
      <c r="Z175" s="7"/>
      <c r="AA175" s="7"/>
      <c r="AB175" s="7"/>
      <c r="AC175" s="7"/>
      <c r="AD175" s="7"/>
      <c r="AE175" s="7"/>
      <c r="AG175" s="7"/>
      <c r="AH175" s="7"/>
      <c r="AI175" s="7"/>
      <c r="AJ175" s="7"/>
      <c r="AK175" s="7"/>
      <c r="AL175" s="7"/>
    </row>
    <row r="176" spans="7:47" ht="15.75" x14ac:dyDescent="0.25">
      <c r="G176" s="1"/>
      <c r="H176" s="1"/>
      <c r="I176" s="1"/>
      <c r="J176" s="1"/>
      <c r="K176" s="1"/>
      <c r="L176" s="1"/>
      <c r="M176" s="1"/>
      <c r="N176" s="1"/>
      <c r="O176" s="7"/>
      <c r="P176" s="7"/>
      <c r="Q176" s="7"/>
      <c r="R176" s="7"/>
      <c r="S176" s="7"/>
      <c r="T176" s="7"/>
      <c r="U176" s="7"/>
      <c r="V176" s="7"/>
      <c r="W176" s="7"/>
      <c r="X176" s="1"/>
      <c r="Y176" s="7"/>
      <c r="Z176" s="7"/>
      <c r="AA176" s="7"/>
      <c r="AB176" s="7"/>
      <c r="AC176" s="7"/>
      <c r="AD176" s="7"/>
      <c r="AE176" s="7"/>
      <c r="AF176" s="1"/>
      <c r="AG176" s="7"/>
      <c r="AH176" s="7"/>
      <c r="AI176" s="7"/>
      <c r="AJ176" s="7"/>
      <c r="AK176" s="7"/>
      <c r="AL176" s="7"/>
      <c r="AM176" s="1"/>
      <c r="AN176" s="1"/>
      <c r="AO176" s="1"/>
      <c r="AP176" s="1"/>
      <c r="AQ176" s="1"/>
      <c r="AR176" s="1"/>
      <c r="AS176" s="1"/>
      <c r="AT176" s="1"/>
      <c r="AU176" s="1"/>
    </row>
    <row r="178" spans="7:47" ht="15.75" x14ac:dyDescent="0.25">
      <c r="G178" s="41"/>
      <c r="H178" s="41"/>
      <c r="I178" s="41"/>
      <c r="J178" s="41"/>
      <c r="K178" s="41"/>
      <c r="L178" s="41"/>
      <c r="M178" s="41"/>
      <c r="N178" s="41"/>
      <c r="X178" s="41"/>
      <c r="AF178" s="41"/>
      <c r="AM178" s="41"/>
      <c r="AN178" s="41"/>
      <c r="AO178" s="41"/>
      <c r="AP178" s="41"/>
      <c r="AQ178" s="41"/>
      <c r="AR178" s="41"/>
      <c r="AS178" s="41"/>
      <c r="AT178" s="41"/>
      <c r="AU178" s="41"/>
    </row>
    <row r="179" spans="7:47" ht="15.75" x14ac:dyDescent="0.25">
      <c r="G179" s="17"/>
      <c r="H179" s="17"/>
      <c r="I179" s="44"/>
      <c r="J179" s="44"/>
      <c r="K179" s="44"/>
      <c r="L179" s="44"/>
      <c r="M179" s="44"/>
      <c r="N179" s="44"/>
      <c r="O179" s="17"/>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row>
    <row r="181" spans="7:47" x14ac:dyDescent="0.25">
      <c r="O181" s="19"/>
      <c r="P181" s="19"/>
      <c r="Q181" s="19"/>
      <c r="R181" s="19"/>
      <c r="S181" s="19"/>
      <c r="T181" s="19"/>
      <c r="U181" s="19"/>
      <c r="V181" s="19"/>
      <c r="W181" s="19"/>
      <c r="Y181" s="19"/>
      <c r="Z181" s="19"/>
      <c r="AA181" s="19"/>
      <c r="AB181" s="19"/>
      <c r="AC181" s="19"/>
      <c r="AD181" s="19"/>
      <c r="AE181" s="19"/>
      <c r="AG181" s="19"/>
      <c r="AH181" s="19"/>
      <c r="AI181" s="19"/>
      <c r="AJ181" s="19"/>
      <c r="AK181" s="19"/>
      <c r="AL181" s="19"/>
    </row>
    <row r="182" spans="7:47" x14ac:dyDescent="0.25">
      <c r="O182" s="19"/>
      <c r="P182" s="19"/>
      <c r="Q182" s="19"/>
      <c r="R182" s="19"/>
      <c r="S182" s="19"/>
      <c r="T182" s="19"/>
      <c r="U182" s="19"/>
      <c r="V182" s="19"/>
      <c r="W182" s="19"/>
      <c r="Y182" s="19"/>
      <c r="Z182" s="19"/>
      <c r="AA182" s="19"/>
      <c r="AB182" s="19"/>
      <c r="AC182" s="19"/>
      <c r="AD182" s="19"/>
      <c r="AE182" s="19"/>
      <c r="AG182" s="19"/>
      <c r="AH182" s="19"/>
      <c r="AI182" s="19"/>
      <c r="AJ182" s="19"/>
      <c r="AK182" s="19"/>
      <c r="AL182" s="19"/>
    </row>
    <row r="183" spans="7:47" x14ac:dyDescent="0.25">
      <c r="O183" s="19"/>
      <c r="P183" s="19"/>
      <c r="Q183" s="19"/>
      <c r="R183" s="19"/>
      <c r="S183" s="19"/>
      <c r="T183" s="19"/>
      <c r="U183" s="19"/>
      <c r="V183" s="19"/>
      <c r="W183" s="19"/>
      <c r="Y183" s="19"/>
      <c r="Z183" s="19"/>
      <c r="AA183" s="19"/>
      <c r="AB183" s="19"/>
      <c r="AC183" s="19"/>
      <c r="AD183" s="19"/>
      <c r="AE183" s="19"/>
      <c r="AG183" s="19"/>
      <c r="AH183" s="19"/>
      <c r="AI183" s="19"/>
      <c r="AJ183" s="19"/>
      <c r="AK183" s="19"/>
      <c r="AL183" s="19"/>
    </row>
    <row r="184" spans="7:47" x14ac:dyDescent="0.25">
      <c r="O184" s="19"/>
      <c r="P184" s="19"/>
      <c r="Q184" s="19"/>
      <c r="R184" s="19"/>
      <c r="S184" s="19"/>
      <c r="T184" s="19"/>
      <c r="U184" s="19"/>
      <c r="V184" s="19"/>
      <c r="W184" s="19"/>
      <c r="Y184" s="19"/>
      <c r="Z184" s="19"/>
      <c r="AA184" s="19"/>
      <c r="AB184" s="19"/>
      <c r="AC184" s="19"/>
      <c r="AD184" s="19"/>
      <c r="AE184" s="19"/>
      <c r="AG184" s="19"/>
      <c r="AH184" s="19"/>
      <c r="AI184" s="19"/>
      <c r="AJ184" s="19"/>
      <c r="AK184" s="19"/>
      <c r="AL184" s="19"/>
    </row>
    <row r="185" spans="7:47" x14ac:dyDescent="0.25">
      <c r="O185" s="3"/>
      <c r="P185" s="3"/>
      <c r="Q185" s="3"/>
      <c r="R185" s="3"/>
      <c r="S185" s="3"/>
      <c r="T185" s="3"/>
      <c r="U185" s="3"/>
      <c r="V185" s="3"/>
      <c r="W185" s="3"/>
      <c r="Y185" s="3"/>
      <c r="Z185" s="3"/>
      <c r="AA185" s="3"/>
      <c r="AB185" s="3"/>
      <c r="AC185" s="3"/>
      <c r="AD185" s="3"/>
      <c r="AE185" s="3"/>
      <c r="AG185" s="3"/>
      <c r="AH185" s="3"/>
      <c r="AI185" s="3"/>
      <c r="AJ185" s="3"/>
      <c r="AK185" s="3"/>
      <c r="AL185" s="3"/>
    </row>
    <row r="186" spans="7:47" x14ac:dyDescent="0.25">
      <c r="O186" s="19"/>
      <c r="P186" s="19"/>
      <c r="Q186" s="19"/>
      <c r="R186" s="19"/>
      <c r="S186" s="19"/>
      <c r="T186" s="19"/>
      <c r="U186" s="19"/>
      <c r="V186" s="19"/>
      <c r="W186" s="19"/>
      <c r="Y186" s="19"/>
      <c r="Z186" s="19"/>
      <c r="AA186" s="19"/>
      <c r="AB186" s="19"/>
      <c r="AC186" s="19"/>
      <c r="AD186" s="19"/>
      <c r="AE186" s="19"/>
      <c r="AG186" s="19"/>
      <c r="AH186" s="19"/>
      <c r="AI186" s="19"/>
      <c r="AJ186" s="19"/>
      <c r="AK186" s="19"/>
      <c r="AL186" s="19"/>
    </row>
    <row r="187" spans="7:47" x14ac:dyDescent="0.25">
      <c r="O187" s="19"/>
      <c r="P187" s="19"/>
      <c r="Q187" s="19"/>
      <c r="R187" s="19"/>
      <c r="S187" s="19"/>
      <c r="T187" s="19"/>
      <c r="U187" s="19"/>
      <c r="V187" s="19"/>
      <c r="W187" s="19"/>
      <c r="Y187" s="19"/>
      <c r="Z187" s="19"/>
      <c r="AA187" s="19"/>
      <c r="AB187" s="19"/>
      <c r="AC187" s="19"/>
      <c r="AD187" s="19"/>
      <c r="AE187" s="19"/>
      <c r="AG187" s="19"/>
      <c r="AH187" s="19"/>
      <c r="AI187" s="19"/>
      <c r="AJ187" s="19"/>
      <c r="AK187" s="19"/>
      <c r="AL187" s="19"/>
    </row>
    <row r="188" spans="7:47" x14ac:dyDescent="0.25">
      <c r="O188" s="19"/>
      <c r="P188" s="19"/>
      <c r="Q188" s="19"/>
      <c r="R188" s="19"/>
      <c r="S188" s="19"/>
      <c r="T188" s="19"/>
      <c r="U188" s="19"/>
      <c r="V188" s="19"/>
      <c r="W188" s="19"/>
      <c r="Y188" s="19"/>
      <c r="Z188" s="19"/>
      <c r="AA188" s="19"/>
      <c r="AB188" s="19"/>
      <c r="AC188" s="19"/>
      <c r="AD188" s="19"/>
      <c r="AE188" s="19"/>
      <c r="AG188" s="19"/>
      <c r="AH188" s="19"/>
      <c r="AI188" s="19"/>
      <c r="AJ188" s="19"/>
      <c r="AK188" s="19"/>
      <c r="AL188" s="19"/>
    </row>
    <row r="189" spans="7:47" x14ac:dyDescent="0.25">
      <c r="O189" s="3"/>
      <c r="P189" s="3"/>
      <c r="Q189" s="3"/>
      <c r="R189" s="3"/>
      <c r="S189" s="3"/>
      <c r="T189" s="3"/>
      <c r="U189" s="3"/>
      <c r="V189" s="3"/>
      <c r="W189" s="3"/>
      <c r="Y189" s="3"/>
      <c r="Z189" s="3"/>
      <c r="AA189" s="3"/>
      <c r="AB189" s="3"/>
      <c r="AC189" s="3"/>
      <c r="AD189" s="3"/>
      <c r="AE189" s="3"/>
      <c r="AG189" s="3"/>
      <c r="AH189" s="3"/>
      <c r="AI189" s="3"/>
      <c r="AJ189" s="3"/>
      <c r="AK189" s="3"/>
      <c r="AL189" s="3"/>
    </row>
    <row r="190" spans="7:47" x14ac:dyDescent="0.25">
      <c r="O190" s="19"/>
      <c r="P190" s="19"/>
      <c r="Q190" s="19"/>
      <c r="R190" s="19"/>
      <c r="S190" s="19"/>
      <c r="T190" s="19"/>
      <c r="U190" s="19"/>
      <c r="V190" s="19"/>
      <c r="W190" s="19"/>
      <c r="Y190" s="19"/>
      <c r="Z190" s="19"/>
      <c r="AA190" s="19"/>
      <c r="AB190" s="19"/>
      <c r="AC190" s="19"/>
      <c r="AD190" s="19"/>
      <c r="AE190" s="19"/>
      <c r="AG190" s="19"/>
      <c r="AH190" s="19"/>
      <c r="AI190" s="19"/>
      <c r="AJ190" s="19"/>
      <c r="AK190" s="19"/>
      <c r="AL190" s="19"/>
    </row>
    <row r="191" spans="7:47" x14ac:dyDescent="0.25">
      <c r="O191" s="19"/>
      <c r="P191" s="19"/>
      <c r="Q191" s="19"/>
      <c r="R191" s="19"/>
      <c r="S191" s="19"/>
      <c r="T191" s="19"/>
      <c r="U191" s="19"/>
      <c r="V191" s="19"/>
      <c r="W191" s="19"/>
      <c r="Y191" s="19"/>
      <c r="Z191" s="19"/>
      <c r="AA191" s="19"/>
      <c r="AB191" s="19"/>
      <c r="AC191" s="19"/>
      <c r="AD191" s="19"/>
      <c r="AE191" s="19"/>
      <c r="AG191" s="19"/>
      <c r="AH191" s="19"/>
      <c r="AI191" s="19"/>
      <c r="AJ191" s="19"/>
      <c r="AK191" s="19"/>
      <c r="AL191" s="19"/>
    </row>
    <row r="192" spans="7:47" x14ac:dyDescent="0.25">
      <c r="O192" s="19"/>
      <c r="P192" s="19"/>
      <c r="Q192" s="19"/>
      <c r="R192" s="19"/>
      <c r="S192" s="19"/>
      <c r="T192" s="19"/>
      <c r="U192" s="19"/>
      <c r="V192" s="19"/>
      <c r="W192" s="19"/>
      <c r="Y192" s="19"/>
      <c r="Z192" s="19"/>
      <c r="AA192" s="19"/>
      <c r="AB192" s="19"/>
      <c r="AC192" s="19"/>
      <c r="AD192" s="19"/>
      <c r="AE192" s="19"/>
      <c r="AG192" s="19"/>
      <c r="AH192" s="19"/>
      <c r="AI192" s="19"/>
      <c r="AJ192" s="19"/>
      <c r="AK192" s="19"/>
      <c r="AL192" s="19"/>
    </row>
    <row r="193" spans="7:47" x14ac:dyDescent="0.25">
      <c r="O193" s="19"/>
      <c r="P193" s="19"/>
      <c r="Q193" s="19"/>
      <c r="R193" s="19"/>
      <c r="S193" s="19"/>
      <c r="T193" s="19"/>
      <c r="U193" s="19"/>
      <c r="V193" s="19"/>
      <c r="W193" s="19"/>
      <c r="Y193" s="19"/>
      <c r="Z193" s="19"/>
      <c r="AA193" s="19"/>
      <c r="AB193" s="19"/>
      <c r="AC193" s="19"/>
      <c r="AD193" s="19"/>
      <c r="AE193" s="19"/>
      <c r="AG193" s="19"/>
      <c r="AH193" s="19"/>
      <c r="AI193" s="19"/>
      <c r="AJ193" s="19"/>
      <c r="AK193" s="19"/>
      <c r="AL193" s="19"/>
    </row>
    <row r="195" spans="7:47" x14ac:dyDescent="0.25">
      <c r="G195" s="3"/>
      <c r="H195" s="3"/>
      <c r="I195" s="3"/>
      <c r="J195" s="3"/>
      <c r="K195" s="3"/>
      <c r="L195" s="3"/>
      <c r="M195" s="3"/>
      <c r="N195" s="3"/>
      <c r="O195" s="19"/>
      <c r="P195" s="19"/>
      <c r="Q195" s="19"/>
      <c r="R195" s="19"/>
      <c r="S195" s="19"/>
      <c r="T195" s="19"/>
      <c r="U195" s="19"/>
      <c r="V195" s="19"/>
      <c r="W195" s="19"/>
      <c r="X195" s="3"/>
      <c r="Y195" s="19"/>
      <c r="Z195" s="19"/>
      <c r="AA195" s="19"/>
      <c r="AB195" s="19"/>
      <c r="AC195" s="19"/>
      <c r="AD195" s="19"/>
      <c r="AE195" s="19"/>
      <c r="AF195" s="3"/>
      <c r="AG195" s="19"/>
      <c r="AH195" s="19"/>
      <c r="AI195" s="19"/>
      <c r="AJ195" s="19"/>
      <c r="AK195" s="19"/>
      <c r="AL195" s="19"/>
      <c r="AM195" s="3"/>
      <c r="AN195" s="3"/>
      <c r="AO195" s="3"/>
      <c r="AP195" s="3"/>
      <c r="AQ195" s="3"/>
      <c r="AR195" s="3"/>
      <c r="AS195" s="3"/>
      <c r="AT195" s="3"/>
      <c r="AU195" s="3"/>
    </row>
    <row r="196" spans="7:47" x14ac:dyDescent="0.25">
      <c r="G196" s="3"/>
      <c r="H196" s="3"/>
      <c r="I196" s="3"/>
      <c r="J196" s="3"/>
      <c r="K196" s="3"/>
      <c r="L196" s="3"/>
      <c r="M196" s="3"/>
      <c r="N196" s="3"/>
      <c r="O196" s="19"/>
      <c r="P196" s="19"/>
      <c r="Q196" s="19"/>
      <c r="R196" s="19"/>
      <c r="S196" s="19"/>
      <c r="T196" s="19"/>
      <c r="U196" s="19"/>
      <c r="V196" s="19"/>
      <c r="W196" s="19"/>
      <c r="X196" s="3"/>
      <c r="Y196" s="19"/>
      <c r="Z196" s="19"/>
      <c r="AA196" s="19"/>
      <c r="AB196" s="19"/>
      <c r="AC196" s="19"/>
      <c r="AD196" s="19"/>
      <c r="AE196" s="19"/>
      <c r="AF196" s="3"/>
      <c r="AG196" s="19"/>
      <c r="AH196" s="19"/>
      <c r="AI196" s="19"/>
      <c r="AJ196" s="19"/>
      <c r="AK196" s="19"/>
      <c r="AL196" s="19"/>
      <c r="AM196" s="3"/>
      <c r="AN196" s="3"/>
      <c r="AO196" s="3"/>
      <c r="AP196" s="3"/>
      <c r="AQ196" s="3"/>
      <c r="AR196" s="3"/>
      <c r="AS196" s="3"/>
      <c r="AT196" s="3"/>
      <c r="AU196" s="3"/>
    </row>
    <row r="197" spans="7:47" x14ac:dyDescent="0.25">
      <c r="G197" s="3"/>
      <c r="H197" s="3"/>
      <c r="I197" s="3"/>
      <c r="J197" s="3"/>
      <c r="K197" s="3"/>
      <c r="L197" s="3"/>
      <c r="M197" s="3"/>
      <c r="N197" s="3"/>
      <c r="O197" s="19"/>
      <c r="P197" s="19"/>
      <c r="Q197" s="19"/>
      <c r="R197" s="19"/>
      <c r="S197" s="19"/>
      <c r="T197" s="19"/>
      <c r="U197" s="19"/>
      <c r="V197" s="19"/>
      <c r="W197" s="19"/>
      <c r="X197" s="3"/>
      <c r="Y197" s="19"/>
      <c r="Z197" s="19"/>
      <c r="AA197" s="19"/>
      <c r="AB197" s="19"/>
      <c r="AC197" s="19"/>
      <c r="AD197" s="19"/>
      <c r="AE197" s="19"/>
      <c r="AF197" s="3"/>
      <c r="AG197" s="19"/>
      <c r="AH197" s="19"/>
      <c r="AI197" s="19"/>
      <c r="AJ197" s="19"/>
      <c r="AK197" s="19"/>
      <c r="AL197" s="19"/>
      <c r="AM197" s="3"/>
      <c r="AN197" s="3"/>
      <c r="AO197" s="3"/>
      <c r="AP197" s="3"/>
      <c r="AQ197" s="3"/>
      <c r="AR197" s="3"/>
      <c r="AS197" s="3"/>
      <c r="AT197" s="3"/>
      <c r="AU197" s="3"/>
    </row>
    <row r="198" spans="7:47" x14ac:dyDescent="0.25">
      <c r="G198" s="3"/>
      <c r="H198" s="3"/>
      <c r="I198" s="3"/>
      <c r="J198" s="3"/>
      <c r="K198" s="3"/>
      <c r="L198" s="3"/>
      <c r="M198" s="3"/>
      <c r="N198" s="3"/>
      <c r="O198" s="19"/>
      <c r="P198" s="19"/>
      <c r="Q198" s="19"/>
      <c r="R198" s="19"/>
      <c r="S198" s="19"/>
      <c r="T198" s="19"/>
      <c r="U198" s="19"/>
      <c r="V198" s="19"/>
      <c r="W198" s="19"/>
      <c r="X198" s="3"/>
      <c r="Y198" s="19"/>
      <c r="Z198" s="19"/>
      <c r="AA198" s="19"/>
      <c r="AB198" s="19"/>
      <c r="AC198" s="19"/>
      <c r="AD198" s="19"/>
      <c r="AE198" s="19"/>
      <c r="AF198" s="3"/>
      <c r="AG198" s="19"/>
      <c r="AH198" s="19"/>
      <c r="AI198" s="19"/>
      <c r="AJ198" s="19"/>
      <c r="AK198" s="19"/>
      <c r="AL198" s="19"/>
      <c r="AM198" s="3"/>
      <c r="AN198" s="3"/>
      <c r="AO198" s="3"/>
      <c r="AP198" s="3"/>
      <c r="AQ198" s="3"/>
      <c r="AR198" s="3"/>
      <c r="AS198" s="3"/>
      <c r="AT198" s="3"/>
      <c r="AU198" s="3"/>
    </row>
    <row r="199" spans="7:47" x14ac:dyDescent="0.25">
      <c r="G199" s="3"/>
      <c r="H199" s="3"/>
      <c r="I199" s="3"/>
      <c r="J199" s="3"/>
      <c r="K199" s="3"/>
      <c r="L199" s="3"/>
      <c r="M199" s="3"/>
      <c r="N199" s="3"/>
      <c r="O199" s="19"/>
      <c r="P199" s="19"/>
      <c r="Q199" s="19"/>
      <c r="R199" s="19"/>
      <c r="S199" s="19"/>
      <c r="T199" s="19"/>
      <c r="U199" s="19"/>
      <c r="V199" s="19"/>
      <c r="W199" s="19"/>
      <c r="X199" s="3"/>
      <c r="Y199" s="19"/>
      <c r="Z199" s="19"/>
      <c r="AA199" s="19"/>
      <c r="AB199" s="19"/>
      <c r="AC199" s="19"/>
      <c r="AD199" s="19"/>
      <c r="AE199" s="19"/>
      <c r="AF199" s="3"/>
      <c r="AG199" s="19"/>
      <c r="AH199" s="19"/>
      <c r="AI199" s="19"/>
      <c r="AJ199" s="19"/>
      <c r="AK199" s="19"/>
      <c r="AL199" s="19"/>
      <c r="AM199" s="3"/>
      <c r="AN199" s="3"/>
      <c r="AO199" s="3"/>
      <c r="AP199" s="3"/>
      <c r="AQ199" s="3"/>
      <c r="AR199" s="3"/>
      <c r="AS199" s="3"/>
      <c r="AT199" s="3"/>
      <c r="AU199" s="3"/>
    </row>
    <row r="200" spans="7:47" x14ac:dyDescent="0.25">
      <c r="G200" s="3"/>
      <c r="H200" s="3"/>
      <c r="I200" s="3"/>
      <c r="J200" s="3"/>
      <c r="K200" s="3"/>
      <c r="L200" s="3"/>
      <c r="M200" s="3"/>
      <c r="N200" s="3"/>
      <c r="O200" s="19"/>
      <c r="P200" s="19"/>
      <c r="Q200" s="19"/>
      <c r="R200" s="19"/>
      <c r="S200" s="19"/>
      <c r="T200" s="19"/>
      <c r="U200" s="19"/>
      <c r="V200" s="19"/>
      <c r="W200" s="19"/>
      <c r="X200" s="3"/>
      <c r="Y200" s="19"/>
      <c r="Z200" s="19"/>
      <c r="AA200" s="19"/>
      <c r="AB200" s="19"/>
      <c r="AC200" s="19"/>
      <c r="AD200" s="19"/>
      <c r="AE200" s="19"/>
      <c r="AF200" s="3"/>
      <c r="AG200" s="19"/>
      <c r="AH200" s="19"/>
      <c r="AI200" s="19"/>
      <c r="AJ200" s="19"/>
      <c r="AK200" s="19"/>
      <c r="AL200" s="19"/>
      <c r="AM200" s="3"/>
      <c r="AN200" s="3"/>
      <c r="AO200" s="3"/>
      <c r="AP200" s="3"/>
      <c r="AQ200" s="3"/>
      <c r="AR200" s="3"/>
      <c r="AS200" s="3"/>
      <c r="AT200" s="3"/>
      <c r="AU200" s="3"/>
    </row>
    <row r="202" spans="7:47" x14ac:dyDescent="0.25">
      <c r="G202" s="3"/>
      <c r="H202" s="3"/>
      <c r="I202" s="3"/>
      <c r="J202" s="3"/>
      <c r="K202" s="3"/>
      <c r="L202" s="3"/>
      <c r="M202" s="3"/>
      <c r="N202" s="3"/>
      <c r="O202" s="19"/>
      <c r="P202" s="19"/>
      <c r="Q202" s="19"/>
      <c r="R202" s="19"/>
      <c r="S202" s="19"/>
      <c r="T202" s="19"/>
      <c r="U202" s="19"/>
      <c r="V202" s="19"/>
      <c r="W202" s="19"/>
      <c r="X202" s="3"/>
      <c r="Y202" s="19"/>
      <c r="Z202" s="19"/>
      <c r="AA202" s="19"/>
      <c r="AB202" s="19"/>
      <c r="AC202" s="19"/>
      <c r="AD202" s="19"/>
      <c r="AE202" s="19"/>
      <c r="AF202" s="3"/>
      <c r="AG202" s="19"/>
      <c r="AH202" s="19"/>
      <c r="AI202" s="19"/>
      <c r="AJ202" s="19"/>
      <c r="AK202" s="19"/>
      <c r="AL202" s="19"/>
      <c r="AM202" s="3"/>
      <c r="AN202" s="3"/>
      <c r="AO202" s="3"/>
      <c r="AP202" s="3"/>
      <c r="AQ202" s="3"/>
      <c r="AR202" s="3"/>
      <c r="AS202" s="3"/>
      <c r="AT202" s="3"/>
      <c r="AU202" s="3"/>
    </row>
    <row r="203" spans="7:47" x14ac:dyDescent="0.25">
      <c r="G203" s="3"/>
      <c r="H203" s="3"/>
      <c r="I203" s="3"/>
      <c r="J203" s="3"/>
      <c r="K203" s="3"/>
      <c r="L203" s="3"/>
      <c r="M203" s="3"/>
      <c r="N203" s="3"/>
      <c r="O203" s="19"/>
      <c r="P203" s="19"/>
      <c r="Q203" s="19"/>
      <c r="R203" s="19"/>
      <c r="S203" s="19"/>
      <c r="T203" s="19"/>
      <c r="U203" s="19"/>
      <c r="V203" s="19"/>
      <c r="W203" s="19"/>
      <c r="X203" s="3"/>
      <c r="Y203" s="19"/>
      <c r="Z203" s="19"/>
      <c r="AA203" s="19"/>
      <c r="AB203" s="19"/>
      <c r="AC203" s="19"/>
      <c r="AD203" s="19"/>
      <c r="AE203" s="19"/>
      <c r="AF203" s="3"/>
      <c r="AG203" s="19"/>
      <c r="AH203" s="19"/>
      <c r="AI203" s="19"/>
      <c r="AJ203" s="19"/>
      <c r="AK203" s="19"/>
      <c r="AL203" s="19"/>
      <c r="AM203" s="3"/>
      <c r="AN203" s="3"/>
      <c r="AO203" s="3"/>
      <c r="AP203" s="3"/>
      <c r="AQ203" s="3"/>
      <c r="AR203" s="3"/>
      <c r="AS203" s="3"/>
      <c r="AT203" s="3"/>
      <c r="AU203" s="3"/>
    </row>
    <row r="204" spans="7:47" x14ac:dyDescent="0.25">
      <c r="G204" s="3"/>
      <c r="H204" s="3"/>
      <c r="I204" s="3"/>
      <c r="J204" s="3"/>
      <c r="K204" s="3"/>
      <c r="L204" s="3"/>
      <c r="M204" s="3"/>
      <c r="N204" s="3"/>
      <c r="O204" s="19"/>
      <c r="P204" s="19"/>
      <c r="Q204" s="19"/>
      <c r="R204" s="19"/>
      <c r="S204" s="19"/>
      <c r="T204" s="19"/>
      <c r="U204" s="19"/>
      <c r="V204" s="19"/>
      <c r="W204" s="19"/>
      <c r="X204" s="3"/>
      <c r="Y204" s="19"/>
      <c r="Z204" s="19"/>
      <c r="AA204" s="19"/>
      <c r="AB204" s="19"/>
      <c r="AC204" s="19"/>
      <c r="AD204" s="19"/>
      <c r="AE204" s="19"/>
      <c r="AF204" s="3"/>
      <c r="AG204" s="19"/>
      <c r="AH204" s="19"/>
      <c r="AI204" s="19"/>
      <c r="AJ204" s="19"/>
      <c r="AK204" s="19"/>
      <c r="AL204" s="19"/>
      <c r="AM204" s="3"/>
      <c r="AN204" s="3"/>
      <c r="AO204" s="3"/>
      <c r="AP204" s="3"/>
      <c r="AQ204" s="3"/>
      <c r="AR204" s="3"/>
      <c r="AS204" s="3"/>
      <c r="AT204" s="3"/>
      <c r="AU204" s="3"/>
    </row>
    <row r="205" spans="7:47" x14ac:dyDescent="0.25">
      <c r="G205" s="3"/>
      <c r="H205" s="3"/>
      <c r="I205" s="3"/>
      <c r="J205" s="3"/>
      <c r="K205" s="3"/>
      <c r="L205" s="3"/>
      <c r="M205" s="3"/>
      <c r="N205" s="3"/>
      <c r="O205" s="19"/>
      <c r="P205" s="19"/>
      <c r="Q205" s="19"/>
      <c r="R205" s="19"/>
      <c r="S205" s="19"/>
      <c r="T205" s="19"/>
      <c r="U205" s="19"/>
      <c r="V205" s="19"/>
      <c r="W205" s="19"/>
      <c r="X205" s="3"/>
      <c r="Y205" s="19"/>
      <c r="Z205" s="19"/>
      <c r="AA205" s="19"/>
      <c r="AB205" s="19"/>
      <c r="AC205" s="19"/>
      <c r="AD205" s="19"/>
      <c r="AE205" s="19"/>
      <c r="AF205" s="3"/>
      <c r="AG205" s="19"/>
      <c r="AH205" s="19"/>
      <c r="AI205" s="19"/>
      <c r="AJ205" s="19"/>
      <c r="AK205" s="19"/>
      <c r="AL205" s="19"/>
      <c r="AM205" s="3"/>
      <c r="AN205" s="3"/>
      <c r="AO205" s="3"/>
      <c r="AP205" s="3"/>
      <c r="AQ205" s="3"/>
      <c r="AR205" s="3"/>
      <c r="AS205" s="3"/>
      <c r="AT205" s="3"/>
      <c r="AU205" s="3"/>
    </row>
    <row r="206" spans="7:47" x14ac:dyDescent="0.25">
      <c r="G206" s="3"/>
      <c r="H206" s="3"/>
      <c r="I206" s="3"/>
      <c r="J206" s="3"/>
      <c r="K206" s="3"/>
      <c r="L206" s="3"/>
      <c r="M206" s="3"/>
      <c r="N206" s="3"/>
      <c r="O206" s="19"/>
      <c r="P206" s="19"/>
      <c r="Q206" s="19"/>
      <c r="R206" s="19"/>
      <c r="S206" s="19"/>
      <c r="T206" s="19"/>
      <c r="U206" s="19"/>
      <c r="V206" s="19"/>
      <c r="W206" s="19"/>
      <c r="X206" s="3"/>
      <c r="Y206" s="19"/>
      <c r="Z206" s="19"/>
      <c r="AA206" s="19"/>
      <c r="AB206" s="19"/>
      <c r="AC206" s="19"/>
      <c r="AD206" s="19"/>
      <c r="AE206" s="19"/>
      <c r="AF206" s="3"/>
      <c r="AG206" s="19"/>
      <c r="AH206" s="19"/>
      <c r="AI206" s="19"/>
      <c r="AJ206" s="19"/>
      <c r="AK206" s="19"/>
      <c r="AL206" s="19"/>
      <c r="AM206" s="3"/>
      <c r="AN206" s="3"/>
      <c r="AO206" s="3"/>
      <c r="AP206" s="3"/>
      <c r="AQ206" s="3"/>
      <c r="AR206" s="3"/>
      <c r="AS206" s="3"/>
      <c r="AT206" s="3"/>
      <c r="AU206" s="3"/>
    </row>
    <row r="209" spans="7:47" x14ac:dyDescent="0.25">
      <c r="G209" s="3"/>
      <c r="H209" s="3"/>
      <c r="I209" s="3"/>
      <c r="J209" s="3"/>
      <c r="K209" s="3"/>
      <c r="L209" s="3"/>
      <c r="M209" s="3"/>
      <c r="N209" s="3"/>
      <c r="O209" s="19"/>
      <c r="P209" s="19"/>
      <c r="Q209" s="19"/>
      <c r="R209" s="19"/>
      <c r="S209" s="19"/>
      <c r="T209" s="19"/>
      <c r="U209" s="19"/>
      <c r="V209" s="19"/>
      <c r="W209" s="19"/>
      <c r="X209" s="3"/>
      <c r="Y209" s="19"/>
      <c r="Z209" s="19"/>
      <c r="AA209" s="19"/>
      <c r="AB209" s="19"/>
      <c r="AC209" s="19"/>
      <c r="AD209" s="19"/>
      <c r="AE209" s="19"/>
      <c r="AF209" s="3"/>
      <c r="AG209" s="19"/>
      <c r="AH209" s="19"/>
      <c r="AI209" s="19"/>
      <c r="AJ209" s="19"/>
      <c r="AK209" s="19"/>
      <c r="AL209" s="19"/>
      <c r="AM209" s="3"/>
      <c r="AN209" s="3"/>
      <c r="AO209" s="3"/>
      <c r="AP209" s="3"/>
      <c r="AQ209" s="3"/>
      <c r="AR209" s="3"/>
      <c r="AS209" s="3"/>
      <c r="AT209" s="3"/>
      <c r="AU209" s="3"/>
    </row>
    <row r="210" spans="7:47" x14ac:dyDescent="0.25">
      <c r="G210" s="3"/>
      <c r="H210" s="3"/>
      <c r="I210" s="3"/>
      <c r="J210" s="3"/>
      <c r="K210" s="3"/>
      <c r="L210" s="3"/>
      <c r="M210" s="3"/>
      <c r="N210" s="3"/>
      <c r="O210" s="19"/>
      <c r="P210" s="19"/>
      <c r="Q210" s="19"/>
      <c r="R210" s="19"/>
      <c r="S210" s="19"/>
      <c r="T210" s="19"/>
      <c r="U210" s="19"/>
      <c r="V210" s="19"/>
      <c r="W210" s="19"/>
      <c r="X210" s="3"/>
      <c r="Y210" s="19"/>
      <c r="Z210" s="19"/>
      <c r="AA210" s="19"/>
      <c r="AB210" s="19"/>
      <c r="AC210" s="19"/>
      <c r="AD210" s="19"/>
      <c r="AE210" s="19"/>
      <c r="AF210" s="3"/>
      <c r="AG210" s="19"/>
      <c r="AH210" s="19"/>
      <c r="AI210" s="19"/>
      <c r="AJ210" s="19"/>
      <c r="AK210" s="19"/>
      <c r="AL210" s="19"/>
      <c r="AM210" s="3"/>
      <c r="AN210" s="3"/>
      <c r="AO210" s="3"/>
      <c r="AP210" s="3"/>
      <c r="AQ210" s="3"/>
      <c r="AR210" s="3"/>
      <c r="AS210" s="3"/>
      <c r="AT210" s="3"/>
      <c r="AU210" s="3"/>
    </row>
    <row r="211" spans="7:47" x14ac:dyDescent="0.25">
      <c r="G211" s="3"/>
      <c r="H211" s="3"/>
      <c r="I211" s="3"/>
      <c r="J211" s="3"/>
      <c r="K211" s="3"/>
      <c r="L211" s="3"/>
      <c r="M211" s="3"/>
      <c r="N211" s="3"/>
      <c r="O211" s="19"/>
      <c r="P211" s="19"/>
      <c r="Q211" s="19"/>
      <c r="R211" s="19"/>
      <c r="S211" s="19"/>
      <c r="T211" s="19"/>
      <c r="U211" s="19"/>
      <c r="V211" s="19"/>
      <c r="W211" s="19"/>
      <c r="X211" s="3"/>
      <c r="Y211" s="19"/>
      <c r="Z211" s="19"/>
      <c r="AA211" s="19"/>
      <c r="AB211" s="19"/>
      <c r="AC211" s="19"/>
      <c r="AD211" s="19"/>
      <c r="AE211" s="19"/>
      <c r="AF211" s="3"/>
      <c r="AG211" s="19"/>
      <c r="AH211" s="19"/>
      <c r="AI211" s="19"/>
      <c r="AJ211" s="19"/>
      <c r="AK211" s="19"/>
      <c r="AL211" s="19"/>
      <c r="AM211" s="3"/>
      <c r="AN211" s="3"/>
      <c r="AO211" s="3"/>
      <c r="AP211" s="3"/>
      <c r="AQ211" s="3"/>
      <c r="AR211" s="3"/>
      <c r="AS211" s="3"/>
      <c r="AT211" s="3"/>
      <c r="AU211" s="3"/>
    </row>
    <row r="214" spans="7:47" x14ac:dyDescent="0.25">
      <c r="G214" s="3"/>
      <c r="H214" s="3"/>
      <c r="I214" s="3"/>
      <c r="J214" s="3"/>
      <c r="K214" s="3"/>
      <c r="L214" s="3"/>
      <c r="M214" s="3"/>
      <c r="N214" s="3"/>
      <c r="O214" s="19"/>
      <c r="P214" s="19"/>
      <c r="Q214" s="19"/>
      <c r="R214" s="19"/>
      <c r="S214" s="19"/>
      <c r="T214" s="19"/>
      <c r="U214" s="19"/>
      <c r="V214" s="19"/>
      <c r="W214" s="19"/>
      <c r="X214" s="3"/>
      <c r="Y214" s="19"/>
      <c r="Z214" s="19"/>
      <c r="AA214" s="19"/>
      <c r="AB214" s="19"/>
      <c r="AC214" s="19"/>
      <c r="AD214" s="19"/>
      <c r="AE214" s="19"/>
      <c r="AF214" s="3"/>
      <c r="AG214" s="19"/>
      <c r="AH214" s="19"/>
      <c r="AI214" s="19"/>
      <c r="AJ214" s="19"/>
      <c r="AK214" s="19"/>
      <c r="AL214" s="19"/>
      <c r="AM214" s="3"/>
      <c r="AN214" s="3"/>
      <c r="AO214" s="3"/>
      <c r="AP214" s="3"/>
      <c r="AQ214" s="3"/>
      <c r="AR214" s="3"/>
      <c r="AS214" s="3"/>
      <c r="AT214" s="3"/>
      <c r="AU214" s="3"/>
    </row>
    <row r="215" spans="7:47" x14ac:dyDescent="0.25">
      <c r="G215" s="3"/>
      <c r="H215" s="3"/>
      <c r="I215" s="3"/>
      <c r="J215" s="3"/>
      <c r="K215" s="3"/>
      <c r="L215" s="3"/>
      <c r="M215" s="3"/>
      <c r="N215" s="3"/>
      <c r="O215" s="19"/>
      <c r="P215" s="19"/>
      <c r="Q215" s="19"/>
      <c r="R215" s="19"/>
      <c r="S215" s="19"/>
      <c r="T215" s="19"/>
      <c r="U215" s="19"/>
      <c r="V215" s="19"/>
      <c r="W215" s="19"/>
      <c r="X215" s="3"/>
      <c r="Y215" s="19"/>
      <c r="Z215" s="19"/>
      <c r="AA215" s="19"/>
      <c r="AB215" s="19"/>
      <c r="AC215" s="19"/>
      <c r="AD215" s="19"/>
      <c r="AE215" s="19"/>
      <c r="AF215" s="3"/>
      <c r="AG215" s="19"/>
      <c r="AH215" s="19"/>
      <c r="AI215" s="19"/>
      <c r="AJ215" s="19"/>
      <c r="AK215" s="19"/>
      <c r="AL215" s="19"/>
      <c r="AM215" s="3"/>
      <c r="AN215" s="3"/>
      <c r="AO215" s="3"/>
      <c r="AP215" s="3"/>
      <c r="AQ215" s="3"/>
      <c r="AR215" s="3"/>
      <c r="AS215" s="3"/>
      <c r="AT215" s="3"/>
      <c r="AU215" s="3"/>
    </row>
    <row r="216" spans="7:47" x14ac:dyDescent="0.25">
      <c r="G216" s="3"/>
      <c r="H216" s="3"/>
      <c r="I216" s="3"/>
      <c r="J216" s="3"/>
      <c r="K216" s="3"/>
      <c r="L216" s="3"/>
      <c r="M216" s="3"/>
      <c r="N216" s="3"/>
      <c r="O216" s="19"/>
      <c r="P216" s="19"/>
      <c r="Q216" s="19"/>
      <c r="R216" s="19"/>
      <c r="S216" s="19"/>
      <c r="T216" s="19"/>
      <c r="U216" s="19"/>
      <c r="V216" s="19"/>
      <c r="W216" s="19"/>
      <c r="X216" s="3"/>
      <c r="Y216" s="19"/>
      <c r="Z216" s="19"/>
      <c r="AA216" s="19"/>
      <c r="AB216" s="19"/>
      <c r="AC216" s="19"/>
      <c r="AD216" s="19"/>
      <c r="AE216" s="19"/>
      <c r="AF216" s="3"/>
      <c r="AG216" s="19"/>
      <c r="AH216" s="19"/>
      <c r="AI216" s="19"/>
      <c r="AJ216" s="19"/>
      <c r="AK216" s="19"/>
      <c r="AL216" s="19"/>
      <c r="AM216" s="3"/>
      <c r="AN216" s="3"/>
      <c r="AO216" s="3"/>
      <c r="AP216" s="3"/>
      <c r="AQ216" s="3"/>
      <c r="AR216" s="3"/>
      <c r="AS216" s="3"/>
      <c r="AT216" s="3"/>
      <c r="AU216" s="3"/>
    </row>
    <row r="219" spans="7:47" x14ac:dyDescent="0.25">
      <c r="G219" s="3"/>
      <c r="H219" s="3"/>
      <c r="I219" s="3"/>
      <c r="J219" s="3"/>
      <c r="K219" s="3"/>
      <c r="L219" s="3"/>
      <c r="M219" s="3"/>
      <c r="N219" s="3"/>
      <c r="O219" s="19"/>
      <c r="P219" s="19"/>
      <c r="Q219" s="19"/>
      <c r="R219" s="19"/>
      <c r="S219" s="19"/>
      <c r="T219" s="19"/>
      <c r="U219" s="19"/>
      <c r="V219" s="19"/>
      <c r="W219" s="19"/>
      <c r="X219" s="3"/>
      <c r="Y219" s="19"/>
      <c r="Z219" s="19"/>
      <c r="AA219" s="19"/>
      <c r="AB219" s="19"/>
      <c r="AC219" s="19"/>
      <c r="AD219" s="19"/>
      <c r="AE219" s="19"/>
      <c r="AF219" s="3"/>
      <c r="AG219" s="19"/>
      <c r="AH219" s="19"/>
      <c r="AI219" s="19"/>
      <c r="AJ219" s="19"/>
      <c r="AK219" s="19"/>
      <c r="AL219" s="19"/>
      <c r="AM219" s="3"/>
      <c r="AN219" s="3"/>
      <c r="AO219" s="3"/>
      <c r="AP219" s="3"/>
      <c r="AQ219" s="3"/>
      <c r="AR219" s="3"/>
      <c r="AS219" s="3"/>
      <c r="AT219" s="3"/>
      <c r="AU219" s="3"/>
    </row>
    <row r="220" spans="7:47" x14ac:dyDescent="0.25">
      <c r="G220" s="43"/>
      <c r="H220" s="43"/>
      <c r="I220" s="43"/>
      <c r="J220" s="43"/>
      <c r="K220" s="43"/>
      <c r="L220" s="43"/>
      <c r="M220" s="43"/>
      <c r="N220" s="43"/>
      <c r="O220" s="19"/>
      <c r="P220" s="19"/>
      <c r="Q220" s="19"/>
      <c r="R220" s="19"/>
      <c r="S220" s="19"/>
      <c r="T220" s="19"/>
      <c r="U220" s="19"/>
      <c r="V220" s="19"/>
      <c r="W220" s="19"/>
      <c r="X220" s="43"/>
      <c r="Y220" s="19"/>
      <c r="Z220" s="19"/>
      <c r="AA220" s="19"/>
      <c r="AB220" s="19"/>
      <c r="AC220" s="19"/>
      <c r="AD220" s="19"/>
      <c r="AE220" s="19"/>
      <c r="AF220" s="43"/>
      <c r="AG220" s="19"/>
      <c r="AH220" s="19"/>
      <c r="AI220" s="19"/>
      <c r="AJ220" s="19"/>
      <c r="AK220" s="19"/>
      <c r="AL220" s="19"/>
      <c r="AM220" s="43"/>
      <c r="AN220" s="43"/>
      <c r="AO220" s="43"/>
      <c r="AP220" s="43"/>
      <c r="AQ220" s="43"/>
      <c r="AR220" s="43"/>
      <c r="AS220" s="43"/>
      <c r="AT220" s="43"/>
      <c r="AU220" s="43"/>
    </row>
    <row r="221" spans="7:47" x14ac:dyDescent="0.25">
      <c r="O221" s="19"/>
      <c r="P221" s="19"/>
      <c r="Q221" s="19"/>
      <c r="R221" s="19"/>
      <c r="S221" s="19"/>
      <c r="T221" s="19"/>
      <c r="U221" s="19"/>
      <c r="V221" s="19"/>
      <c r="W221" s="19"/>
      <c r="Y221" s="19"/>
      <c r="Z221" s="19"/>
      <c r="AA221" s="19"/>
      <c r="AB221" s="19"/>
      <c r="AC221" s="19"/>
      <c r="AD221" s="19"/>
      <c r="AE221" s="19"/>
      <c r="AG221" s="19"/>
      <c r="AH221" s="19"/>
      <c r="AI221" s="19"/>
      <c r="AJ221" s="19"/>
      <c r="AK221" s="19"/>
      <c r="AL221" s="19"/>
    </row>
    <row r="223" spans="7:47" x14ac:dyDescent="0.25">
      <c r="G223" s="3"/>
      <c r="H223" s="3"/>
      <c r="I223" s="3"/>
      <c r="J223" s="3"/>
      <c r="K223" s="3"/>
      <c r="L223" s="3"/>
      <c r="M223" s="3"/>
      <c r="N223" s="3"/>
      <c r="O223" s="19"/>
      <c r="P223" s="19"/>
      <c r="Q223" s="19"/>
      <c r="R223" s="19"/>
      <c r="S223" s="19"/>
      <c r="T223" s="19"/>
      <c r="U223" s="19"/>
      <c r="V223" s="19"/>
      <c r="W223" s="19"/>
      <c r="X223" s="3"/>
      <c r="Y223" s="19"/>
      <c r="Z223" s="19"/>
      <c r="AA223" s="19"/>
      <c r="AB223" s="19"/>
      <c r="AC223" s="19"/>
      <c r="AD223" s="19"/>
      <c r="AE223" s="19"/>
      <c r="AF223" s="3"/>
      <c r="AG223" s="19"/>
      <c r="AH223" s="19"/>
      <c r="AI223" s="19"/>
      <c r="AJ223" s="19"/>
      <c r="AK223" s="19"/>
      <c r="AL223" s="19"/>
      <c r="AM223" s="3"/>
      <c r="AN223" s="3"/>
      <c r="AO223" s="3"/>
      <c r="AP223" s="3"/>
      <c r="AQ223" s="3"/>
      <c r="AR223" s="3"/>
      <c r="AS223" s="3"/>
      <c r="AT223" s="3"/>
      <c r="AU223" s="3"/>
    </row>
  </sheetData>
  <phoneticPr fontId="3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234"/>
  <sheetViews>
    <sheetView topLeftCell="A89" zoomScale="90" zoomScaleNormal="90" workbookViewId="0">
      <pane xSplit="5" topLeftCell="S1" activePane="topRight" state="frozen"/>
      <selection activeCell="A82" sqref="A82"/>
      <selection pane="topRight" activeCell="A121" sqref="A121:XFD121"/>
    </sheetView>
  </sheetViews>
  <sheetFormatPr defaultRowHeight="15" x14ac:dyDescent="0.25"/>
  <cols>
    <col min="1" max="3" width="22.5703125" customWidth="1"/>
    <col min="4" max="4" width="20" customWidth="1"/>
    <col min="5" max="5" width="31.5703125" bestFit="1" customWidth="1"/>
    <col min="6" max="6" width="14.7109375" customWidth="1"/>
    <col min="7" max="7" width="12.7109375" customWidth="1"/>
    <col min="8" max="8" width="20.28515625" bestFit="1" customWidth="1"/>
    <col min="9" max="10" width="7.7109375" customWidth="1"/>
    <col min="11" max="11" width="10.42578125" customWidth="1"/>
    <col min="12" max="12" width="10.85546875" customWidth="1"/>
    <col min="13" max="13" width="8.5703125" customWidth="1"/>
    <col min="14" max="14" width="7.85546875" customWidth="1"/>
    <col min="15" max="15" width="14" customWidth="1"/>
    <col min="16" max="16" width="20" bestFit="1" customWidth="1"/>
    <col min="17" max="17" width="19.7109375" bestFit="1" customWidth="1"/>
    <col min="18" max="18" width="23.28515625" customWidth="1"/>
    <col min="19" max="19" width="23.28515625" style="99" customWidth="1"/>
    <col min="20" max="20" width="23.28515625" style="90" customWidth="1"/>
    <col min="21" max="21" width="23.28515625" customWidth="1"/>
    <col min="22" max="22" width="23.28515625" style="40" customWidth="1"/>
    <col min="23" max="23" width="23.28515625" customWidth="1"/>
    <col min="24" max="24" width="21.42578125" style="40" customWidth="1"/>
    <col min="25" max="26" width="23.28515625" hidden="1" customWidth="1"/>
    <col min="27" max="28" width="23.28515625" style="40" hidden="1" customWidth="1"/>
    <col min="29" max="29" width="23.28515625" style="90" hidden="1" customWidth="1"/>
    <col min="30" max="31" width="23.28515625" hidden="1" customWidth="1"/>
    <col min="32" max="32" width="21.42578125" hidden="1" customWidth="1"/>
    <col min="33" max="38" width="23.28515625" hidden="1" customWidth="1"/>
    <col min="39" max="47" width="21.42578125" hidden="1" customWidth="1"/>
    <col min="48" max="48" width="12.85546875" bestFit="1" customWidth="1"/>
    <col min="50" max="50" width="14.140625" bestFit="1" customWidth="1"/>
  </cols>
  <sheetData>
    <row r="1" spans="1:50" s="26" customFormat="1" x14ac:dyDescent="0.25">
      <c r="G1"/>
      <c r="H1"/>
      <c r="I1"/>
      <c r="J1"/>
      <c r="K1"/>
      <c r="L1"/>
      <c r="M1"/>
      <c r="N1"/>
      <c r="O1"/>
      <c r="P1"/>
      <c r="Q1"/>
      <c r="R1"/>
      <c r="S1" s="99"/>
      <c r="T1" s="90"/>
      <c r="U1"/>
      <c r="V1" s="40"/>
      <c r="W1"/>
      <c r="X1" s="40"/>
      <c r="Y1"/>
      <c r="Z1"/>
      <c r="AA1" s="40"/>
      <c r="AB1" s="40"/>
      <c r="AC1" s="90"/>
      <c r="AD1"/>
      <c r="AE1"/>
      <c r="AF1"/>
      <c r="AG1"/>
      <c r="AH1"/>
      <c r="AI1"/>
      <c r="AJ1"/>
      <c r="AK1"/>
      <c r="AL1"/>
      <c r="AM1"/>
      <c r="AN1"/>
      <c r="AO1"/>
      <c r="AP1"/>
      <c r="AQ1"/>
      <c r="AR1"/>
      <c r="AS1"/>
      <c r="AT1"/>
      <c r="AU1"/>
    </row>
    <row r="2" spans="1:50" x14ac:dyDescent="0.25">
      <c r="F2" s="8"/>
    </row>
    <row r="3" spans="1:50" ht="15.75" x14ac:dyDescent="0.25">
      <c r="F3" s="1" t="s">
        <v>0</v>
      </c>
      <c r="H3" s="243" t="s">
        <v>5225</v>
      </c>
      <c r="I3" s="1"/>
      <c r="J3" s="1"/>
      <c r="K3" s="1"/>
      <c r="L3" s="1"/>
      <c r="M3" s="1"/>
      <c r="N3" s="1"/>
      <c r="X3" s="87"/>
      <c r="AF3" s="1"/>
      <c r="AM3" s="1"/>
      <c r="AN3" s="1"/>
      <c r="AO3" s="1"/>
      <c r="AP3" s="1"/>
      <c r="AQ3" s="1"/>
      <c r="AR3" s="1"/>
      <c r="AS3" s="1"/>
      <c r="AT3" s="1"/>
      <c r="AU3" s="1"/>
    </row>
    <row r="4" spans="1:50" ht="15.75" x14ac:dyDescent="0.25">
      <c r="F4" s="1" t="s">
        <v>1</v>
      </c>
      <c r="H4" s="87" t="s">
        <v>2</v>
      </c>
      <c r="I4" s="1"/>
      <c r="J4" s="1"/>
      <c r="K4" s="1"/>
      <c r="L4" s="1"/>
      <c r="M4" s="1"/>
      <c r="N4" s="1"/>
      <c r="X4" s="87"/>
      <c r="AF4" s="1"/>
      <c r="AM4" s="1"/>
      <c r="AN4" s="1"/>
      <c r="AO4" s="1"/>
      <c r="AP4" s="1"/>
      <c r="AQ4" s="1"/>
      <c r="AR4" s="1"/>
      <c r="AS4" s="1"/>
      <c r="AT4" s="1"/>
      <c r="AU4" s="1"/>
    </row>
    <row r="5" spans="1:50" ht="16.5" thickBot="1" x14ac:dyDescent="0.3">
      <c r="F5" s="1" t="s">
        <v>3</v>
      </c>
      <c r="H5" s="6">
        <v>20250401</v>
      </c>
      <c r="I5" s="1"/>
      <c r="J5" s="1"/>
      <c r="K5" s="1"/>
      <c r="L5" s="1"/>
      <c r="M5" s="1"/>
      <c r="N5" s="1"/>
      <c r="X5" s="87"/>
      <c r="AF5" s="1"/>
      <c r="AM5" s="1"/>
      <c r="AN5" s="1"/>
      <c r="AO5" s="1"/>
      <c r="AP5" s="1"/>
      <c r="AQ5" s="1"/>
      <c r="AR5" s="1"/>
      <c r="AS5" s="1"/>
      <c r="AT5" s="1"/>
      <c r="AU5" s="1"/>
    </row>
    <row r="6" spans="1:50" ht="15.75" x14ac:dyDescent="0.25">
      <c r="F6" s="1" t="s">
        <v>4</v>
      </c>
      <c r="H6" s="87" t="s">
        <v>5</v>
      </c>
      <c r="R6" s="62"/>
      <c r="S6" s="100"/>
      <c r="T6" s="91"/>
      <c r="U6" s="64" t="s">
        <v>1965</v>
      </c>
      <c r="V6" s="108"/>
      <c r="W6" s="63"/>
      <c r="X6" s="104"/>
      <c r="Y6" s="56"/>
      <c r="Z6" s="56"/>
      <c r="AA6" s="110"/>
      <c r="AB6" s="110"/>
      <c r="AC6" s="98" t="s">
        <v>1976</v>
      </c>
      <c r="AD6" s="56"/>
      <c r="AE6" s="56"/>
      <c r="AF6" s="58"/>
      <c r="AG6" s="51"/>
      <c r="AH6" s="50"/>
      <c r="AI6" s="50" t="s">
        <v>1981</v>
      </c>
      <c r="AJ6" s="51"/>
      <c r="AK6" s="51"/>
      <c r="AL6" s="51"/>
      <c r="AM6" s="52"/>
      <c r="AN6" s="73"/>
      <c r="AO6" s="73"/>
      <c r="AP6" s="73"/>
      <c r="AQ6" s="80" t="s">
        <v>1992</v>
      </c>
      <c r="AR6" s="73"/>
      <c r="AS6" s="73"/>
      <c r="AT6" s="73"/>
      <c r="AU6" s="74"/>
      <c r="AV6" s="1"/>
    </row>
    <row r="7" spans="1:50" ht="15.75" x14ac:dyDescent="0.25">
      <c r="A7" s="44"/>
      <c r="O7" s="1"/>
      <c r="P7" s="1"/>
      <c r="Q7" s="1"/>
      <c r="R7" s="66"/>
      <c r="S7" s="101" t="s">
        <v>1972</v>
      </c>
      <c r="T7" s="92" t="s">
        <v>1972</v>
      </c>
      <c r="U7" s="45" t="s">
        <v>1972</v>
      </c>
      <c r="V7" s="85" t="s">
        <v>1973</v>
      </c>
      <c r="W7" s="45" t="s">
        <v>1973</v>
      </c>
      <c r="X7" s="105" t="s">
        <v>1973</v>
      </c>
      <c r="Y7" s="46"/>
      <c r="Z7" s="46"/>
      <c r="AA7" s="111"/>
      <c r="AB7" s="111" t="s">
        <v>1972</v>
      </c>
      <c r="AC7" s="97" t="s">
        <v>1972</v>
      </c>
      <c r="AD7" s="46" t="s">
        <v>1973</v>
      </c>
      <c r="AE7" s="46" t="s">
        <v>1973</v>
      </c>
      <c r="AF7" s="59" t="s">
        <v>1973</v>
      </c>
      <c r="AG7" s="48"/>
      <c r="AH7" s="48" t="s">
        <v>1972</v>
      </c>
      <c r="AI7" s="48" t="s">
        <v>1972</v>
      </c>
      <c r="AJ7" s="48" t="s">
        <v>1973</v>
      </c>
      <c r="AK7" s="48" t="s">
        <v>1973</v>
      </c>
      <c r="AL7" s="49" t="s">
        <v>1973</v>
      </c>
      <c r="AM7" s="53"/>
      <c r="AN7" s="71"/>
      <c r="AO7" s="71"/>
      <c r="AP7" s="71"/>
      <c r="AQ7" s="71"/>
      <c r="AR7" s="71"/>
      <c r="AS7" s="71"/>
      <c r="AT7" s="71"/>
      <c r="AU7" s="76"/>
      <c r="AW7" s="81"/>
      <c r="AX7" s="81"/>
    </row>
    <row r="8" spans="1:50" ht="16.5" thickBot="1" x14ac:dyDescent="0.3">
      <c r="A8" s="148" t="s">
        <v>1611</v>
      </c>
      <c r="B8" s="148" t="s">
        <v>1612</v>
      </c>
      <c r="C8" s="148" t="s">
        <v>1613</v>
      </c>
      <c r="D8" s="148" t="s">
        <v>1614</v>
      </c>
      <c r="E8" s="148" t="s">
        <v>1615</v>
      </c>
      <c r="F8" s="148" t="s">
        <v>1998</v>
      </c>
      <c r="G8" s="148" t="s">
        <v>1956</v>
      </c>
      <c r="H8" s="148" t="s">
        <v>1957</v>
      </c>
      <c r="I8" s="148" t="s">
        <v>1958</v>
      </c>
      <c r="J8" s="148" t="s">
        <v>1959</v>
      </c>
      <c r="K8" s="148" t="s">
        <v>1975</v>
      </c>
      <c r="L8" s="148" t="s">
        <v>1961</v>
      </c>
      <c r="M8" s="148" t="s">
        <v>1617</v>
      </c>
      <c r="N8" s="148" t="s">
        <v>1963</v>
      </c>
      <c r="O8" s="148" t="s">
        <v>1962</v>
      </c>
      <c r="P8" s="148" t="s">
        <v>1993</v>
      </c>
      <c r="Q8" s="148" t="s">
        <v>1994</v>
      </c>
      <c r="R8" s="68" t="s">
        <v>1966</v>
      </c>
      <c r="S8" s="151" t="s">
        <v>1974</v>
      </c>
      <c r="T8" s="116" t="s">
        <v>1967</v>
      </c>
      <c r="U8" s="69" t="s">
        <v>1968</v>
      </c>
      <c r="V8" s="152" t="s">
        <v>1969</v>
      </c>
      <c r="W8" s="69" t="s">
        <v>1970</v>
      </c>
      <c r="X8" s="153" t="s">
        <v>1971</v>
      </c>
      <c r="Y8" s="60" t="s">
        <v>1977</v>
      </c>
      <c r="Z8" s="60" t="s">
        <v>1978</v>
      </c>
      <c r="AA8" s="149" t="s">
        <v>1979</v>
      </c>
      <c r="AB8" s="149" t="s">
        <v>1980</v>
      </c>
      <c r="AC8" s="150" t="s">
        <v>1968</v>
      </c>
      <c r="AD8" s="60" t="s">
        <v>1969</v>
      </c>
      <c r="AE8" s="60" t="s">
        <v>1970</v>
      </c>
      <c r="AF8" s="61" t="s">
        <v>1971</v>
      </c>
      <c r="AG8" s="54" t="s">
        <v>1982</v>
      </c>
      <c r="AH8" s="54" t="s">
        <v>1980</v>
      </c>
      <c r="AI8" s="54" t="s">
        <v>1968</v>
      </c>
      <c r="AJ8" s="54" t="s">
        <v>1969</v>
      </c>
      <c r="AK8" s="54" t="s">
        <v>1970</v>
      </c>
      <c r="AL8" s="54" t="s">
        <v>1971</v>
      </c>
      <c r="AM8" s="55" t="s">
        <v>1983</v>
      </c>
      <c r="AN8" s="78" t="s">
        <v>1984</v>
      </c>
      <c r="AO8" s="78" t="s">
        <v>1985</v>
      </c>
      <c r="AP8" s="78" t="s">
        <v>1986</v>
      </c>
      <c r="AQ8" s="78" t="s">
        <v>1987</v>
      </c>
      <c r="AR8" s="78" t="s">
        <v>1988</v>
      </c>
      <c r="AS8" s="78" t="s">
        <v>1989</v>
      </c>
      <c r="AT8" s="78" t="s">
        <v>1990</v>
      </c>
      <c r="AU8" s="79" t="s">
        <v>1991</v>
      </c>
      <c r="AV8" s="4" t="s">
        <v>1616</v>
      </c>
      <c r="AW8" s="83" t="s">
        <v>900</v>
      </c>
      <c r="AX8" s="83" t="s">
        <v>5205</v>
      </c>
    </row>
    <row r="9" spans="1:50" ht="15.75" x14ac:dyDescent="0.25">
      <c r="A9" t="s">
        <v>289</v>
      </c>
      <c r="B9" t="s">
        <v>1918</v>
      </c>
      <c r="D9" t="s">
        <v>1852</v>
      </c>
      <c r="E9" t="s">
        <v>3018</v>
      </c>
      <c r="F9" t="s">
        <v>2084</v>
      </c>
      <c r="G9" s="1"/>
      <c r="H9" s="1">
        <v>64069050</v>
      </c>
      <c r="I9" s="1" t="s">
        <v>2086</v>
      </c>
      <c r="J9" s="1" t="s">
        <v>2086</v>
      </c>
      <c r="K9" s="1" t="s">
        <v>2086</v>
      </c>
      <c r="L9" s="1" t="s">
        <v>2087</v>
      </c>
      <c r="M9">
        <v>21</v>
      </c>
      <c r="N9" s="1" t="s">
        <v>1995</v>
      </c>
      <c r="O9" s="168">
        <v>18.899999999999999</v>
      </c>
      <c r="P9" s="161">
        <f>Q9*0.8</f>
        <v>34.800000000000004</v>
      </c>
      <c r="Q9">
        <v>43.5</v>
      </c>
      <c r="R9" s="8">
        <v>7314241110200</v>
      </c>
      <c r="S9" s="102">
        <v>7.0000000000000001E-3</v>
      </c>
      <c r="T9" s="94">
        <v>2E-3</v>
      </c>
      <c r="U9" s="1">
        <f>S9+T9</f>
        <v>9.0000000000000011E-3</v>
      </c>
      <c r="V9" s="87">
        <v>7</v>
      </c>
      <c r="W9" s="1">
        <v>320</v>
      </c>
      <c r="X9" s="87">
        <v>125</v>
      </c>
      <c r="Y9" s="1">
        <v>5</v>
      </c>
      <c r="Z9" s="1"/>
      <c r="AA9" s="87"/>
      <c r="AB9" s="86" t="s">
        <v>2090</v>
      </c>
      <c r="AC9" s="94">
        <v>1.9E-2</v>
      </c>
      <c r="AD9" s="1">
        <v>9</v>
      </c>
      <c r="AE9" s="1">
        <v>340</v>
      </c>
      <c r="AF9" s="1">
        <v>180</v>
      </c>
      <c r="AG9" s="1"/>
      <c r="AH9" s="1"/>
      <c r="AI9" s="1"/>
      <c r="AJ9" s="1"/>
      <c r="AK9" s="1"/>
      <c r="AL9" s="1"/>
      <c r="AM9" s="1"/>
      <c r="AN9" s="1"/>
      <c r="AO9" s="1"/>
      <c r="AP9" s="1"/>
      <c r="AQ9" s="1"/>
      <c r="AR9" s="1"/>
      <c r="AS9" s="1"/>
      <c r="AT9" s="1"/>
      <c r="AU9" s="1"/>
      <c r="AV9" s="321" t="s">
        <v>2928</v>
      </c>
      <c r="AX9" t="s">
        <v>5210</v>
      </c>
    </row>
    <row r="10" spans="1:50" ht="15.75" x14ac:dyDescent="0.25">
      <c r="A10" t="s">
        <v>289</v>
      </c>
      <c r="B10" t="s">
        <v>1918</v>
      </c>
      <c r="D10" t="s">
        <v>1853</v>
      </c>
      <c r="E10" t="s">
        <v>3019</v>
      </c>
      <c r="F10" t="s">
        <v>2084</v>
      </c>
      <c r="G10" s="1"/>
      <c r="H10" s="1">
        <v>64069050</v>
      </c>
      <c r="I10" s="1" t="s">
        <v>2086</v>
      </c>
      <c r="J10" s="1" t="s">
        <v>2086</v>
      </c>
      <c r="K10" s="1" t="s">
        <v>2086</v>
      </c>
      <c r="L10" s="1" t="s">
        <v>2087</v>
      </c>
      <c r="M10">
        <v>21</v>
      </c>
      <c r="N10" s="1" t="s">
        <v>1995</v>
      </c>
      <c r="O10" s="168">
        <v>18.899999999999999</v>
      </c>
      <c r="P10" s="161">
        <f t="shared" ref="P10:P73" si="0">Q10*0.8</f>
        <v>34.800000000000004</v>
      </c>
      <c r="Q10">
        <v>43.5</v>
      </c>
      <c r="R10" s="8">
        <v>7314241110217</v>
      </c>
      <c r="S10" s="102">
        <v>7.0000000000000001E-3</v>
      </c>
      <c r="T10" s="94">
        <v>2E-3</v>
      </c>
      <c r="U10" s="1">
        <f t="shared" ref="U10:U65" si="1">S10+T10</f>
        <v>9.0000000000000011E-3</v>
      </c>
      <c r="V10" s="87">
        <v>7</v>
      </c>
      <c r="W10" s="1">
        <v>320</v>
      </c>
      <c r="X10" s="87">
        <v>125</v>
      </c>
      <c r="Y10" s="1">
        <v>5</v>
      </c>
      <c r="Z10" s="7"/>
      <c r="AA10" s="86"/>
      <c r="AB10" s="86" t="s">
        <v>2090</v>
      </c>
      <c r="AC10" s="94">
        <v>1.9E-2</v>
      </c>
      <c r="AD10" s="1">
        <v>9</v>
      </c>
      <c r="AE10" s="1">
        <v>340</v>
      </c>
      <c r="AF10" s="1">
        <v>180</v>
      </c>
      <c r="AG10" s="7"/>
      <c r="AH10" s="7"/>
      <c r="AI10" s="47"/>
      <c r="AJ10" s="7"/>
      <c r="AK10" s="7"/>
      <c r="AL10" s="7"/>
      <c r="AM10" s="1"/>
      <c r="AN10" s="1"/>
      <c r="AO10" s="1"/>
      <c r="AP10" s="1"/>
      <c r="AQ10" s="1"/>
      <c r="AR10" s="1"/>
      <c r="AS10" s="1"/>
      <c r="AT10" s="1"/>
      <c r="AU10" s="1"/>
      <c r="AV10" s="321" t="s">
        <v>2928</v>
      </c>
      <c r="AX10" t="s">
        <v>5210</v>
      </c>
    </row>
    <row r="11" spans="1:50" ht="15.75" x14ac:dyDescent="0.25">
      <c r="A11" t="s">
        <v>289</v>
      </c>
      <c r="B11" t="s">
        <v>1918</v>
      </c>
      <c r="D11" t="s">
        <v>1854</v>
      </c>
      <c r="E11" t="s">
        <v>3020</v>
      </c>
      <c r="F11" t="s">
        <v>2084</v>
      </c>
      <c r="G11" s="1"/>
      <c r="H11" s="1">
        <v>64069050</v>
      </c>
      <c r="I11" s="1" t="s">
        <v>2086</v>
      </c>
      <c r="J11" s="1" t="s">
        <v>2086</v>
      </c>
      <c r="K11" s="1" t="s">
        <v>2086</v>
      </c>
      <c r="L11" s="1" t="s">
        <v>2087</v>
      </c>
      <c r="M11">
        <v>22</v>
      </c>
      <c r="N11" s="1" t="s">
        <v>1995</v>
      </c>
      <c r="O11" s="168">
        <v>18.899999999999999</v>
      </c>
      <c r="P11" s="161">
        <f t="shared" si="0"/>
        <v>34.800000000000004</v>
      </c>
      <c r="Q11">
        <v>43.5</v>
      </c>
      <c r="R11" s="8">
        <v>7314241110224</v>
      </c>
      <c r="S11" s="102">
        <v>7.0000000000000001E-3</v>
      </c>
      <c r="T11" s="94">
        <v>2E-3</v>
      </c>
      <c r="U11" s="1">
        <f t="shared" si="1"/>
        <v>9.0000000000000011E-3</v>
      </c>
      <c r="V11" s="87">
        <v>7</v>
      </c>
      <c r="W11" s="1">
        <v>320</v>
      </c>
      <c r="X11" s="87">
        <v>125</v>
      </c>
      <c r="Y11" s="1">
        <v>5</v>
      </c>
      <c r="Z11" s="7"/>
      <c r="AA11" s="86"/>
      <c r="AB11" s="86" t="s">
        <v>2090</v>
      </c>
      <c r="AC11" s="94">
        <v>1.9E-2</v>
      </c>
      <c r="AD11" s="1">
        <v>9</v>
      </c>
      <c r="AE11" s="1">
        <v>340</v>
      </c>
      <c r="AF11" s="1">
        <v>180</v>
      </c>
      <c r="AG11" s="7"/>
      <c r="AH11" s="7"/>
      <c r="AI11" s="7"/>
      <c r="AJ11" s="7"/>
      <c r="AK11" s="7"/>
      <c r="AL11" s="7"/>
      <c r="AM11" s="1"/>
      <c r="AN11" s="1"/>
      <c r="AO11" s="1"/>
      <c r="AP11" s="1"/>
      <c r="AQ11" s="1"/>
      <c r="AR11" s="1"/>
      <c r="AS11" s="1"/>
      <c r="AT11" s="1"/>
      <c r="AU11" s="1"/>
      <c r="AV11" s="321" t="s">
        <v>2928</v>
      </c>
      <c r="AX11" t="s">
        <v>5210</v>
      </c>
    </row>
    <row r="12" spans="1:50" ht="15.75" x14ac:dyDescent="0.25">
      <c r="A12" t="s">
        <v>289</v>
      </c>
      <c r="B12" t="s">
        <v>1918</v>
      </c>
      <c r="D12" t="s">
        <v>1855</v>
      </c>
      <c r="E12" t="s">
        <v>3021</v>
      </c>
      <c r="F12" t="s">
        <v>2084</v>
      </c>
      <c r="G12" s="1"/>
      <c r="H12" s="1">
        <v>64069050</v>
      </c>
      <c r="I12" s="1" t="s">
        <v>2086</v>
      </c>
      <c r="J12" s="1" t="s">
        <v>2086</v>
      </c>
      <c r="K12" s="1" t="s">
        <v>2086</v>
      </c>
      <c r="L12" s="1" t="s">
        <v>2087</v>
      </c>
      <c r="M12">
        <v>23</v>
      </c>
      <c r="N12" s="1" t="s">
        <v>1995</v>
      </c>
      <c r="O12" s="168">
        <v>18.899999999999999</v>
      </c>
      <c r="P12" s="161">
        <f t="shared" si="0"/>
        <v>34.800000000000004</v>
      </c>
      <c r="Q12">
        <v>43.5</v>
      </c>
      <c r="R12" s="8">
        <v>7314241110231</v>
      </c>
      <c r="S12" s="102">
        <v>7.0000000000000001E-3</v>
      </c>
      <c r="T12" s="94">
        <v>2E-3</v>
      </c>
      <c r="U12" s="1">
        <f t="shared" si="1"/>
        <v>9.0000000000000011E-3</v>
      </c>
      <c r="V12" s="87">
        <v>7</v>
      </c>
      <c r="W12" s="1">
        <v>320</v>
      </c>
      <c r="X12" s="87">
        <v>125</v>
      </c>
      <c r="Y12" s="1">
        <v>5</v>
      </c>
      <c r="Z12" s="7"/>
      <c r="AA12" s="86"/>
      <c r="AB12" s="86" t="s">
        <v>2090</v>
      </c>
      <c r="AC12" s="94">
        <v>0.02</v>
      </c>
      <c r="AD12" s="1">
        <v>9</v>
      </c>
      <c r="AE12" s="1">
        <v>340</v>
      </c>
      <c r="AF12" s="1">
        <v>180</v>
      </c>
      <c r="AG12" s="7"/>
      <c r="AH12" s="7"/>
      <c r="AI12" s="7"/>
      <c r="AJ12" s="7"/>
      <c r="AK12" s="7"/>
      <c r="AL12" s="7"/>
      <c r="AM12" s="1"/>
      <c r="AN12" s="1"/>
      <c r="AO12" s="1"/>
      <c r="AP12" s="1"/>
      <c r="AQ12" s="1"/>
      <c r="AR12" s="1"/>
      <c r="AS12" s="1"/>
      <c r="AT12" s="1"/>
      <c r="AU12" s="1"/>
      <c r="AV12" s="321" t="s">
        <v>2928</v>
      </c>
      <c r="AX12" t="s">
        <v>5210</v>
      </c>
    </row>
    <row r="13" spans="1:50" ht="15.75" x14ac:dyDescent="0.25">
      <c r="A13" t="s">
        <v>289</v>
      </c>
      <c r="B13" t="s">
        <v>1918</v>
      </c>
      <c r="D13" t="s">
        <v>1856</v>
      </c>
      <c r="E13" t="s">
        <v>3022</v>
      </c>
      <c r="F13" t="s">
        <v>2084</v>
      </c>
      <c r="G13" s="1"/>
      <c r="H13" s="1">
        <v>64069050</v>
      </c>
      <c r="I13" s="1" t="s">
        <v>2086</v>
      </c>
      <c r="J13" s="1" t="s">
        <v>2086</v>
      </c>
      <c r="K13" s="1" t="s">
        <v>2086</v>
      </c>
      <c r="L13" s="1" t="s">
        <v>2087</v>
      </c>
      <c r="M13">
        <v>24</v>
      </c>
      <c r="N13" s="1" t="s">
        <v>1995</v>
      </c>
      <c r="O13" s="168">
        <v>18.899999999999999</v>
      </c>
      <c r="P13" s="161">
        <f t="shared" si="0"/>
        <v>34.800000000000004</v>
      </c>
      <c r="Q13">
        <v>43.5</v>
      </c>
      <c r="R13" s="8">
        <v>7314241110248</v>
      </c>
      <c r="S13" s="102">
        <v>7.0000000000000001E-3</v>
      </c>
      <c r="T13" s="94">
        <v>2E-3</v>
      </c>
      <c r="U13" s="1">
        <f t="shared" si="1"/>
        <v>9.0000000000000011E-3</v>
      </c>
      <c r="V13" s="87">
        <v>7</v>
      </c>
      <c r="W13" s="1">
        <v>320</v>
      </c>
      <c r="X13" s="87">
        <v>125</v>
      </c>
      <c r="Y13" s="1">
        <v>5</v>
      </c>
      <c r="Z13" s="7"/>
      <c r="AA13" s="86"/>
      <c r="AB13" s="86" t="s">
        <v>2090</v>
      </c>
      <c r="AC13" s="94">
        <v>0.02</v>
      </c>
      <c r="AD13" s="1">
        <v>9</v>
      </c>
      <c r="AE13" s="1">
        <v>340</v>
      </c>
      <c r="AF13" s="1">
        <v>180</v>
      </c>
      <c r="AG13" s="7"/>
      <c r="AH13" s="7"/>
      <c r="AI13" s="7"/>
      <c r="AJ13" s="7"/>
      <c r="AK13" s="7"/>
      <c r="AL13" s="7"/>
      <c r="AM13" s="1"/>
      <c r="AN13" s="1"/>
      <c r="AO13" s="1"/>
      <c r="AP13" s="1"/>
      <c r="AQ13" s="1"/>
      <c r="AR13" s="1"/>
      <c r="AS13" s="1"/>
      <c r="AT13" s="1"/>
      <c r="AU13" s="1"/>
      <c r="AV13" s="321" t="s">
        <v>2928</v>
      </c>
      <c r="AX13" t="s">
        <v>5210</v>
      </c>
    </row>
    <row r="14" spans="1:50" ht="15.75" x14ac:dyDescent="0.25">
      <c r="A14" t="s">
        <v>289</v>
      </c>
      <c r="B14" t="s">
        <v>1918</v>
      </c>
      <c r="D14" t="s">
        <v>1857</v>
      </c>
      <c r="E14" t="s">
        <v>3023</v>
      </c>
      <c r="F14" t="s">
        <v>2084</v>
      </c>
      <c r="G14" s="1"/>
      <c r="H14" s="1">
        <v>64069050</v>
      </c>
      <c r="I14" s="1" t="s">
        <v>2086</v>
      </c>
      <c r="J14" s="1" t="s">
        <v>2086</v>
      </c>
      <c r="K14" s="1" t="s">
        <v>2086</v>
      </c>
      <c r="L14" s="1" t="s">
        <v>2087</v>
      </c>
      <c r="M14">
        <v>25</v>
      </c>
      <c r="N14" s="1" t="s">
        <v>1995</v>
      </c>
      <c r="O14" s="168">
        <v>18.899999999999999</v>
      </c>
      <c r="P14" s="161">
        <f t="shared" si="0"/>
        <v>34.800000000000004</v>
      </c>
      <c r="Q14">
        <v>43.5</v>
      </c>
      <c r="R14" s="8">
        <v>7314241110255</v>
      </c>
      <c r="S14" s="102">
        <v>7.0000000000000001E-3</v>
      </c>
      <c r="T14" s="94">
        <v>2E-3</v>
      </c>
      <c r="U14" s="1">
        <f t="shared" si="1"/>
        <v>9.0000000000000011E-3</v>
      </c>
      <c r="V14" s="87">
        <v>7</v>
      </c>
      <c r="W14" s="1">
        <v>320</v>
      </c>
      <c r="X14" s="87">
        <v>125</v>
      </c>
      <c r="Y14" s="1">
        <v>5</v>
      </c>
      <c r="Z14" s="7"/>
      <c r="AA14" s="86"/>
      <c r="AB14" s="86" t="s">
        <v>2090</v>
      </c>
      <c r="AC14" s="94">
        <v>2.1999999999999999E-2</v>
      </c>
      <c r="AD14" s="1">
        <v>9</v>
      </c>
      <c r="AE14" s="1">
        <v>340</v>
      </c>
      <c r="AF14" s="1">
        <v>180</v>
      </c>
      <c r="AG14" s="7"/>
      <c r="AH14" s="7"/>
      <c r="AI14" s="7"/>
      <c r="AJ14" s="7"/>
      <c r="AK14" s="7"/>
      <c r="AL14" s="7"/>
      <c r="AM14" s="1"/>
      <c r="AN14" s="1"/>
      <c r="AO14" s="1"/>
      <c r="AP14" s="1"/>
      <c r="AQ14" s="1"/>
      <c r="AR14" s="1"/>
      <c r="AS14" s="1"/>
      <c r="AT14" s="1"/>
      <c r="AU14" s="1"/>
      <c r="AV14" s="321" t="s">
        <v>2928</v>
      </c>
      <c r="AX14" t="s">
        <v>5210</v>
      </c>
    </row>
    <row r="15" spans="1:50" ht="15.75" x14ac:dyDescent="0.25">
      <c r="A15" t="s">
        <v>289</v>
      </c>
      <c r="B15" t="s">
        <v>1918</v>
      </c>
      <c r="D15" t="s">
        <v>1858</v>
      </c>
      <c r="E15" t="s">
        <v>3024</v>
      </c>
      <c r="F15" t="s">
        <v>2084</v>
      </c>
      <c r="G15" s="1"/>
      <c r="H15" s="1">
        <v>64069050</v>
      </c>
      <c r="I15" s="1" t="s">
        <v>2086</v>
      </c>
      <c r="J15" s="1" t="s">
        <v>2086</v>
      </c>
      <c r="K15" s="1" t="s">
        <v>2086</v>
      </c>
      <c r="L15" s="1" t="s">
        <v>2087</v>
      </c>
      <c r="M15">
        <v>26</v>
      </c>
      <c r="N15" s="1" t="s">
        <v>1995</v>
      </c>
      <c r="O15" s="168">
        <v>18.899999999999999</v>
      </c>
      <c r="P15" s="161">
        <f t="shared" si="0"/>
        <v>34.800000000000004</v>
      </c>
      <c r="Q15">
        <v>43.5</v>
      </c>
      <c r="R15" s="8">
        <v>7314241110262</v>
      </c>
      <c r="S15" s="102">
        <v>7.0000000000000001E-3</v>
      </c>
      <c r="T15" s="94">
        <v>2E-3</v>
      </c>
      <c r="U15" s="1">
        <f t="shared" si="1"/>
        <v>9.0000000000000011E-3</v>
      </c>
      <c r="V15" s="87">
        <v>7</v>
      </c>
      <c r="W15" s="1">
        <v>320</v>
      </c>
      <c r="X15" s="87">
        <v>125</v>
      </c>
      <c r="Y15" s="1">
        <v>5</v>
      </c>
      <c r="Z15" s="7"/>
      <c r="AA15" s="86"/>
      <c r="AB15" s="86" t="s">
        <v>2090</v>
      </c>
      <c r="AC15" s="94">
        <v>2.4E-2</v>
      </c>
      <c r="AD15" s="1">
        <v>9</v>
      </c>
      <c r="AE15" s="1">
        <v>340</v>
      </c>
      <c r="AF15" s="1">
        <v>180</v>
      </c>
      <c r="AG15" s="7"/>
      <c r="AH15" s="7"/>
      <c r="AI15" s="7"/>
      <c r="AJ15" s="7"/>
      <c r="AK15" s="7"/>
      <c r="AL15" s="7"/>
      <c r="AM15" s="1"/>
      <c r="AN15" s="1"/>
      <c r="AO15" s="1"/>
      <c r="AP15" s="1"/>
      <c r="AQ15" s="1"/>
      <c r="AR15" s="1"/>
      <c r="AS15" s="1"/>
      <c r="AT15" s="1"/>
      <c r="AU15" s="1"/>
      <c r="AV15" s="321" t="s">
        <v>2928</v>
      </c>
      <c r="AX15" t="s">
        <v>5210</v>
      </c>
    </row>
    <row r="16" spans="1:50" ht="15.75" x14ac:dyDescent="0.25">
      <c r="A16" t="s">
        <v>289</v>
      </c>
      <c r="B16" t="s">
        <v>1918</v>
      </c>
      <c r="D16" t="s">
        <v>1859</v>
      </c>
      <c r="E16" t="s">
        <v>3025</v>
      </c>
      <c r="F16" t="s">
        <v>2084</v>
      </c>
      <c r="G16" s="1"/>
      <c r="H16" s="1">
        <v>64069050</v>
      </c>
      <c r="I16" s="1" t="s">
        <v>2086</v>
      </c>
      <c r="J16" s="1" t="s">
        <v>2086</v>
      </c>
      <c r="K16" s="1" t="s">
        <v>2086</v>
      </c>
      <c r="L16" s="1" t="s">
        <v>2087</v>
      </c>
      <c r="M16">
        <v>27</v>
      </c>
      <c r="N16" s="1" t="s">
        <v>1995</v>
      </c>
      <c r="O16" s="168">
        <v>18.899999999999999</v>
      </c>
      <c r="P16" s="161">
        <f t="shared" si="0"/>
        <v>34.800000000000004</v>
      </c>
      <c r="Q16">
        <v>43.5</v>
      </c>
      <c r="R16" s="8">
        <v>7314241110279</v>
      </c>
      <c r="S16" s="102">
        <v>7.0000000000000001E-3</v>
      </c>
      <c r="T16" s="94">
        <v>2E-3</v>
      </c>
      <c r="U16" s="1">
        <f t="shared" si="1"/>
        <v>9.0000000000000011E-3</v>
      </c>
      <c r="V16" s="87">
        <v>7</v>
      </c>
      <c r="W16" s="1">
        <v>320</v>
      </c>
      <c r="X16" s="87">
        <v>125</v>
      </c>
      <c r="Y16" s="1">
        <v>5</v>
      </c>
      <c r="Z16" s="7"/>
      <c r="AA16" s="86"/>
      <c r="AB16" s="86" t="s">
        <v>2090</v>
      </c>
      <c r="AC16" s="94">
        <v>2.4E-2</v>
      </c>
      <c r="AD16" s="1">
        <v>9</v>
      </c>
      <c r="AE16" s="1">
        <v>340</v>
      </c>
      <c r="AF16" s="1">
        <v>180</v>
      </c>
      <c r="AG16" s="7"/>
      <c r="AH16" s="7"/>
      <c r="AI16" s="7"/>
      <c r="AJ16" s="7"/>
      <c r="AK16" s="7"/>
      <c r="AL16" s="7"/>
      <c r="AM16" s="1"/>
      <c r="AN16" s="1"/>
      <c r="AO16" s="1"/>
      <c r="AP16" s="1"/>
      <c r="AQ16" s="1"/>
      <c r="AR16" s="1"/>
      <c r="AS16" s="1"/>
      <c r="AT16" s="1"/>
      <c r="AU16" s="1"/>
      <c r="AV16" s="321" t="s">
        <v>2928</v>
      </c>
      <c r="AX16" t="s">
        <v>5210</v>
      </c>
    </row>
    <row r="17" spans="1:50" ht="15.75" x14ac:dyDescent="0.25">
      <c r="A17" t="s">
        <v>289</v>
      </c>
      <c r="B17" t="s">
        <v>1918</v>
      </c>
      <c r="D17" t="s">
        <v>1860</v>
      </c>
      <c r="E17" t="s">
        <v>3026</v>
      </c>
      <c r="F17" t="s">
        <v>2084</v>
      </c>
      <c r="G17" s="1"/>
      <c r="H17" s="1">
        <v>64069050</v>
      </c>
      <c r="I17" s="1" t="s">
        <v>2086</v>
      </c>
      <c r="J17" s="1" t="s">
        <v>2086</v>
      </c>
      <c r="K17" s="1" t="s">
        <v>2086</v>
      </c>
      <c r="L17" s="1" t="s">
        <v>2087</v>
      </c>
      <c r="M17">
        <v>28</v>
      </c>
      <c r="N17" s="1" t="s">
        <v>1995</v>
      </c>
      <c r="O17" s="168">
        <v>18.899999999999999</v>
      </c>
      <c r="P17" s="161">
        <f t="shared" si="0"/>
        <v>34.800000000000004</v>
      </c>
      <c r="Q17">
        <v>43.5</v>
      </c>
      <c r="R17" s="8">
        <v>7314241110286</v>
      </c>
      <c r="S17" s="102">
        <v>7.0000000000000001E-3</v>
      </c>
      <c r="T17" s="94">
        <v>2E-3</v>
      </c>
      <c r="U17" s="1">
        <f t="shared" si="1"/>
        <v>9.0000000000000011E-3</v>
      </c>
      <c r="V17" s="87">
        <v>7</v>
      </c>
      <c r="W17" s="1">
        <v>320</v>
      </c>
      <c r="X17" s="87">
        <v>125</v>
      </c>
      <c r="Y17" s="1">
        <v>5</v>
      </c>
      <c r="Z17" s="7"/>
      <c r="AA17" s="86"/>
      <c r="AB17" s="86" t="s">
        <v>2090</v>
      </c>
      <c r="AC17" s="94">
        <v>2.4E-2</v>
      </c>
      <c r="AD17" s="1">
        <v>9</v>
      </c>
      <c r="AE17" s="1">
        <v>340</v>
      </c>
      <c r="AF17" s="1">
        <v>180</v>
      </c>
      <c r="AG17" s="7"/>
      <c r="AH17" s="7"/>
      <c r="AI17" s="7"/>
      <c r="AJ17" s="7"/>
      <c r="AK17" s="7"/>
      <c r="AL17" s="7"/>
      <c r="AM17" s="1"/>
      <c r="AN17" s="1"/>
      <c r="AO17" s="1"/>
      <c r="AP17" s="1"/>
      <c r="AQ17" s="1"/>
      <c r="AR17" s="1"/>
      <c r="AS17" s="1"/>
      <c r="AT17" s="1"/>
      <c r="AU17" s="1"/>
      <c r="AV17" s="321" t="s">
        <v>2928</v>
      </c>
      <c r="AX17" t="s">
        <v>5210</v>
      </c>
    </row>
    <row r="18" spans="1:50" ht="15.75" x14ac:dyDescent="0.25">
      <c r="A18" t="s">
        <v>289</v>
      </c>
      <c r="B18" t="s">
        <v>1918</v>
      </c>
      <c r="D18" t="s">
        <v>1861</v>
      </c>
      <c r="E18" t="s">
        <v>3027</v>
      </c>
      <c r="F18" t="s">
        <v>2084</v>
      </c>
      <c r="G18" s="1"/>
      <c r="H18" s="1">
        <v>64069050</v>
      </c>
      <c r="I18" s="1" t="s">
        <v>2086</v>
      </c>
      <c r="J18" s="1" t="s">
        <v>2086</v>
      </c>
      <c r="K18" s="1" t="s">
        <v>2086</v>
      </c>
      <c r="L18" s="1" t="s">
        <v>2087</v>
      </c>
      <c r="M18">
        <v>29</v>
      </c>
      <c r="N18" s="1" t="s">
        <v>1995</v>
      </c>
      <c r="O18" s="168">
        <v>18.899999999999999</v>
      </c>
      <c r="P18" s="161">
        <f t="shared" si="0"/>
        <v>34.800000000000004</v>
      </c>
      <c r="Q18">
        <v>43.5</v>
      </c>
      <c r="R18" s="8">
        <v>7314241110293</v>
      </c>
      <c r="S18" s="102">
        <v>7.0000000000000001E-3</v>
      </c>
      <c r="T18" s="94">
        <v>2E-3</v>
      </c>
      <c r="U18" s="1">
        <f t="shared" si="1"/>
        <v>9.0000000000000011E-3</v>
      </c>
      <c r="V18" s="87">
        <v>7</v>
      </c>
      <c r="W18" s="1">
        <v>320</v>
      </c>
      <c r="X18" s="87">
        <v>125</v>
      </c>
      <c r="Y18" s="1">
        <v>5</v>
      </c>
      <c r="Z18" s="7"/>
      <c r="AA18" s="86"/>
      <c r="AB18" s="86" t="s">
        <v>2090</v>
      </c>
      <c r="AC18" s="94">
        <v>2.4E-2</v>
      </c>
      <c r="AD18" s="1">
        <v>9</v>
      </c>
      <c r="AE18" s="1">
        <v>340</v>
      </c>
      <c r="AF18" s="1">
        <v>180</v>
      </c>
      <c r="AG18" s="7"/>
      <c r="AH18" s="7"/>
      <c r="AI18" s="7"/>
      <c r="AJ18" s="7"/>
      <c r="AK18" s="7"/>
      <c r="AL18" s="7"/>
      <c r="AM18" s="1"/>
      <c r="AN18" s="1"/>
      <c r="AO18" s="1"/>
      <c r="AP18" s="1"/>
      <c r="AQ18" s="1"/>
      <c r="AR18" s="1"/>
      <c r="AS18" s="1"/>
      <c r="AT18" s="1"/>
      <c r="AU18" s="1"/>
      <c r="AV18" s="321" t="s">
        <v>2928</v>
      </c>
      <c r="AX18" t="s">
        <v>5210</v>
      </c>
    </row>
    <row r="19" spans="1:50" ht="15.75" x14ac:dyDescent="0.25">
      <c r="A19" t="s">
        <v>289</v>
      </c>
      <c r="B19" t="s">
        <v>1918</v>
      </c>
      <c r="D19" t="s">
        <v>1862</v>
      </c>
      <c r="E19" t="s">
        <v>3028</v>
      </c>
      <c r="F19" t="s">
        <v>2084</v>
      </c>
      <c r="G19" s="1"/>
      <c r="H19" s="1">
        <v>64069050</v>
      </c>
      <c r="I19" s="1" t="s">
        <v>2086</v>
      </c>
      <c r="J19" s="1" t="s">
        <v>2086</v>
      </c>
      <c r="K19" s="1" t="s">
        <v>2086</v>
      </c>
      <c r="L19" s="1" t="s">
        <v>2087</v>
      </c>
      <c r="M19">
        <v>30</v>
      </c>
      <c r="N19" s="1" t="s">
        <v>1995</v>
      </c>
      <c r="O19" s="168">
        <v>18.899999999999999</v>
      </c>
      <c r="P19" s="161">
        <f t="shared" si="0"/>
        <v>34.800000000000004</v>
      </c>
      <c r="Q19">
        <v>43.5</v>
      </c>
      <c r="R19" s="8">
        <v>7314241110309</v>
      </c>
      <c r="S19" s="102">
        <v>7.0000000000000001E-3</v>
      </c>
      <c r="T19" s="94">
        <v>2E-3</v>
      </c>
      <c r="U19" s="1">
        <f t="shared" si="1"/>
        <v>9.0000000000000011E-3</v>
      </c>
      <c r="V19" s="87">
        <v>7</v>
      </c>
      <c r="W19" s="1">
        <v>320</v>
      </c>
      <c r="X19" s="87">
        <v>125</v>
      </c>
      <c r="Y19" s="1">
        <v>5</v>
      </c>
      <c r="Z19" s="7"/>
      <c r="AA19" s="86"/>
      <c r="AB19" s="86" t="s">
        <v>2090</v>
      </c>
      <c r="AC19" s="94">
        <v>0.03</v>
      </c>
      <c r="AD19" s="1">
        <v>9</v>
      </c>
      <c r="AE19" s="1">
        <v>340</v>
      </c>
      <c r="AF19" s="1">
        <v>180</v>
      </c>
      <c r="AG19" s="7"/>
      <c r="AH19" s="7"/>
      <c r="AI19" s="7"/>
      <c r="AJ19" s="7"/>
      <c r="AK19" s="7"/>
      <c r="AL19" s="7"/>
      <c r="AM19" s="1"/>
      <c r="AN19" s="1"/>
      <c r="AO19" s="1"/>
      <c r="AP19" s="1"/>
      <c r="AQ19" s="1"/>
      <c r="AR19" s="1"/>
      <c r="AS19" s="1"/>
      <c r="AT19" s="1"/>
      <c r="AU19" s="1"/>
      <c r="AV19" s="321" t="s">
        <v>2928</v>
      </c>
      <c r="AX19" t="s">
        <v>5210</v>
      </c>
    </row>
    <row r="20" spans="1:50" ht="15.75" x14ac:dyDescent="0.25">
      <c r="A20" t="s">
        <v>289</v>
      </c>
      <c r="B20" t="s">
        <v>1918</v>
      </c>
      <c r="D20" t="s">
        <v>1863</v>
      </c>
      <c r="E20" t="s">
        <v>3029</v>
      </c>
      <c r="F20" t="s">
        <v>2084</v>
      </c>
      <c r="G20" s="1"/>
      <c r="H20" s="1">
        <v>64069050</v>
      </c>
      <c r="I20" s="1" t="s">
        <v>2086</v>
      </c>
      <c r="J20" s="1" t="s">
        <v>2086</v>
      </c>
      <c r="K20" s="1" t="s">
        <v>2086</v>
      </c>
      <c r="L20" s="1" t="s">
        <v>2087</v>
      </c>
      <c r="M20">
        <v>31</v>
      </c>
      <c r="N20" s="1" t="s">
        <v>1995</v>
      </c>
      <c r="O20" s="168">
        <v>18.899999999999999</v>
      </c>
      <c r="P20" s="161">
        <f t="shared" si="0"/>
        <v>34.800000000000004</v>
      </c>
      <c r="Q20">
        <v>43.5</v>
      </c>
      <c r="R20" s="8">
        <v>7314241110316</v>
      </c>
      <c r="S20" s="102">
        <v>7.0000000000000001E-3</v>
      </c>
      <c r="T20" s="94">
        <v>2E-3</v>
      </c>
      <c r="U20" s="1">
        <f t="shared" si="1"/>
        <v>9.0000000000000011E-3</v>
      </c>
      <c r="V20" s="87">
        <v>7</v>
      </c>
      <c r="W20" s="1">
        <v>320</v>
      </c>
      <c r="X20" s="87">
        <v>125</v>
      </c>
      <c r="Y20" s="1">
        <v>5</v>
      </c>
      <c r="Z20" s="7"/>
      <c r="AA20" s="86"/>
      <c r="AB20" s="86" t="s">
        <v>2090</v>
      </c>
      <c r="AC20" s="94">
        <v>0.03</v>
      </c>
      <c r="AD20" s="1">
        <v>9</v>
      </c>
      <c r="AE20" s="1">
        <v>340</v>
      </c>
      <c r="AF20" s="1">
        <v>180</v>
      </c>
      <c r="AG20" s="7"/>
      <c r="AH20" s="7"/>
      <c r="AI20" s="7"/>
      <c r="AJ20" s="7"/>
      <c r="AK20" s="7"/>
      <c r="AL20" s="7"/>
      <c r="AM20" s="1"/>
      <c r="AN20" s="1"/>
      <c r="AO20" s="1"/>
      <c r="AP20" s="1"/>
      <c r="AQ20" s="1"/>
      <c r="AR20" s="1"/>
      <c r="AS20" s="1"/>
      <c r="AT20" s="1"/>
      <c r="AU20" s="1"/>
      <c r="AV20" s="321" t="s">
        <v>2928</v>
      </c>
      <c r="AX20" t="s">
        <v>5210</v>
      </c>
    </row>
    <row r="21" spans="1:50" ht="15.75" x14ac:dyDescent="0.25">
      <c r="A21" t="s">
        <v>289</v>
      </c>
      <c r="B21" t="s">
        <v>1918</v>
      </c>
      <c r="D21" t="s">
        <v>1864</v>
      </c>
      <c r="E21" t="s">
        <v>3030</v>
      </c>
      <c r="F21" t="s">
        <v>2084</v>
      </c>
      <c r="G21" s="1"/>
      <c r="H21" s="1">
        <v>64069050</v>
      </c>
      <c r="I21" s="1" t="s">
        <v>2086</v>
      </c>
      <c r="J21" s="1" t="s">
        <v>2086</v>
      </c>
      <c r="K21" s="1" t="s">
        <v>2086</v>
      </c>
      <c r="L21" s="1" t="s">
        <v>2087</v>
      </c>
      <c r="M21">
        <v>32</v>
      </c>
      <c r="N21" s="1" t="s">
        <v>1995</v>
      </c>
      <c r="O21" s="168">
        <v>18.899999999999999</v>
      </c>
      <c r="P21" s="161">
        <f t="shared" si="0"/>
        <v>34.800000000000004</v>
      </c>
      <c r="Q21">
        <v>43.5</v>
      </c>
      <c r="R21" s="8">
        <v>7314241110323</v>
      </c>
      <c r="S21" s="102">
        <v>7.0000000000000001E-3</v>
      </c>
      <c r="T21" s="94">
        <v>2E-3</v>
      </c>
      <c r="U21" s="1">
        <f t="shared" si="1"/>
        <v>9.0000000000000011E-3</v>
      </c>
      <c r="V21" s="87">
        <v>7</v>
      </c>
      <c r="W21" s="1">
        <v>320</v>
      </c>
      <c r="X21" s="87">
        <v>125</v>
      </c>
      <c r="Y21" s="1">
        <v>5</v>
      </c>
      <c r="Z21" s="7"/>
      <c r="AA21" s="86"/>
      <c r="AB21" s="86" t="s">
        <v>2090</v>
      </c>
      <c r="AC21" s="94">
        <v>0.03</v>
      </c>
      <c r="AD21" s="1">
        <v>9</v>
      </c>
      <c r="AE21" s="1">
        <v>340</v>
      </c>
      <c r="AF21" s="1">
        <v>180</v>
      </c>
      <c r="AG21" s="7"/>
      <c r="AH21" s="7"/>
      <c r="AI21" s="7"/>
      <c r="AJ21" s="7"/>
      <c r="AK21" s="7"/>
      <c r="AL21" s="7"/>
      <c r="AM21" s="1"/>
      <c r="AN21" s="1"/>
      <c r="AO21" s="1"/>
      <c r="AP21" s="1"/>
      <c r="AQ21" s="1"/>
      <c r="AR21" s="1"/>
      <c r="AS21" s="1"/>
      <c r="AT21" s="1"/>
      <c r="AU21" s="1"/>
      <c r="AV21" s="321" t="s">
        <v>2928</v>
      </c>
      <c r="AX21" t="s">
        <v>5210</v>
      </c>
    </row>
    <row r="22" spans="1:50" ht="15.75" x14ac:dyDescent="0.25">
      <c r="A22" t="s">
        <v>289</v>
      </c>
      <c r="B22" t="s">
        <v>1918</v>
      </c>
      <c r="D22" t="s">
        <v>1865</v>
      </c>
      <c r="E22" t="s">
        <v>3031</v>
      </c>
      <c r="F22" t="s">
        <v>2084</v>
      </c>
      <c r="G22" s="1"/>
      <c r="H22" s="1">
        <v>64069050</v>
      </c>
      <c r="I22" s="1" t="s">
        <v>2086</v>
      </c>
      <c r="J22" s="1" t="s">
        <v>2086</v>
      </c>
      <c r="K22" s="1" t="s">
        <v>2086</v>
      </c>
      <c r="L22" s="1" t="s">
        <v>2087</v>
      </c>
      <c r="M22">
        <v>33</v>
      </c>
      <c r="N22" s="1" t="s">
        <v>1995</v>
      </c>
      <c r="O22" s="168">
        <v>18.899999999999999</v>
      </c>
      <c r="P22" s="161">
        <f t="shared" si="0"/>
        <v>34.800000000000004</v>
      </c>
      <c r="Q22">
        <v>43.5</v>
      </c>
      <c r="R22" s="8">
        <v>7314241110330</v>
      </c>
      <c r="S22" s="102">
        <v>7.0000000000000001E-3</v>
      </c>
      <c r="T22" s="94">
        <v>2E-3</v>
      </c>
      <c r="U22" s="1">
        <f t="shared" si="1"/>
        <v>9.0000000000000011E-3</v>
      </c>
      <c r="V22" s="87">
        <v>7</v>
      </c>
      <c r="W22" s="1">
        <v>320</v>
      </c>
      <c r="X22" s="87">
        <v>125</v>
      </c>
      <c r="Y22" s="1">
        <v>5</v>
      </c>
      <c r="Z22" s="7"/>
      <c r="AA22" s="86"/>
      <c r="AB22" s="86" t="s">
        <v>2090</v>
      </c>
      <c r="AC22" s="94">
        <v>0.03</v>
      </c>
      <c r="AD22" s="1">
        <v>9</v>
      </c>
      <c r="AE22" s="1">
        <v>340</v>
      </c>
      <c r="AF22" s="1">
        <v>180</v>
      </c>
      <c r="AG22" s="7"/>
      <c r="AH22" s="7"/>
      <c r="AI22" s="7"/>
      <c r="AJ22" s="7"/>
      <c r="AK22" s="7"/>
      <c r="AL22" s="7"/>
      <c r="AM22" s="1"/>
      <c r="AN22" s="1"/>
      <c r="AO22" s="1"/>
      <c r="AP22" s="1"/>
      <c r="AQ22" s="1"/>
      <c r="AR22" s="1"/>
      <c r="AS22" s="1"/>
      <c r="AT22" s="1"/>
      <c r="AU22" s="1"/>
      <c r="AV22" s="321" t="s">
        <v>2928</v>
      </c>
      <c r="AX22" t="s">
        <v>5210</v>
      </c>
    </row>
    <row r="23" spans="1:50" ht="15.75" x14ac:dyDescent="0.25">
      <c r="A23" t="s">
        <v>289</v>
      </c>
      <c r="B23" t="s">
        <v>1918</v>
      </c>
      <c r="D23" t="s">
        <v>1866</v>
      </c>
      <c r="E23" t="s">
        <v>3032</v>
      </c>
      <c r="F23" t="s">
        <v>2084</v>
      </c>
      <c r="G23" s="1"/>
      <c r="H23" s="1">
        <v>64069050</v>
      </c>
      <c r="I23" s="1" t="s">
        <v>2086</v>
      </c>
      <c r="J23" s="1" t="s">
        <v>2086</v>
      </c>
      <c r="K23" s="1" t="s">
        <v>2086</v>
      </c>
      <c r="L23" s="1" t="s">
        <v>2087</v>
      </c>
      <c r="M23">
        <v>34</v>
      </c>
      <c r="N23" s="1" t="s">
        <v>1995</v>
      </c>
      <c r="O23" s="168">
        <v>18.899999999999999</v>
      </c>
      <c r="P23" s="161">
        <f t="shared" si="0"/>
        <v>34.800000000000004</v>
      </c>
      <c r="Q23">
        <v>43.5</v>
      </c>
      <c r="R23" s="8">
        <v>7314241110347</v>
      </c>
      <c r="S23" s="102">
        <v>7.0000000000000001E-3</v>
      </c>
      <c r="T23" s="94">
        <v>2E-3</v>
      </c>
      <c r="U23" s="1">
        <f t="shared" si="1"/>
        <v>9.0000000000000011E-3</v>
      </c>
      <c r="V23" s="87">
        <v>7</v>
      </c>
      <c r="W23" s="1">
        <v>320</v>
      </c>
      <c r="X23" s="87">
        <v>125</v>
      </c>
      <c r="Y23" s="1">
        <v>5</v>
      </c>
      <c r="Z23" s="7"/>
      <c r="AA23" s="86"/>
      <c r="AB23" s="86" t="s">
        <v>2090</v>
      </c>
      <c r="AC23" s="94">
        <v>0.03</v>
      </c>
      <c r="AD23" s="1">
        <v>9</v>
      </c>
      <c r="AE23" s="1">
        <v>340</v>
      </c>
      <c r="AF23" s="1">
        <v>180</v>
      </c>
      <c r="AG23" s="7"/>
      <c r="AH23" s="7"/>
      <c r="AI23" s="7"/>
      <c r="AJ23" s="7"/>
      <c r="AK23" s="7"/>
      <c r="AL23" s="7"/>
      <c r="AM23" s="1"/>
      <c r="AN23" s="1"/>
      <c r="AO23" s="1"/>
      <c r="AP23" s="1"/>
      <c r="AQ23" s="1"/>
      <c r="AR23" s="1"/>
      <c r="AS23" s="1"/>
      <c r="AT23" s="1"/>
      <c r="AU23" s="1"/>
      <c r="AV23" s="321" t="s">
        <v>2928</v>
      </c>
      <c r="AX23" t="s">
        <v>5210</v>
      </c>
    </row>
    <row r="24" spans="1:50" ht="15.75" x14ac:dyDescent="0.25">
      <c r="A24" t="s">
        <v>289</v>
      </c>
      <c r="B24" t="s">
        <v>1918</v>
      </c>
      <c r="D24" t="s">
        <v>1867</v>
      </c>
      <c r="E24" t="s">
        <v>3033</v>
      </c>
      <c r="F24" t="s">
        <v>2084</v>
      </c>
      <c r="G24" s="1"/>
      <c r="H24" s="1">
        <v>64069050</v>
      </c>
      <c r="I24" s="1" t="s">
        <v>2086</v>
      </c>
      <c r="J24" s="1" t="s">
        <v>2086</v>
      </c>
      <c r="K24" s="1" t="s">
        <v>2086</v>
      </c>
      <c r="L24" s="1" t="s">
        <v>2087</v>
      </c>
      <c r="M24">
        <v>35</v>
      </c>
      <c r="N24" s="1" t="s">
        <v>1995</v>
      </c>
      <c r="O24" s="168">
        <v>18.899999999999999</v>
      </c>
      <c r="P24" s="161">
        <f t="shared" si="0"/>
        <v>34.800000000000004</v>
      </c>
      <c r="Q24">
        <v>43.5</v>
      </c>
      <c r="R24" s="8">
        <v>7314241110354</v>
      </c>
      <c r="S24" s="102">
        <v>7.0000000000000001E-3</v>
      </c>
      <c r="T24" s="94">
        <v>2E-3</v>
      </c>
      <c r="U24" s="1">
        <f t="shared" si="1"/>
        <v>9.0000000000000011E-3</v>
      </c>
      <c r="V24" s="87">
        <v>7</v>
      </c>
      <c r="W24" s="1">
        <v>320</v>
      </c>
      <c r="X24" s="87">
        <v>125</v>
      </c>
      <c r="Y24" s="1">
        <v>5</v>
      </c>
      <c r="Z24" s="7"/>
      <c r="AA24" s="86"/>
      <c r="AB24" s="86" t="s">
        <v>2090</v>
      </c>
      <c r="AC24" s="94">
        <v>3.5000000000000003E-2</v>
      </c>
      <c r="AD24" s="1">
        <v>9</v>
      </c>
      <c r="AE24" s="1">
        <v>340</v>
      </c>
      <c r="AF24" s="1">
        <v>180</v>
      </c>
      <c r="AG24" s="7"/>
      <c r="AH24" s="7"/>
      <c r="AI24" s="7"/>
      <c r="AJ24" s="7"/>
      <c r="AK24" s="7"/>
      <c r="AL24" s="7"/>
      <c r="AM24" s="1"/>
      <c r="AN24" s="1"/>
      <c r="AO24" s="1"/>
      <c r="AP24" s="1"/>
      <c r="AQ24" s="1"/>
      <c r="AR24" s="1"/>
      <c r="AS24" s="1"/>
      <c r="AT24" s="1"/>
      <c r="AU24" s="1"/>
      <c r="AV24" s="321" t="s">
        <v>2928</v>
      </c>
      <c r="AX24" t="s">
        <v>5210</v>
      </c>
    </row>
    <row r="25" spans="1:50" ht="15.75" x14ac:dyDescent="0.25">
      <c r="A25" t="s">
        <v>289</v>
      </c>
      <c r="B25" t="s">
        <v>1918</v>
      </c>
      <c r="D25" t="s">
        <v>1868</v>
      </c>
      <c r="E25" t="s">
        <v>3034</v>
      </c>
      <c r="F25" t="s">
        <v>2084</v>
      </c>
      <c r="G25" s="1"/>
      <c r="H25" s="1">
        <v>64069050</v>
      </c>
      <c r="I25" s="1" t="s">
        <v>2086</v>
      </c>
      <c r="J25" s="1" t="s">
        <v>2086</v>
      </c>
      <c r="K25" s="1" t="s">
        <v>2086</v>
      </c>
      <c r="L25" s="1" t="s">
        <v>2087</v>
      </c>
      <c r="M25">
        <v>36</v>
      </c>
      <c r="N25" s="1" t="s">
        <v>1995</v>
      </c>
      <c r="O25" s="168">
        <v>18.899999999999999</v>
      </c>
      <c r="P25" s="161">
        <f t="shared" si="0"/>
        <v>34.800000000000004</v>
      </c>
      <c r="Q25">
        <v>43.5</v>
      </c>
      <c r="R25" s="8">
        <v>7314241110361</v>
      </c>
      <c r="S25" s="102">
        <v>7.0000000000000001E-3</v>
      </c>
      <c r="T25" s="94">
        <v>2E-3</v>
      </c>
      <c r="U25" s="1">
        <f t="shared" si="1"/>
        <v>9.0000000000000011E-3</v>
      </c>
      <c r="V25" s="87">
        <v>7</v>
      </c>
      <c r="W25" s="1">
        <v>320</v>
      </c>
      <c r="X25" s="87">
        <v>125</v>
      </c>
      <c r="Y25" s="1">
        <v>5</v>
      </c>
      <c r="Z25" s="7"/>
      <c r="AA25" s="86"/>
      <c r="AB25" s="86" t="s">
        <v>2090</v>
      </c>
      <c r="AC25" s="94">
        <v>3.5000000000000003E-2</v>
      </c>
      <c r="AD25" s="1">
        <v>9</v>
      </c>
      <c r="AE25" s="1">
        <v>340</v>
      </c>
      <c r="AF25" s="1">
        <v>180</v>
      </c>
      <c r="AG25" s="7"/>
      <c r="AH25" s="7"/>
      <c r="AI25" s="7"/>
      <c r="AJ25" s="7"/>
      <c r="AK25" s="7"/>
      <c r="AL25" s="7"/>
      <c r="AM25" s="1"/>
      <c r="AN25" s="1"/>
      <c r="AO25" s="1"/>
      <c r="AP25" s="1"/>
      <c r="AQ25" s="1"/>
      <c r="AR25" s="1"/>
      <c r="AS25" s="1"/>
      <c r="AT25" s="1"/>
      <c r="AU25" s="1"/>
      <c r="AV25" s="321" t="s">
        <v>2928</v>
      </c>
      <c r="AX25" t="s">
        <v>5210</v>
      </c>
    </row>
    <row r="26" spans="1:50" ht="15.75" x14ac:dyDescent="0.25">
      <c r="A26" t="s">
        <v>289</v>
      </c>
      <c r="B26" t="s">
        <v>1918</v>
      </c>
      <c r="D26" t="s">
        <v>1869</v>
      </c>
      <c r="E26" t="s">
        <v>3035</v>
      </c>
      <c r="F26" t="s">
        <v>2084</v>
      </c>
      <c r="G26" s="1"/>
      <c r="H26" s="1">
        <v>64069050</v>
      </c>
      <c r="I26" s="1" t="s">
        <v>2086</v>
      </c>
      <c r="J26" s="1" t="s">
        <v>2086</v>
      </c>
      <c r="K26" s="1" t="s">
        <v>2086</v>
      </c>
      <c r="L26" s="1" t="s">
        <v>2087</v>
      </c>
      <c r="M26">
        <v>37</v>
      </c>
      <c r="N26" s="1" t="s">
        <v>1995</v>
      </c>
      <c r="O26" s="168">
        <v>18.899999999999999</v>
      </c>
      <c r="P26" s="161">
        <f t="shared" si="0"/>
        <v>34.800000000000004</v>
      </c>
      <c r="Q26">
        <v>43.5</v>
      </c>
      <c r="R26" s="8">
        <v>7314241110378</v>
      </c>
      <c r="S26" s="102">
        <v>7.0000000000000001E-3</v>
      </c>
      <c r="T26" s="94">
        <v>2E-3</v>
      </c>
      <c r="U26" s="1">
        <f t="shared" si="1"/>
        <v>9.0000000000000011E-3</v>
      </c>
      <c r="V26" s="87">
        <v>7</v>
      </c>
      <c r="W26" s="1">
        <v>320</v>
      </c>
      <c r="X26" s="87">
        <v>125</v>
      </c>
      <c r="Y26" s="1">
        <v>5</v>
      </c>
      <c r="Z26" s="7"/>
      <c r="AA26" s="86"/>
      <c r="AB26" s="86" t="s">
        <v>2090</v>
      </c>
      <c r="AC26" s="94">
        <v>3.5000000000000003E-2</v>
      </c>
      <c r="AD26" s="1">
        <v>9</v>
      </c>
      <c r="AE26" s="1">
        <v>340</v>
      </c>
      <c r="AF26" s="1">
        <v>180</v>
      </c>
      <c r="AG26" s="7"/>
      <c r="AH26" s="7"/>
      <c r="AI26" s="7"/>
      <c r="AJ26" s="7"/>
      <c r="AK26" s="7"/>
      <c r="AL26" s="7"/>
      <c r="AM26" s="1"/>
      <c r="AN26" s="1"/>
      <c r="AO26" s="1"/>
      <c r="AP26" s="1"/>
      <c r="AQ26" s="1"/>
      <c r="AR26" s="1"/>
      <c r="AS26" s="1"/>
      <c r="AT26" s="1"/>
      <c r="AU26" s="1"/>
      <c r="AV26" s="321" t="s">
        <v>2928</v>
      </c>
      <c r="AX26" t="s">
        <v>5210</v>
      </c>
    </row>
    <row r="27" spans="1:50" ht="15.75" x14ac:dyDescent="0.25">
      <c r="A27" t="s">
        <v>289</v>
      </c>
      <c r="B27" t="s">
        <v>1918</v>
      </c>
      <c r="D27" t="s">
        <v>1870</v>
      </c>
      <c r="E27" t="s">
        <v>3036</v>
      </c>
      <c r="F27" t="s">
        <v>2084</v>
      </c>
      <c r="G27" s="1"/>
      <c r="H27" s="1">
        <v>64069050</v>
      </c>
      <c r="I27" s="1" t="s">
        <v>2086</v>
      </c>
      <c r="J27" s="1" t="s">
        <v>2086</v>
      </c>
      <c r="K27" s="1" t="s">
        <v>2086</v>
      </c>
      <c r="L27" s="1" t="s">
        <v>2087</v>
      </c>
      <c r="M27">
        <v>38</v>
      </c>
      <c r="N27" s="1" t="s">
        <v>1995</v>
      </c>
      <c r="O27" s="168">
        <v>18.899999999999999</v>
      </c>
      <c r="P27" s="161">
        <f t="shared" si="0"/>
        <v>34.800000000000004</v>
      </c>
      <c r="Q27">
        <v>43.5</v>
      </c>
      <c r="R27" s="8">
        <v>7314241110385</v>
      </c>
      <c r="S27" s="102">
        <v>7.0000000000000001E-3</v>
      </c>
      <c r="T27" s="94">
        <v>2E-3</v>
      </c>
      <c r="U27" s="1">
        <f t="shared" si="1"/>
        <v>9.0000000000000011E-3</v>
      </c>
      <c r="V27" s="87">
        <v>7</v>
      </c>
      <c r="W27" s="1">
        <v>320</v>
      </c>
      <c r="X27" s="87">
        <v>125</v>
      </c>
      <c r="Y27" s="1">
        <v>5</v>
      </c>
      <c r="Z27" s="7"/>
      <c r="AA27" s="86"/>
      <c r="AB27" s="86" t="s">
        <v>2090</v>
      </c>
      <c r="AC27" s="94">
        <v>3.5000000000000003E-2</v>
      </c>
      <c r="AD27" s="1">
        <v>9</v>
      </c>
      <c r="AE27" s="1">
        <v>340</v>
      </c>
      <c r="AF27" s="1">
        <v>180</v>
      </c>
      <c r="AG27" s="7"/>
      <c r="AH27" s="7"/>
      <c r="AI27" s="7"/>
      <c r="AJ27" s="7"/>
      <c r="AK27" s="7"/>
      <c r="AL27" s="7"/>
      <c r="AM27" s="1"/>
      <c r="AN27" s="1"/>
      <c r="AO27" s="1"/>
      <c r="AP27" s="1"/>
      <c r="AQ27" s="1"/>
      <c r="AR27" s="1"/>
      <c r="AS27" s="1"/>
      <c r="AT27" s="1"/>
      <c r="AU27" s="1"/>
      <c r="AV27" s="321" t="s">
        <v>2928</v>
      </c>
      <c r="AX27" t="s">
        <v>5210</v>
      </c>
    </row>
    <row r="28" spans="1:50" ht="15.75" x14ac:dyDescent="0.25">
      <c r="A28" t="s">
        <v>289</v>
      </c>
      <c r="B28" t="s">
        <v>1918</v>
      </c>
      <c r="D28" t="s">
        <v>1871</v>
      </c>
      <c r="E28" t="s">
        <v>3037</v>
      </c>
      <c r="F28" t="s">
        <v>2084</v>
      </c>
      <c r="G28" s="1"/>
      <c r="H28" s="1">
        <v>64069050</v>
      </c>
      <c r="I28" s="1" t="s">
        <v>2086</v>
      </c>
      <c r="J28" s="1" t="s">
        <v>2086</v>
      </c>
      <c r="K28" s="1" t="s">
        <v>2086</v>
      </c>
      <c r="L28" s="1" t="s">
        <v>2087</v>
      </c>
      <c r="M28">
        <v>39</v>
      </c>
      <c r="N28" s="1" t="s">
        <v>1995</v>
      </c>
      <c r="O28" s="168">
        <v>18.899999999999999</v>
      </c>
      <c r="P28" s="161">
        <f t="shared" si="0"/>
        <v>34.800000000000004</v>
      </c>
      <c r="Q28">
        <v>43.5</v>
      </c>
      <c r="R28" s="8">
        <v>7314241110392</v>
      </c>
      <c r="S28" s="102">
        <v>7.0000000000000001E-3</v>
      </c>
      <c r="T28" s="94">
        <v>2E-3</v>
      </c>
      <c r="U28" s="1">
        <f t="shared" si="1"/>
        <v>9.0000000000000011E-3</v>
      </c>
      <c r="V28" s="87">
        <v>7</v>
      </c>
      <c r="W28" s="1">
        <v>320</v>
      </c>
      <c r="X28" s="87">
        <v>125</v>
      </c>
      <c r="Y28" s="1">
        <v>5</v>
      </c>
      <c r="Z28" s="7"/>
      <c r="AA28" s="86"/>
      <c r="AB28" s="86" t="s">
        <v>2090</v>
      </c>
      <c r="AC28" s="94">
        <v>0.04</v>
      </c>
      <c r="AD28" s="1">
        <v>9</v>
      </c>
      <c r="AE28" s="1">
        <v>340</v>
      </c>
      <c r="AF28" s="1">
        <v>180</v>
      </c>
      <c r="AG28" s="7"/>
      <c r="AH28" s="7"/>
      <c r="AI28" s="7"/>
      <c r="AJ28" s="7"/>
      <c r="AK28" s="7"/>
      <c r="AL28" s="7"/>
      <c r="AM28" s="1"/>
      <c r="AN28" s="1"/>
      <c r="AO28" s="1"/>
      <c r="AP28" s="1"/>
      <c r="AQ28" s="1"/>
      <c r="AR28" s="1"/>
      <c r="AS28" s="1"/>
      <c r="AT28" s="1"/>
      <c r="AU28" s="1"/>
      <c r="AV28" s="321" t="s">
        <v>2928</v>
      </c>
      <c r="AX28" t="s">
        <v>5210</v>
      </c>
    </row>
    <row r="29" spans="1:50" ht="15.75" x14ac:dyDescent="0.25">
      <c r="A29" t="s">
        <v>289</v>
      </c>
      <c r="B29" t="s">
        <v>1918</v>
      </c>
      <c r="D29" t="s">
        <v>1872</v>
      </c>
      <c r="E29" t="s">
        <v>3038</v>
      </c>
      <c r="F29" t="s">
        <v>2084</v>
      </c>
      <c r="G29" s="1"/>
      <c r="H29" s="1">
        <v>64069050</v>
      </c>
      <c r="I29" s="1" t="s">
        <v>2086</v>
      </c>
      <c r="J29" s="1" t="s">
        <v>2086</v>
      </c>
      <c r="K29" s="1" t="s">
        <v>2086</v>
      </c>
      <c r="L29" s="1" t="s">
        <v>2087</v>
      </c>
      <c r="M29">
        <v>40</v>
      </c>
      <c r="N29" s="1" t="s">
        <v>1995</v>
      </c>
      <c r="O29" s="168">
        <v>18.899999999999999</v>
      </c>
      <c r="P29" s="161">
        <f t="shared" si="0"/>
        <v>34.800000000000004</v>
      </c>
      <c r="Q29">
        <v>43.5</v>
      </c>
      <c r="R29" s="8">
        <v>7314241110408</v>
      </c>
      <c r="S29" s="102">
        <v>7.0000000000000001E-3</v>
      </c>
      <c r="T29" s="94">
        <v>2E-3</v>
      </c>
      <c r="U29" s="1">
        <f t="shared" si="1"/>
        <v>9.0000000000000011E-3</v>
      </c>
      <c r="V29" s="87">
        <v>7</v>
      </c>
      <c r="W29" s="1">
        <v>320</v>
      </c>
      <c r="X29" s="87">
        <v>125</v>
      </c>
      <c r="Y29" s="1">
        <v>5</v>
      </c>
      <c r="Z29" s="7"/>
      <c r="AA29" s="86"/>
      <c r="AB29" s="86" t="s">
        <v>2090</v>
      </c>
      <c r="AC29" s="94">
        <v>0.04</v>
      </c>
      <c r="AD29" s="1">
        <v>9</v>
      </c>
      <c r="AE29" s="1">
        <v>340</v>
      </c>
      <c r="AF29" s="1">
        <v>180</v>
      </c>
      <c r="AG29" s="7"/>
      <c r="AH29" s="7"/>
      <c r="AI29" s="7"/>
      <c r="AJ29" s="7"/>
      <c r="AK29" s="7"/>
      <c r="AL29" s="7"/>
      <c r="AM29" s="1"/>
      <c r="AN29" s="1"/>
      <c r="AO29" s="1"/>
      <c r="AP29" s="1"/>
      <c r="AQ29" s="1"/>
      <c r="AR29" s="1"/>
      <c r="AS29" s="1"/>
      <c r="AT29" s="1"/>
      <c r="AU29" s="1"/>
      <c r="AV29" s="321" t="s">
        <v>2928</v>
      </c>
      <c r="AX29" t="s">
        <v>5210</v>
      </c>
    </row>
    <row r="30" spans="1:50" ht="15.75" x14ac:dyDescent="0.25">
      <c r="A30" t="s">
        <v>289</v>
      </c>
      <c r="B30" t="s">
        <v>1918</v>
      </c>
      <c r="D30" t="s">
        <v>1873</v>
      </c>
      <c r="E30" t="s">
        <v>3039</v>
      </c>
      <c r="F30" t="s">
        <v>2084</v>
      </c>
      <c r="G30" s="1"/>
      <c r="H30" s="1">
        <v>64069050</v>
      </c>
      <c r="I30" s="1" t="s">
        <v>2086</v>
      </c>
      <c r="J30" s="1" t="s">
        <v>2086</v>
      </c>
      <c r="K30" s="1" t="s">
        <v>2086</v>
      </c>
      <c r="L30" s="1" t="s">
        <v>2087</v>
      </c>
      <c r="M30">
        <v>41</v>
      </c>
      <c r="N30" s="1" t="s">
        <v>1995</v>
      </c>
      <c r="O30" s="168">
        <v>18.899999999999999</v>
      </c>
      <c r="P30" s="161">
        <f t="shared" si="0"/>
        <v>34.800000000000004</v>
      </c>
      <c r="Q30">
        <v>43.5</v>
      </c>
      <c r="R30" s="8">
        <v>7314241110415</v>
      </c>
      <c r="S30" s="102">
        <v>7.0000000000000001E-3</v>
      </c>
      <c r="T30" s="94">
        <v>2E-3</v>
      </c>
      <c r="U30" s="1">
        <f t="shared" si="1"/>
        <v>9.0000000000000011E-3</v>
      </c>
      <c r="V30" s="87">
        <v>7</v>
      </c>
      <c r="W30" s="1">
        <v>320</v>
      </c>
      <c r="X30" s="87">
        <v>125</v>
      </c>
      <c r="Y30" s="1">
        <v>5</v>
      </c>
      <c r="Z30" s="7"/>
      <c r="AA30" s="86"/>
      <c r="AB30" s="86" t="s">
        <v>2090</v>
      </c>
      <c r="AC30" s="94">
        <v>0.04</v>
      </c>
      <c r="AD30" s="1">
        <v>9</v>
      </c>
      <c r="AE30" s="1">
        <v>340</v>
      </c>
      <c r="AF30" s="1">
        <v>180</v>
      </c>
      <c r="AG30" s="7"/>
      <c r="AH30" s="7"/>
      <c r="AI30" s="7"/>
      <c r="AJ30" s="7"/>
      <c r="AK30" s="7"/>
      <c r="AL30" s="7"/>
      <c r="AM30" s="1"/>
      <c r="AN30" s="1"/>
      <c r="AO30" s="1"/>
      <c r="AP30" s="1"/>
      <c r="AQ30" s="1"/>
      <c r="AR30" s="1"/>
      <c r="AS30" s="1"/>
      <c r="AT30" s="1"/>
      <c r="AU30" s="1"/>
      <c r="AV30" s="321" t="s">
        <v>2928</v>
      </c>
      <c r="AX30" t="s">
        <v>5210</v>
      </c>
    </row>
    <row r="31" spans="1:50" ht="15.75" x14ac:dyDescent="0.25">
      <c r="A31" t="s">
        <v>289</v>
      </c>
      <c r="B31" t="s">
        <v>1918</v>
      </c>
      <c r="D31" t="s">
        <v>1874</v>
      </c>
      <c r="E31" t="s">
        <v>3040</v>
      </c>
      <c r="F31" t="s">
        <v>2084</v>
      </c>
      <c r="G31" s="1"/>
      <c r="H31" s="1">
        <v>64069050</v>
      </c>
      <c r="I31" s="1" t="s">
        <v>2086</v>
      </c>
      <c r="J31" s="1" t="s">
        <v>2086</v>
      </c>
      <c r="K31" s="1" t="s">
        <v>2086</v>
      </c>
      <c r="L31" s="1" t="s">
        <v>2087</v>
      </c>
      <c r="M31">
        <v>42</v>
      </c>
      <c r="N31" s="1" t="s">
        <v>1995</v>
      </c>
      <c r="O31" s="168">
        <v>18.899999999999999</v>
      </c>
      <c r="P31" s="161">
        <f t="shared" si="0"/>
        <v>34.800000000000004</v>
      </c>
      <c r="Q31">
        <v>43.5</v>
      </c>
      <c r="R31" s="8">
        <v>7314241110422</v>
      </c>
      <c r="S31" s="102">
        <v>7.0000000000000001E-3</v>
      </c>
      <c r="T31" s="94">
        <v>2E-3</v>
      </c>
      <c r="U31" s="1">
        <f t="shared" si="1"/>
        <v>9.0000000000000011E-3</v>
      </c>
      <c r="V31" s="87">
        <v>7</v>
      </c>
      <c r="W31" s="1">
        <v>320</v>
      </c>
      <c r="X31" s="87">
        <v>125</v>
      </c>
      <c r="Y31" s="1">
        <v>5</v>
      </c>
      <c r="Z31" s="7"/>
      <c r="AA31" s="86"/>
      <c r="AB31" s="86" t="s">
        <v>2090</v>
      </c>
      <c r="AC31" s="94">
        <v>0.05</v>
      </c>
      <c r="AD31" s="1">
        <v>9</v>
      </c>
      <c r="AE31" s="1">
        <v>340</v>
      </c>
      <c r="AF31" s="1">
        <v>180</v>
      </c>
      <c r="AG31" s="7"/>
      <c r="AH31" s="7"/>
      <c r="AI31" s="7"/>
      <c r="AJ31" s="7"/>
      <c r="AK31" s="7"/>
      <c r="AL31" s="7"/>
      <c r="AM31" s="1"/>
      <c r="AN31" s="1"/>
      <c r="AO31" s="1"/>
      <c r="AP31" s="1"/>
      <c r="AQ31" s="1"/>
      <c r="AR31" s="1"/>
      <c r="AS31" s="1"/>
      <c r="AT31" s="1"/>
      <c r="AU31" s="1"/>
      <c r="AV31" s="321" t="s">
        <v>2928</v>
      </c>
      <c r="AX31" t="s">
        <v>5210</v>
      </c>
    </row>
    <row r="32" spans="1:50" ht="15.75" x14ac:dyDescent="0.25">
      <c r="A32" t="s">
        <v>289</v>
      </c>
      <c r="B32" t="s">
        <v>1918</v>
      </c>
      <c r="D32" t="s">
        <v>1875</v>
      </c>
      <c r="E32" t="s">
        <v>3041</v>
      </c>
      <c r="F32" t="s">
        <v>2084</v>
      </c>
      <c r="G32" s="1"/>
      <c r="H32" s="1">
        <v>64069050</v>
      </c>
      <c r="I32" s="1" t="s">
        <v>2086</v>
      </c>
      <c r="J32" s="1" t="s">
        <v>2086</v>
      </c>
      <c r="K32" s="1" t="s">
        <v>2086</v>
      </c>
      <c r="L32" s="1" t="s">
        <v>2087</v>
      </c>
      <c r="M32">
        <v>43</v>
      </c>
      <c r="N32" s="1" t="s">
        <v>1995</v>
      </c>
      <c r="O32" s="168">
        <v>18.899999999999999</v>
      </c>
      <c r="P32" s="161">
        <f t="shared" si="0"/>
        <v>34.800000000000004</v>
      </c>
      <c r="Q32">
        <v>43.5</v>
      </c>
      <c r="R32" s="8">
        <v>7314241110439</v>
      </c>
      <c r="S32" s="102">
        <v>7.0000000000000001E-3</v>
      </c>
      <c r="T32" s="94">
        <v>2E-3</v>
      </c>
      <c r="U32" s="1">
        <f t="shared" si="1"/>
        <v>9.0000000000000011E-3</v>
      </c>
      <c r="V32" s="87">
        <v>7</v>
      </c>
      <c r="W32" s="1">
        <v>320</v>
      </c>
      <c r="X32" s="87">
        <v>125</v>
      </c>
      <c r="Y32" s="1">
        <v>5</v>
      </c>
      <c r="Z32" s="7"/>
      <c r="AA32" s="86"/>
      <c r="AB32" s="86" t="s">
        <v>2090</v>
      </c>
      <c r="AC32" s="94">
        <v>0.05</v>
      </c>
      <c r="AD32" s="1">
        <v>9</v>
      </c>
      <c r="AE32" s="1">
        <v>340</v>
      </c>
      <c r="AF32" s="1">
        <v>180</v>
      </c>
      <c r="AG32" s="7"/>
      <c r="AH32" s="7"/>
      <c r="AI32" s="7"/>
      <c r="AJ32" s="7"/>
      <c r="AK32" s="7"/>
      <c r="AL32" s="7"/>
      <c r="AM32" s="1"/>
      <c r="AN32" s="1"/>
      <c r="AO32" s="1"/>
      <c r="AP32" s="1"/>
      <c r="AQ32" s="1"/>
      <c r="AR32" s="1"/>
      <c r="AS32" s="1"/>
      <c r="AT32" s="1"/>
      <c r="AU32" s="1"/>
      <c r="AV32" s="321" t="s">
        <v>2928</v>
      </c>
      <c r="AX32" t="s">
        <v>5210</v>
      </c>
    </row>
    <row r="33" spans="1:50" ht="15.75" x14ac:dyDescent="0.25">
      <c r="A33" t="s">
        <v>289</v>
      </c>
      <c r="B33" t="s">
        <v>1918</v>
      </c>
      <c r="D33" t="s">
        <v>1876</v>
      </c>
      <c r="E33" t="s">
        <v>3042</v>
      </c>
      <c r="F33" t="s">
        <v>2084</v>
      </c>
      <c r="G33" s="1"/>
      <c r="H33" s="1">
        <v>64069050</v>
      </c>
      <c r="I33" s="1" t="s">
        <v>2086</v>
      </c>
      <c r="J33" s="1" t="s">
        <v>2086</v>
      </c>
      <c r="K33" s="1" t="s">
        <v>2086</v>
      </c>
      <c r="L33" s="1" t="s">
        <v>2087</v>
      </c>
      <c r="M33">
        <v>44</v>
      </c>
      <c r="N33" s="1" t="s">
        <v>1995</v>
      </c>
      <c r="O33" s="168">
        <v>18.899999999999999</v>
      </c>
      <c r="P33" s="161">
        <f t="shared" si="0"/>
        <v>34.800000000000004</v>
      </c>
      <c r="Q33">
        <v>43.5</v>
      </c>
      <c r="R33" s="8">
        <v>7314241110446</v>
      </c>
      <c r="S33" s="102">
        <v>7.0000000000000001E-3</v>
      </c>
      <c r="T33" s="94">
        <v>2E-3</v>
      </c>
      <c r="U33" s="1">
        <f t="shared" si="1"/>
        <v>9.0000000000000011E-3</v>
      </c>
      <c r="V33" s="87">
        <v>7</v>
      </c>
      <c r="W33" s="1">
        <v>320</v>
      </c>
      <c r="X33" s="87">
        <v>125</v>
      </c>
      <c r="Y33" s="1">
        <v>5</v>
      </c>
      <c r="Z33" s="7"/>
      <c r="AA33" s="86"/>
      <c r="AB33" s="86" t="s">
        <v>2090</v>
      </c>
      <c r="AC33" s="94">
        <v>0.05</v>
      </c>
      <c r="AD33" s="1">
        <v>9</v>
      </c>
      <c r="AE33" s="1">
        <v>340</v>
      </c>
      <c r="AF33" s="1">
        <v>180</v>
      </c>
      <c r="AG33" s="7"/>
      <c r="AH33" s="7"/>
      <c r="AI33" s="7"/>
      <c r="AJ33" s="7"/>
      <c r="AK33" s="7"/>
      <c r="AL33" s="7"/>
      <c r="AM33" s="1"/>
      <c r="AN33" s="1"/>
      <c r="AO33" s="1"/>
      <c r="AP33" s="1"/>
      <c r="AQ33" s="1"/>
      <c r="AR33" s="1"/>
      <c r="AS33" s="1"/>
      <c r="AT33" s="1"/>
      <c r="AU33" s="1"/>
      <c r="AV33" s="321" t="s">
        <v>2928</v>
      </c>
      <c r="AX33" t="s">
        <v>5210</v>
      </c>
    </row>
    <row r="34" spans="1:50" ht="15.75" x14ac:dyDescent="0.25">
      <c r="A34" t="s">
        <v>289</v>
      </c>
      <c r="B34" t="s">
        <v>1918</v>
      </c>
      <c r="D34" t="s">
        <v>1877</v>
      </c>
      <c r="E34" t="s">
        <v>3043</v>
      </c>
      <c r="F34" t="s">
        <v>2084</v>
      </c>
      <c r="G34" s="1"/>
      <c r="H34" s="1">
        <v>64069050</v>
      </c>
      <c r="I34" s="1" t="s">
        <v>2086</v>
      </c>
      <c r="J34" s="1" t="s">
        <v>2086</v>
      </c>
      <c r="K34" s="1" t="s">
        <v>2086</v>
      </c>
      <c r="L34" s="1" t="s">
        <v>2087</v>
      </c>
      <c r="M34">
        <v>45</v>
      </c>
      <c r="N34" s="1" t="s">
        <v>1995</v>
      </c>
      <c r="O34" s="168">
        <v>18.899999999999999</v>
      </c>
      <c r="P34" s="161">
        <f t="shared" si="0"/>
        <v>34.800000000000004</v>
      </c>
      <c r="Q34">
        <v>43.5</v>
      </c>
      <c r="R34" s="8">
        <v>7314241110453</v>
      </c>
      <c r="S34" s="102">
        <v>7.0000000000000001E-3</v>
      </c>
      <c r="T34" s="94">
        <v>2E-3</v>
      </c>
      <c r="U34" s="1">
        <f t="shared" si="1"/>
        <v>9.0000000000000011E-3</v>
      </c>
      <c r="V34" s="87">
        <v>7</v>
      </c>
      <c r="W34" s="1">
        <v>320</v>
      </c>
      <c r="X34" s="87">
        <v>125</v>
      </c>
      <c r="Y34" s="1">
        <v>5</v>
      </c>
      <c r="Z34" s="7"/>
      <c r="AA34" s="86"/>
      <c r="AB34" s="86" t="s">
        <v>2090</v>
      </c>
      <c r="AC34" s="94">
        <v>0.06</v>
      </c>
      <c r="AD34" s="1">
        <v>9</v>
      </c>
      <c r="AE34" s="1">
        <v>340</v>
      </c>
      <c r="AF34" s="1">
        <v>180</v>
      </c>
      <c r="AG34" s="7"/>
      <c r="AH34" s="7"/>
      <c r="AI34" s="7"/>
      <c r="AJ34" s="7"/>
      <c r="AK34" s="7"/>
      <c r="AL34" s="7"/>
      <c r="AM34" s="1"/>
      <c r="AN34" s="1"/>
      <c r="AO34" s="1"/>
      <c r="AP34" s="1"/>
      <c r="AQ34" s="1"/>
      <c r="AR34" s="1"/>
      <c r="AS34" s="1"/>
      <c r="AT34" s="1"/>
      <c r="AU34" s="1"/>
      <c r="AV34" s="321" t="s">
        <v>2928</v>
      </c>
      <c r="AX34" t="s">
        <v>5210</v>
      </c>
    </row>
    <row r="35" spans="1:50" ht="15.75" x14ac:dyDescent="0.25">
      <c r="A35" t="s">
        <v>289</v>
      </c>
      <c r="B35" t="s">
        <v>1918</v>
      </c>
      <c r="D35" t="s">
        <v>1878</v>
      </c>
      <c r="E35" t="s">
        <v>3044</v>
      </c>
      <c r="F35" t="s">
        <v>2084</v>
      </c>
      <c r="G35" s="1"/>
      <c r="H35" s="1">
        <v>64069050</v>
      </c>
      <c r="I35" s="1" t="s">
        <v>2086</v>
      </c>
      <c r="J35" s="1" t="s">
        <v>2086</v>
      </c>
      <c r="K35" s="1" t="s">
        <v>2086</v>
      </c>
      <c r="L35" s="1" t="s">
        <v>2087</v>
      </c>
      <c r="M35">
        <v>46</v>
      </c>
      <c r="N35" s="1" t="s">
        <v>1995</v>
      </c>
      <c r="O35" s="168">
        <v>18.899999999999999</v>
      </c>
      <c r="P35" s="161">
        <f t="shared" si="0"/>
        <v>34.800000000000004</v>
      </c>
      <c r="Q35">
        <v>43.5</v>
      </c>
      <c r="R35" s="8">
        <v>7314241110460</v>
      </c>
      <c r="S35" s="102">
        <v>7.0000000000000001E-3</v>
      </c>
      <c r="T35" s="94">
        <v>2E-3</v>
      </c>
      <c r="U35" s="1">
        <f t="shared" si="1"/>
        <v>9.0000000000000011E-3</v>
      </c>
      <c r="V35" s="87">
        <v>7</v>
      </c>
      <c r="W35" s="1">
        <v>320</v>
      </c>
      <c r="X35" s="87">
        <v>125</v>
      </c>
      <c r="Y35" s="1">
        <v>5</v>
      </c>
      <c r="Z35" s="7"/>
      <c r="AA35" s="86"/>
      <c r="AB35" s="86" t="s">
        <v>2090</v>
      </c>
      <c r="AC35" s="94">
        <v>0.06</v>
      </c>
      <c r="AD35" s="1">
        <v>9</v>
      </c>
      <c r="AE35" s="1">
        <v>340</v>
      </c>
      <c r="AF35" s="1">
        <v>180</v>
      </c>
      <c r="AG35" s="7"/>
      <c r="AH35" s="7"/>
      <c r="AI35" s="7"/>
      <c r="AJ35" s="7"/>
      <c r="AK35" s="7"/>
      <c r="AL35" s="7"/>
      <c r="AM35" s="1"/>
      <c r="AN35" s="1"/>
      <c r="AO35" s="1"/>
      <c r="AP35" s="1"/>
      <c r="AQ35" s="1"/>
      <c r="AR35" s="1"/>
      <c r="AS35" s="1"/>
      <c r="AT35" s="1"/>
      <c r="AU35" s="1"/>
      <c r="AV35" s="321" t="s">
        <v>2928</v>
      </c>
      <c r="AX35" t="s">
        <v>5210</v>
      </c>
    </row>
    <row r="36" spans="1:50" ht="15.75" x14ac:dyDescent="0.25">
      <c r="A36" t="s">
        <v>289</v>
      </c>
      <c r="B36" t="s">
        <v>1918</v>
      </c>
      <c r="D36" t="s">
        <v>1879</v>
      </c>
      <c r="E36" t="s">
        <v>3045</v>
      </c>
      <c r="F36" t="s">
        <v>2084</v>
      </c>
      <c r="G36" s="1"/>
      <c r="H36" s="1">
        <v>64069050</v>
      </c>
      <c r="I36" s="1" t="s">
        <v>2086</v>
      </c>
      <c r="J36" s="1" t="s">
        <v>2086</v>
      </c>
      <c r="K36" s="1" t="s">
        <v>2086</v>
      </c>
      <c r="L36" s="1" t="s">
        <v>2087</v>
      </c>
      <c r="M36">
        <v>47</v>
      </c>
      <c r="N36" s="1" t="s">
        <v>1995</v>
      </c>
      <c r="O36" s="168">
        <v>18.899999999999999</v>
      </c>
      <c r="P36" s="161">
        <f t="shared" si="0"/>
        <v>34.800000000000004</v>
      </c>
      <c r="Q36">
        <v>43.5</v>
      </c>
      <c r="R36" s="8">
        <v>7314241110477</v>
      </c>
      <c r="S36" s="102">
        <v>7.0000000000000001E-3</v>
      </c>
      <c r="T36" s="94">
        <v>2E-3</v>
      </c>
      <c r="U36" s="1">
        <f t="shared" si="1"/>
        <v>9.0000000000000011E-3</v>
      </c>
      <c r="V36" s="87">
        <v>7</v>
      </c>
      <c r="W36" s="1">
        <v>320</v>
      </c>
      <c r="X36" s="87">
        <v>125</v>
      </c>
      <c r="Y36" s="1">
        <v>5</v>
      </c>
      <c r="Z36" s="7"/>
      <c r="AA36" s="86"/>
      <c r="AB36" s="86" t="s">
        <v>2090</v>
      </c>
      <c r="AC36" s="94">
        <v>0.06</v>
      </c>
      <c r="AD36" s="1">
        <v>9</v>
      </c>
      <c r="AE36" s="1">
        <v>340</v>
      </c>
      <c r="AF36" s="1">
        <v>180</v>
      </c>
      <c r="AG36" s="7"/>
      <c r="AH36" s="7"/>
      <c r="AI36" s="7"/>
      <c r="AJ36" s="7"/>
      <c r="AK36" s="7"/>
      <c r="AL36" s="7"/>
      <c r="AM36" s="1"/>
      <c r="AN36" s="1"/>
      <c r="AO36" s="1"/>
      <c r="AP36" s="1"/>
      <c r="AQ36" s="1"/>
      <c r="AR36" s="1"/>
      <c r="AS36" s="1"/>
      <c r="AT36" s="1"/>
      <c r="AU36" s="1"/>
      <c r="AV36" s="321" t="s">
        <v>2928</v>
      </c>
      <c r="AX36" t="s">
        <v>5210</v>
      </c>
    </row>
    <row r="37" spans="1:50" ht="15.75" x14ac:dyDescent="0.25">
      <c r="G37" s="1"/>
      <c r="H37" s="1"/>
      <c r="I37" s="1"/>
      <c r="J37" s="1"/>
      <c r="K37" s="1"/>
      <c r="L37" s="1"/>
      <c r="N37" s="1"/>
      <c r="O37" s="168"/>
      <c r="P37" s="161"/>
      <c r="S37" s="102"/>
      <c r="T37" s="93"/>
      <c r="U37" s="1"/>
      <c r="V37" s="109"/>
      <c r="W37" s="7"/>
      <c r="X37" s="87"/>
      <c r="Y37" s="7"/>
      <c r="Z37" s="7"/>
      <c r="AA37" s="86"/>
      <c r="AB37" s="86"/>
      <c r="AC37" s="94"/>
      <c r="AD37" s="7"/>
      <c r="AE37" s="7"/>
      <c r="AF37" s="1"/>
      <c r="AG37" s="7"/>
      <c r="AH37" s="7"/>
      <c r="AI37" s="7"/>
      <c r="AJ37" s="7"/>
      <c r="AK37" s="7"/>
      <c r="AL37" s="7"/>
      <c r="AM37" s="1"/>
      <c r="AN37" s="1"/>
      <c r="AO37" s="1"/>
      <c r="AP37" s="1"/>
      <c r="AQ37" s="1"/>
      <c r="AR37" s="1"/>
      <c r="AS37" s="1"/>
      <c r="AT37" s="1"/>
      <c r="AU37" s="1"/>
      <c r="AV37" s="321"/>
    </row>
    <row r="38" spans="1:50" ht="15.75" x14ac:dyDescent="0.25">
      <c r="A38" t="s">
        <v>289</v>
      </c>
      <c r="B38" t="s">
        <v>1918</v>
      </c>
      <c r="D38" t="s">
        <v>1880</v>
      </c>
      <c r="E38" t="s">
        <v>3046</v>
      </c>
      <c r="F38" t="s">
        <v>2085</v>
      </c>
      <c r="G38" s="1"/>
      <c r="H38" s="1">
        <v>64069050</v>
      </c>
      <c r="I38" s="1" t="s">
        <v>2086</v>
      </c>
      <c r="J38" s="1" t="s">
        <v>2086</v>
      </c>
      <c r="K38" s="1" t="s">
        <v>2086</v>
      </c>
      <c r="L38" s="1" t="s">
        <v>2088</v>
      </c>
      <c r="M38">
        <v>20</v>
      </c>
      <c r="N38" s="1" t="s">
        <v>1995</v>
      </c>
      <c r="O38" s="168">
        <v>33.15</v>
      </c>
      <c r="P38" s="161">
        <f t="shared" si="0"/>
        <v>60.800000000000004</v>
      </c>
      <c r="Q38">
        <v>76</v>
      </c>
      <c r="R38" s="8">
        <v>7314241113201</v>
      </c>
      <c r="S38" s="102">
        <v>1.0999999999999999E-2</v>
      </c>
      <c r="T38" s="94">
        <v>2E-3</v>
      </c>
      <c r="U38" s="1">
        <f t="shared" si="1"/>
        <v>1.2999999999999999E-2</v>
      </c>
      <c r="V38" s="109">
        <v>10</v>
      </c>
      <c r="W38" s="1">
        <v>380</v>
      </c>
      <c r="X38" s="109">
        <v>180</v>
      </c>
      <c r="Y38" s="109">
        <v>3</v>
      </c>
      <c r="Z38" s="7"/>
      <c r="AA38" s="145"/>
      <c r="AB38" s="86" t="s">
        <v>2090</v>
      </c>
      <c r="AC38" s="94">
        <f>U38*3</f>
        <v>3.9E-2</v>
      </c>
      <c r="AD38" s="1">
        <v>50</v>
      </c>
      <c r="AE38" s="109">
        <v>380</v>
      </c>
      <c r="AF38" s="109">
        <v>180</v>
      </c>
      <c r="AG38" s="7"/>
      <c r="AH38" s="7"/>
      <c r="AI38" s="7"/>
      <c r="AJ38" s="7"/>
      <c r="AK38" s="1"/>
      <c r="AL38" s="1"/>
      <c r="AM38" s="1"/>
      <c r="AN38" s="1"/>
      <c r="AO38" s="1"/>
      <c r="AP38" s="1"/>
      <c r="AQ38" s="1"/>
      <c r="AR38" s="1"/>
      <c r="AS38" s="1"/>
      <c r="AU38" s="8"/>
      <c r="AV38" s="321" t="s">
        <v>2929</v>
      </c>
      <c r="AX38" t="s">
        <v>5210</v>
      </c>
    </row>
    <row r="39" spans="1:50" ht="15.75" x14ac:dyDescent="0.25">
      <c r="A39" t="s">
        <v>289</v>
      </c>
      <c r="B39" t="s">
        <v>1918</v>
      </c>
      <c r="D39" t="s">
        <v>1881</v>
      </c>
      <c r="E39" t="s">
        <v>3047</v>
      </c>
      <c r="F39" t="s">
        <v>2085</v>
      </c>
      <c r="G39" s="1"/>
      <c r="H39" s="1">
        <v>64069050</v>
      </c>
      <c r="I39" s="1" t="s">
        <v>2086</v>
      </c>
      <c r="J39" s="1" t="s">
        <v>2086</v>
      </c>
      <c r="K39" s="1" t="s">
        <v>2086</v>
      </c>
      <c r="L39" s="1" t="s">
        <v>2088</v>
      </c>
      <c r="M39">
        <v>21</v>
      </c>
      <c r="N39" s="1" t="s">
        <v>1995</v>
      </c>
      <c r="O39" s="168">
        <v>33.15</v>
      </c>
      <c r="P39" s="161">
        <f t="shared" si="0"/>
        <v>60.800000000000004</v>
      </c>
      <c r="Q39">
        <v>76</v>
      </c>
      <c r="R39" s="8">
        <v>7314241113218</v>
      </c>
      <c r="S39" s="102">
        <v>1.2E-2</v>
      </c>
      <c r="T39" s="94">
        <v>2E-3</v>
      </c>
      <c r="U39" s="1">
        <f t="shared" si="1"/>
        <v>1.4E-2</v>
      </c>
      <c r="V39" s="109">
        <v>10</v>
      </c>
      <c r="W39" s="1">
        <v>380</v>
      </c>
      <c r="X39" s="109">
        <v>180</v>
      </c>
      <c r="Y39" s="109">
        <v>3</v>
      </c>
      <c r="Z39" s="7"/>
      <c r="AA39" s="145"/>
      <c r="AB39" s="86" t="s">
        <v>2090</v>
      </c>
      <c r="AC39" s="94">
        <f t="shared" ref="AC39:AC65" si="2">U39*3</f>
        <v>4.2000000000000003E-2</v>
      </c>
      <c r="AD39" s="1">
        <v>50</v>
      </c>
      <c r="AE39" s="109">
        <v>380</v>
      </c>
      <c r="AF39" s="109">
        <v>180</v>
      </c>
      <c r="AG39" s="7"/>
      <c r="AH39" s="7"/>
      <c r="AI39" s="7"/>
      <c r="AJ39" s="7"/>
      <c r="AK39" s="1"/>
      <c r="AL39" s="1"/>
      <c r="AM39" s="1"/>
      <c r="AN39" s="1"/>
      <c r="AO39" s="1"/>
      <c r="AP39" s="1"/>
      <c r="AQ39" s="1"/>
      <c r="AR39" s="1"/>
      <c r="AS39" s="1"/>
      <c r="AU39" s="8"/>
      <c r="AV39" s="321" t="s">
        <v>2929</v>
      </c>
      <c r="AX39" t="s">
        <v>5210</v>
      </c>
    </row>
    <row r="40" spans="1:50" ht="15.75" x14ac:dyDescent="0.25">
      <c r="A40" t="s">
        <v>289</v>
      </c>
      <c r="B40" t="s">
        <v>1918</v>
      </c>
      <c r="D40" t="s">
        <v>1882</v>
      </c>
      <c r="E40" t="s">
        <v>3048</v>
      </c>
      <c r="F40" t="s">
        <v>2085</v>
      </c>
      <c r="G40" s="1"/>
      <c r="H40" s="1">
        <v>64069050</v>
      </c>
      <c r="I40" s="1" t="s">
        <v>2086</v>
      </c>
      <c r="J40" s="1" t="s">
        <v>2086</v>
      </c>
      <c r="K40" s="1" t="s">
        <v>2086</v>
      </c>
      <c r="L40" s="1" t="s">
        <v>2088</v>
      </c>
      <c r="M40">
        <v>22</v>
      </c>
      <c r="N40" s="1" t="s">
        <v>1995</v>
      </c>
      <c r="O40" s="168">
        <v>33.15</v>
      </c>
      <c r="P40" s="161">
        <f t="shared" si="0"/>
        <v>60.800000000000004</v>
      </c>
      <c r="Q40">
        <v>76</v>
      </c>
      <c r="R40" s="8">
        <v>7314241113225</v>
      </c>
      <c r="S40" s="102">
        <v>1.2E-2</v>
      </c>
      <c r="T40" s="94">
        <v>2E-3</v>
      </c>
      <c r="U40" s="1">
        <f t="shared" si="1"/>
        <v>1.4E-2</v>
      </c>
      <c r="V40" s="109">
        <v>10</v>
      </c>
      <c r="W40" s="1">
        <v>380</v>
      </c>
      <c r="X40" s="109">
        <v>180</v>
      </c>
      <c r="Y40" s="109">
        <v>3</v>
      </c>
      <c r="Z40" s="7"/>
      <c r="AA40" s="145"/>
      <c r="AB40" s="86" t="s">
        <v>2090</v>
      </c>
      <c r="AC40" s="94">
        <f t="shared" si="2"/>
        <v>4.2000000000000003E-2</v>
      </c>
      <c r="AD40" s="1">
        <v>50</v>
      </c>
      <c r="AE40" s="109">
        <v>380</v>
      </c>
      <c r="AF40" s="109">
        <v>180</v>
      </c>
      <c r="AG40" s="7"/>
      <c r="AH40" s="7"/>
      <c r="AI40" s="7"/>
      <c r="AJ40" s="7"/>
      <c r="AK40" s="1"/>
      <c r="AL40" s="1"/>
      <c r="AM40" s="1"/>
      <c r="AN40" s="1"/>
      <c r="AO40" s="1"/>
      <c r="AP40" s="1"/>
      <c r="AQ40" s="1"/>
      <c r="AR40" s="1"/>
      <c r="AS40" s="1"/>
      <c r="AU40" s="8"/>
      <c r="AV40" s="321" t="s">
        <v>2929</v>
      </c>
      <c r="AX40" t="s">
        <v>5210</v>
      </c>
    </row>
    <row r="41" spans="1:50" ht="15.75" x14ac:dyDescent="0.25">
      <c r="A41" t="s">
        <v>289</v>
      </c>
      <c r="B41" t="s">
        <v>1918</v>
      </c>
      <c r="D41" t="s">
        <v>1883</v>
      </c>
      <c r="E41" t="s">
        <v>3049</v>
      </c>
      <c r="F41" t="s">
        <v>2085</v>
      </c>
      <c r="G41" s="1"/>
      <c r="H41" s="1">
        <v>64069050</v>
      </c>
      <c r="I41" s="1" t="s">
        <v>2086</v>
      </c>
      <c r="J41" s="1" t="s">
        <v>2086</v>
      </c>
      <c r="K41" s="1" t="s">
        <v>2086</v>
      </c>
      <c r="L41" s="1" t="s">
        <v>2088</v>
      </c>
      <c r="M41">
        <v>23</v>
      </c>
      <c r="N41" s="1" t="s">
        <v>1995</v>
      </c>
      <c r="O41" s="168">
        <v>33.15</v>
      </c>
      <c r="P41" s="161">
        <f t="shared" si="0"/>
        <v>60.800000000000004</v>
      </c>
      <c r="Q41">
        <v>76</v>
      </c>
      <c r="R41" s="8">
        <v>7314241113232</v>
      </c>
      <c r="S41" s="102">
        <v>1.2E-2</v>
      </c>
      <c r="T41" s="94">
        <v>2E-3</v>
      </c>
      <c r="U41" s="1">
        <f t="shared" si="1"/>
        <v>1.4E-2</v>
      </c>
      <c r="V41" s="109">
        <v>10</v>
      </c>
      <c r="W41" s="1">
        <v>380</v>
      </c>
      <c r="X41" s="109">
        <v>180</v>
      </c>
      <c r="Y41" s="109">
        <v>3</v>
      </c>
      <c r="Z41" s="7"/>
      <c r="AA41" s="145"/>
      <c r="AB41" s="86" t="s">
        <v>2090</v>
      </c>
      <c r="AC41" s="94">
        <f t="shared" si="2"/>
        <v>4.2000000000000003E-2</v>
      </c>
      <c r="AD41" s="1">
        <v>50</v>
      </c>
      <c r="AE41" s="109">
        <v>380</v>
      </c>
      <c r="AF41" s="109">
        <v>180</v>
      </c>
      <c r="AG41" s="7"/>
      <c r="AH41" s="7"/>
      <c r="AI41" s="7"/>
      <c r="AJ41" s="7"/>
      <c r="AK41" s="1"/>
      <c r="AL41" s="1"/>
      <c r="AM41" s="1"/>
      <c r="AN41" s="1"/>
      <c r="AO41" s="1"/>
      <c r="AP41" s="1"/>
      <c r="AQ41" s="1"/>
      <c r="AR41" s="1"/>
      <c r="AS41" s="1"/>
      <c r="AU41" s="8"/>
      <c r="AV41" s="321" t="s">
        <v>2929</v>
      </c>
      <c r="AX41" t="s">
        <v>5210</v>
      </c>
    </row>
    <row r="42" spans="1:50" ht="15.75" x14ac:dyDescent="0.25">
      <c r="A42" t="s">
        <v>289</v>
      </c>
      <c r="B42" t="s">
        <v>1918</v>
      </c>
      <c r="D42" t="s">
        <v>1884</v>
      </c>
      <c r="E42" t="s">
        <v>3050</v>
      </c>
      <c r="F42" t="s">
        <v>2085</v>
      </c>
      <c r="G42" s="1"/>
      <c r="H42" s="1">
        <v>64069050</v>
      </c>
      <c r="I42" s="1" t="s">
        <v>2086</v>
      </c>
      <c r="J42" s="1" t="s">
        <v>2086</v>
      </c>
      <c r="K42" s="1" t="s">
        <v>2086</v>
      </c>
      <c r="L42" s="1" t="s">
        <v>2088</v>
      </c>
      <c r="M42">
        <v>24</v>
      </c>
      <c r="N42" s="1" t="s">
        <v>1995</v>
      </c>
      <c r="O42" s="168">
        <v>33.15</v>
      </c>
      <c r="P42" s="161">
        <f t="shared" si="0"/>
        <v>60.800000000000004</v>
      </c>
      <c r="Q42">
        <v>76</v>
      </c>
      <c r="R42" s="8">
        <v>7314241113249</v>
      </c>
      <c r="S42" s="102">
        <v>1.2999999999999999E-2</v>
      </c>
      <c r="T42" s="94">
        <v>2E-3</v>
      </c>
      <c r="U42" s="1">
        <f t="shared" si="1"/>
        <v>1.4999999999999999E-2</v>
      </c>
      <c r="V42" s="109">
        <v>10</v>
      </c>
      <c r="W42" s="1">
        <v>380</v>
      </c>
      <c r="X42" s="109">
        <v>180</v>
      </c>
      <c r="Y42" s="109">
        <v>3</v>
      </c>
      <c r="Z42" s="7"/>
      <c r="AA42" s="145"/>
      <c r="AB42" s="86" t="s">
        <v>2090</v>
      </c>
      <c r="AC42" s="94">
        <f t="shared" si="2"/>
        <v>4.4999999999999998E-2</v>
      </c>
      <c r="AD42" s="1">
        <v>50</v>
      </c>
      <c r="AE42" s="109">
        <v>380</v>
      </c>
      <c r="AF42" s="109">
        <v>180</v>
      </c>
      <c r="AG42" s="7"/>
      <c r="AH42" s="7"/>
      <c r="AI42" s="7"/>
      <c r="AJ42" s="7"/>
      <c r="AK42" s="1"/>
      <c r="AL42" s="1"/>
      <c r="AM42" s="1"/>
      <c r="AN42" s="1"/>
      <c r="AO42" s="1"/>
      <c r="AP42" s="1"/>
      <c r="AQ42" s="1"/>
      <c r="AR42" s="1"/>
      <c r="AS42" s="1"/>
      <c r="AU42" s="8"/>
      <c r="AV42" s="321" t="s">
        <v>2929</v>
      </c>
      <c r="AX42" t="s">
        <v>5210</v>
      </c>
    </row>
    <row r="43" spans="1:50" ht="15.75" x14ac:dyDescent="0.25">
      <c r="A43" t="s">
        <v>289</v>
      </c>
      <c r="B43" t="s">
        <v>1918</v>
      </c>
      <c r="D43" t="s">
        <v>1885</v>
      </c>
      <c r="E43" t="s">
        <v>3051</v>
      </c>
      <c r="F43" t="s">
        <v>2085</v>
      </c>
      <c r="G43" s="1"/>
      <c r="H43" s="1">
        <v>64069050</v>
      </c>
      <c r="I43" s="1" t="s">
        <v>2086</v>
      </c>
      <c r="J43" s="1" t="s">
        <v>2086</v>
      </c>
      <c r="K43" s="1" t="s">
        <v>2086</v>
      </c>
      <c r="L43" s="1" t="s">
        <v>2088</v>
      </c>
      <c r="M43">
        <v>25</v>
      </c>
      <c r="N43" s="1" t="s">
        <v>1995</v>
      </c>
      <c r="O43" s="168">
        <v>33.15</v>
      </c>
      <c r="P43" s="161">
        <f t="shared" si="0"/>
        <v>60.800000000000004</v>
      </c>
      <c r="Q43">
        <v>76</v>
      </c>
      <c r="R43" s="8">
        <v>7314241113256</v>
      </c>
      <c r="S43" s="102">
        <v>1.2999999999999999E-2</v>
      </c>
      <c r="T43" s="94">
        <v>2E-3</v>
      </c>
      <c r="U43" s="1">
        <f t="shared" si="1"/>
        <v>1.4999999999999999E-2</v>
      </c>
      <c r="V43" s="109">
        <v>10</v>
      </c>
      <c r="W43" s="1">
        <v>380</v>
      </c>
      <c r="X43" s="109">
        <v>180</v>
      </c>
      <c r="Y43" s="109">
        <v>3</v>
      </c>
      <c r="Z43" s="7"/>
      <c r="AA43" s="145"/>
      <c r="AB43" s="86" t="s">
        <v>2090</v>
      </c>
      <c r="AC43" s="94">
        <f t="shared" si="2"/>
        <v>4.4999999999999998E-2</v>
      </c>
      <c r="AD43" s="1">
        <v>50</v>
      </c>
      <c r="AE43" s="109">
        <v>380</v>
      </c>
      <c r="AF43" s="109">
        <v>180</v>
      </c>
      <c r="AG43" s="7"/>
      <c r="AH43" s="7"/>
      <c r="AI43" s="7"/>
      <c r="AJ43" s="7"/>
      <c r="AK43" s="1"/>
      <c r="AL43" s="1"/>
      <c r="AM43" s="1"/>
      <c r="AN43" s="1"/>
      <c r="AO43" s="1"/>
      <c r="AP43" s="1"/>
      <c r="AQ43" s="1"/>
      <c r="AR43" s="1"/>
      <c r="AS43" s="1"/>
      <c r="AU43" s="8"/>
      <c r="AV43" s="321" t="s">
        <v>2929</v>
      </c>
      <c r="AX43" t="s">
        <v>5210</v>
      </c>
    </row>
    <row r="44" spans="1:50" ht="15.75" x14ac:dyDescent="0.25">
      <c r="A44" t="s">
        <v>289</v>
      </c>
      <c r="B44" t="s">
        <v>1918</v>
      </c>
      <c r="D44" t="s">
        <v>1886</v>
      </c>
      <c r="E44" t="s">
        <v>3052</v>
      </c>
      <c r="F44" t="s">
        <v>2085</v>
      </c>
      <c r="G44" s="1"/>
      <c r="H44" s="1">
        <v>64069050</v>
      </c>
      <c r="I44" s="1" t="s">
        <v>2086</v>
      </c>
      <c r="J44" s="1" t="s">
        <v>2086</v>
      </c>
      <c r="K44" s="1" t="s">
        <v>2086</v>
      </c>
      <c r="L44" s="1" t="s">
        <v>2088</v>
      </c>
      <c r="M44">
        <v>26</v>
      </c>
      <c r="N44" s="1" t="s">
        <v>1995</v>
      </c>
      <c r="O44" s="168">
        <v>33.15</v>
      </c>
      <c r="P44" s="161">
        <f t="shared" si="0"/>
        <v>60.800000000000004</v>
      </c>
      <c r="Q44">
        <v>76</v>
      </c>
      <c r="R44" s="8">
        <v>7314241113263</v>
      </c>
      <c r="S44" s="102">
        <v>1.2999999999999999E-2</v>
      </c>
      <c r="T44" s="94">
        <v>2E-3</v>
      </c>
      <c r="U44" s="1">
        <f t="shared" si="1"/>
        <v>1.4999999999999999E-2</v>
      </c>
      <c r="V44" s="109">
        <v>10</v>
      </c>
      <c r="W44" s="1">
        <v>380</v>
      </c>
      <c r="X44" s="109">
        <v>180</v>
      </c>
      <c r="Y44" s="109">
        <v>3</v>
      </c>
      <c r="Z44" s="7"/>
      <c r="AA44" s="145"/>
      <c r="AB44" s="86" t="s">
        <v>2090</v>
      </c>
      <c r="AC44" s="94">
        <f t="shared" si="2"/>
        <v>4.4999999999999998E-2</v>
      </c>
      <c r="AD44" s="1">
        <v>50</v>
      </c>
      <c r="AE44" s="109">
        <v>380</v>
      </c>
      <c r="AF44" s="109">
        <v>180</v>
      </c>
      <c r="AG44" s="7"/>
      <c r="AH44" s="7"/>
      <c r="AI44" s="7"/>
      <c r="AJ44" s="7"/>
      <c r="AK44" s="1"/>
      <c r="AL44" s="1"/>
      <c r="AM44" s="1"/>
      <c r="AN44" s="1"/>
      <c r="AO44" s="1"/>
      <c r="AP44" s="1"/>
      <c r="AQ44" s="1"/>
      <c r="AR44" s="1"/>
      <c r="AS44" s="1"/>
      <c r="AU44" s="8"/>
      <c r="AV44" s="321" t="s">
        <v>2929</v>
      </c>
      <c r="AX44" t="s">
        <v>5210</v>
      </c>
    </row>
    <row r="45" spans="1:50" ht="15.75" x14ac:dyDescent="0.25">
      <c r="A45" t="s">
        <v>289</v>
      </c>
      <c r="B45" t="s">
        <v>1918</v>
      </c>
      <c r="D45" t="s">
        <v>1887</v>
      </c>
      <c r="E45" t="s">
        <v>3053</v>
      </c>
      <c r="F45" t="s">
        <v>2085</v>
      </c>
      <c r="G45" s="1"/>
      <c r="H45" s="1">
        <v>64069050</v>
      </c>
      <c r="I45" s="1" t="s">
        <v>2086</v>
      </c>
      <c r="J45" s="1" t="s">
        <v>2086</v>
      </c>
      <c r="K45" s="1" t="s">
        <v>2086</v>
      </c>
      <c r="L45" s="1" t="s">
        <v>2088</v>
      </c>
      <c r="M45">
        <v>27</v>
      </c>
      <c r="N45" s="1" t="s">
        <v>1995</v>
      </c>
      <c r="O45" s="168">
        <v>33.15</v>
      </c>
      <c r="P45" s="161">
        <f t="shared" si="0"/>
        <v>60.800000000000004</v>
      </c>
      <c r="Q45">
        <v>76</v>
      </c>
      <c r="R45" s="8">
        <v>7314241113270</v>
      </c>
      <c r="S45" s="102">
        <v>0.02</v>
      </c>
      <c r="T45" s="94">
        <v>2E-3</v>
      </c>
      <c r="U45" s="1">
        <f t="shared" si="1"/>
        <v>2.1999999999999999E-2</v>
      </c>
      <c r="V45" s="109">
        <v>10</v>
      </c>
      <c r="W45" s="1">
        <v>380</v>
      </c>
      <c r="X45" s="109">
        <v>180</v>
      </c>
      <c r="Y45" s="109">
        <v>3</v>
      </c>
      <c r="Z45" s="7"/>
      <c r="AA45" s="145"/>
      <c r="AB45" s="86" t="s">
        <v>2090</v>
      </c>
      <c r="AC45" s="94">
        <f t="shared" si="2"/>
        <v>6.6000000000000003E-2</v>
      </c>
      <c r="AD45" s="1">
        <v>50</v>
      </c>
      <c r="AE45" s="109">
        <v>380</v>
      </c>
      <c r="AF45" s="109">
        <v>180</v>
      </c>
      <c r="AG45" s="7"/>
      <c r="AH45" s="7"/>
      <c r="AI45" s="7"/>
      <c r="AJ45" s="7"/>
      <c r="AK45" s="1"/>
      <c r="AL45" s="1"/>
      <c r="AM45" s="1"/>
      <c r="AN45" s="1"/>
      <c r="AO45" s="1"/>
      <c r="AP45" s="1"/>
      <c r="AQ45" s="1"/>
      <c r="AR45" s="1"/>
      <c r="AS45" s="1"/>
      <c r="AU45" s="8"/>
      <c r="AV45" s="321" t="s">
        <v>2929</v>
      </c>
      <c r="AX45" t="s">
        <v>5210</v>
      </c>
    </row>
    <row r="46" spans="1:50" ht="15.75" x14ac:dyDescent="0.25">
      <c r="A46" t="s">
        <v>289</v>
      </c>
      <c r="B46" t="s">
        <v>1918</v>
      </c>
      <c r="D46" t="s">
        <v>1888</v>
      </c>
      <c r="E46" t="s">
        <v>3054</v>
      </c>
      <c r="F46" t="s">
        <v>2085</v>
      </c>
      <c r="G46" s="1"/>
      <c r="H46" s="1">
        <v>64069050</v>
      </c>
      <c r="I46" s="1" t="s">
        <v>2086</v>
      </c>
      <c r="J46" s="1" t="s">
        <v>2086</v>
      </c>
      <c r="K46" s="1" t="s">
        <v>2086</v>
      </c>
      <c r="L46" s="1" t="s">
        <v>2088</v>
      </c>
      <c r="M46">
        <v>28</v>
      </c>
      <c r="N46" s="1" t="s">
        <v>1995</v>
      </c>
      <c r="O46" s="168">
        <v>33.15</v>
      </c>
      <c r="P46" s="161">
        <f t="shared" si="0"/>
        <v>60.800000000000004</v>
      </c>
      <c r="Q46">
        <v>76</v>
      </c>
      <c r="R46" s="8">
        <v>7314241113287</v>
      </c>
      <c r="S46" s="102">
        <v>0.02</v>
      </c>
      <c r="T46" s="94">
        <v>2E-3</v>
      </c>
      <c r="U46" s="1">
        <f t="shared" si="1"/>
        <v>2.1999999999999999E-2</v>
      </c>
      <c r="V46" s="109">
        <v>10</v>
      </c>
      <c r="W46" s="1">
        <v>380</v>
      </c>
      <c r="X46" s="109">
        <v>180</v>
      </c>
      <c r="Y46" s="109">
        <v>3</v>
      </c>
      <c r="Z46" s="7"/>
      <c r="AA46" s="145"/>
      <c r="AB46" s="86" t="s">
        <v>2090</v>
      </c>
      <c r="AC46" s="94">
        <f t="shared" si="2"/>
        <v>6.6000000000000003E-2</v>
      </c>
      <c r="AD46" s="1">
        <v>50</v>
      </c>
      <c r="AE46" s="109">
        <v>380</v>
      </c>
      <c r="AF46" s="109">
        <v>180</v>
      </c>
      <c r="AG46" s="7"/>
      <c r="AH46" s="7"/>
      <c r="AI46" s="7"/>
      <c r="AJ46" s="7"/>
      <c r="AK46" s="1"/>
      <c r="AL46" s="1"/>
      <c r="AM46" s="1"/>
      <c r="AN46" s="1"/>
      <c r="AO46" s="1"/>
      <c r="AP46" s="1"/>
      <c r="AQ46" s="1"/>
      <c r="AR46" s="1"/>
      <c r="AS46" s="1"/>
      <c r="AU46" s="8"/>
      <c r="AV46" s="321" t="s">
        <v>2929</v>
      </c>
      <c r="AX46" t="s">
        <v>5210</v>
      </c>
    </row>
    <row r="47" spans="1:50" ht="15.75" x14ac:dyDescent="0.25">
      <c r="A47" t="s">
        <v>289</v>
      </c>
      <c r="B47" t="s">
        <v>1918</v>
      </c>
      <c r="D47" t="s">
        <v>1889</v>
      </c>
      <c r="E47" t="s">
        <v>3055</v>
      </c>
      <c r="F47" t="s">
        <v>2085</v>
      </c>
      <c r="G47" s="1"/>
      <c r="H47" s="1">
        <v>64069050</v>
      </c>
      <c r="I47" s="1" t="s">
        <v>2086</v>
      </c>
      <c r="J47" s="1" t="s">
        <v>2086</v>
      </c>
      <c r="K47" s="1" t="s">
        <v>2086</v>
      </c>
      <c r="L47" s="1" t="s">
        <v>2088</v>
      </c>
      <c r="M47">
        <v>29</v>
      </c>
      <c r="N47" s="1" t="s">
        <v>1995</v>
      </c>
      <c r="O47" s="168">
        <v>33.15</v>
      </c>
      <c r="P47" s="161">
        <f t="shared" si="0"/>
        <v>60.800000000000004</v>
      </c>
      <c r="Q47">
        <v>76</v>
      </c>
      <c r="R47" s="8">
        <v>7314241113294</v>
      </c>
      <c r="S47" s="102">
        <v>0.02</v>
      </c>
      <c r="T47" s="94">
        <v>2E-3</v>
      </c>
      <c r="U47" s="1">
        <f t="shared" si="1"/>
        <v>2.1999999999999999E-2</v>
      </c>
      <c r="V47" s="109">
        <v>10</v>
      </c>
      <c r="W47" s="1">
        <v>380</v>
      </c>
      <c r="X47" s="109">
        <v>180</v>
      </c>
      <c r="Y47" s="109">
        <v>3</v>
      </c>
      <c r="Z47" s="7"/>
      <c r="AA47" s="145"/>
      <c r="AB47" s="86" t="s">
        <v>2090</v>
      </c>
      <c r="AC47" s="94">
        <f t="shared" si="2"/>
        <v>6.6000000000000003E-2</v>
      </c>
      <c r="AD47" s="1">
        <v>50</v>
      </c>
      <c r="AE47" s="109">
        <v>380</v>
      </c>
      <c r="AF47" s="109">
        <v>180</v>
      </c>
      <c r="AG47" s="7"/>
      <c r="AH47" s="7"/>
      <c r="AI47" s="7"/>
      <c r="AJ47" s="7"/>
      <c r="AK47" s="1"/>
      <c r="AL47" s="1"/>
      <c r="AM47" s="1"/>
      <c r="AN47" s="1"/>
      <c r="AO47" s="1"/>
      <c r="AP47" s="1"/>
      <c r="AQ47" s="1"/>
      <c r="AR47" s="1"/>
      <c r="AS47" s="1"/>
      <c r="AU47" s="8"/>
      <c r="AV47" s="321" t="s">
        <v>2929</v>
      </c>
      <c r="AX47" t="s">
        <v>5210</v>
      </c>
    </row>
    <row r="48" spans="1:50" ht="15.75" x14ac:dyDescent="0.25">
      <c r="A48" t="s">
        <v>289</v>
      </c>
      <c r="B48" t="s">
        <v>1918</v>
      </c>
      <c r="D48" t="s">
        <v>1890</v>
      </c>
      <c r="E48" t="s">
        <v>3056</v>
      </c>
      <c r="F48" t="s">
        <v>2085</v>
      </c>
      <c r="G48" s="1"/>
      <c r="H48" s="1">
        <v>64069050</v>
      </c>
      <c r="I48" s="1" t="s">
        <v>2086</v>
      </c>
      <c r="J48" s="1" t="s">
        <v>2086</v>
      </c>
      <c r="K48" s="1" t="s">
        <v>2086</v>
      </c>
      <c r="L48" s="1" t="s">
        <v>2088</v>
      </c>
      <c r="M48">
        <v>30</v>
      </c>
      <c r="N48" s="1" t="s">
        <v>1995</v>
      </c>
      <c r="O48" s="168">
        <v>33.15</v>
      </c>
      <c r="P48" s="161">
        <f t="shared" si="0"/>
        <v>60.800000000000004</v>
      </c>
      <c r="Q48">
        <v>76</v>
      </c>
      <c r="R48" s="8">
        <v>7314241113300</v>
      </c>
      <c r="S48" s="102">
        <v>0.03</v>
      </c>
      <c r="T48" s="94">
        <v>2E-3</v>
      </c>
      <c r="U48" s="1">
        <f t="shared" si="1"/>
        <v>3.2000000000000001E-2</v>
      </c>
      <c r="V48" s="109">
        <v>10</v>
      </c>
      <c r="W48" s="1">
        <v>380</v>
      </c>
      <c r="X48" s="109">
        <v>180</v>
      </c>
      <c r="Y48" s="109">
        <v>3</v>
      </c>
      <c r="Z48" s="7"/>
      <c r="AA48" s="145"/>
      <c r="AB48" s="86" t="s">
        <v>2090</v>
      </c>
      <c r="AC48" s="94">
        <f t="shared" si="2"/>
        <v>9.6000000000000002E-2</v>
      </c>
      <c r="AD48" s="1">
        <v>50</v>
      </c>
      <c r="AE48" s="109">
        <v>380</v>
      </c>
      <c r="AF48" s="109">
        <v>180</v>
      </c>
      <c r="AG48" s="7"/>
      <c r="AH48" s="7"/>
      <c r="AI48" s="7"/>
      <c r="AJ48" s="7"/>
      <c r="AK48" s="1"/>
      <c r="AL48" s="1"/>
      <c r="AM48" s="1"/>
      <c r="AN48" s="1"/>
      <c r="AO48" s="1"/>
      <c r="AP48" s="1"/>
      <c r="AQ48" s="1"/>
      <c r="AR48" s="1"/>
      <c r="AS48" s="1"/>
      <c r="AU48" s="8"/>
      <c r="AV48" s="321" t="s">
        <v>2929</v>
      </c>
      <c r="AX48" t="s">
        <v>5210</v>
      </c>
    </row>
    <row r="49" spans="1:50" ht="15.75" x14ac:dyDescent="0.25">
      <c r="A49" t="s">
        <v>289</v>
      </c>
      <c r="B49" t="s">
        <v>1918</v>
      </c>
      <c r="D49" t="s">
        <v>1891</v>
      </c>
      <c r="E49" t="s">
        <v>3057</v>
      </c>
      <c r="F49" t="s">
        <v>2085</v>
      </c>
      <c r="G49" s="1"/>
      <c r="H49" s="1">
        <v>64069050</v>
      </c>
      <c r="I49" s="1" t="s">
        <v>2086</v>
      </c>
      <c r="J49" s="1" t="s">
        <v>2086</v>
      </c>
      <c r="K49" s="1" t="s">
        <v>2086</v>
      </c>
      <c r="L49" s="1" t="s">
        <v>2088</v>
      </c>
      <c r="M49">
        <v>31</v>
      </c>
      <c r="N49" s="1" t="s">
        <v>1995</v>
      </c>
      <c r="O49" s="168">
        <v>33.15</v>
      </c>
      <c r="P49" s="161">
        <f t="shared" si="0"/>
        <v>60.800000000000004</v>
      </c>
      <c r="Q49">
        <v>76</v>
      </c>
      <c r="R49" s="8">
        <v>7314241113317</v>
      </c>
      <c r="S49" s="102">
        <v>0.03</v>
      </c>
      <c r="T49" s="94">
        <v>2E-3</v>
      </c>
      <c r="U49" s="1">
        <f t="shared" si="1"/>
        <v>3.2000000000000001E-2</v>
      </c>
      <c r="V49" s="109">
        <v>10</v>
      </c>
      <c r="W49" s="1">
        <v>380</v>
      </c>
      <c r="X49" s="109">
        <v>180</v>
      </c>
      <c r="Y49" s="109">
        <v>3</v>
      </c>
      <c r="Z49" s="7"/>
      <c r="AA49" s="145"/>
      <c r="AB49" s="86" t="s">
        <v>2090</v>
      </c>
      <c r="AC49" s="94">
        <f t="shared" si="2"/>
        <v>9.6000000000000002E-2</v>
      </c>
      <c r="AD49" s="1">
        <v>50</v>
      </c>
      <c r="AE49" s="109">
        <v>380</v>
      </c>
      <c r="AF49" s="109">
        <v>180</v>
      </c>
      <c r="AG49" s="7"/>
      <c r="AH49" s="7"/>
      <c r="AI49" s="7"/>
      <c r="AJ49" s="7"/>
      <c r="AK49" s="1"/>
      <c r="AL49" s="1"/>
      <c r="AM49" s="1"/>
      <c r="AN49" s="1"/>
      <c r="AO49" s="1"/>
      <c r="AP49" s="1"/>
      <c r="AQ49" s="1"/>
      <c r="AR49" s="1"/>
      <c r="AS49" s="1"/>
      <c r="AU49" s="8"/>
      <c r="AV49" s="321" t="s">
        <v>2929</v>
      </c>
      <c r="AX49" t="s">
        <v>5210</v>
      </c>
    </row>
    <row r="50" spans="1:50" ht="15.75" x14ac:dyDescent="0.25">
      <c r="A50" t="s">
        <v>289</v>
      </c>
      <c r="B50" t="s">
        <v>1918</v>
      </c>
      <c r="D50" t="s">
        <v>1892</v>
      </c>
      <c r="E50" t="s">
        <v>3058</v>
      </c>
      <c r="F50" t="s">
        <v>2085</v>
      </c>
      <c r="G50" s="1"/>
      <c r="H50" s="1">
        <v>64069050</v>
      </c>
      <c r="I50" s="1" t="s">
        <v>2086</v>
      </c>
      <c r="J50" s="1" t="s">
        <v>2086</v>
      </c>
      <c r="K50" s="1" t="s">
        <v>2086</v>
      </c>
      <c r="L50" s="1" t="s">
        <v>2088</v>
      </c>
      <c r="M50">
        <v>32</v>
      </c>
      <c r="N50" s="1" t="s">
        <v>1995</v>
      </c>
      <c r="O50" s="168">
        <v>33.15</v>
      </c>
      <c r="P50" s="161">
        <f t="shared" si="0"/>
        <v>60.800000000000004</v>
      </c>
      <c r="Q50">
        <v>76</v>
      </c>
      <c r="R50" s="8">
        <v>7314241113324</v>
      </c>
      <c r="S50" s="102">
        <v>0.03</v>
      </c>
      <c r="T50" s="94">
        <v>2E-3</v>
      </c>
      <c r="U50" s="1">
        <f t="shared" si="1"/>
        <v>3.2000000000000001E-2</v>
      </c>
      <c r="V50" s="109">
        <v>10</v>
      </c>
      <c r="W50" s="1">
        <v>380</v>
      </c>
      <c r="X50" s="109">
        <v>180</v>
      </c>
      <c r="Y50" s="109">
        <v>3</v>
      </c>
      <c r="Z50" s="7"/>
      <c r="AA50" s="145"/>
      <c r="AB50" s="86" t="s">
        <v>2090</v>
      </c>
      <c r="AC50" s="94">
        <f t="shared" si="2"/>
        <v>9.6000000000000002E-2</v>
      </c>
      <c r="AD50" s="1">
        <v>50</v>
      </c>
      <c r="AE50" s="109">
        <v>380</v>
      </c>
      <c r="AF50" s="109">
        <v>180</v>
      </c>
      <c r="AG50" s="7"/>
      <c r="AH50" s="7"/>
      <c r="AI50" s="7"/>
      <c r="AJ50" s="7"/>
      <c r="AK50" s="1"/>
      <c r="AL50" s="1"/>
      <c r="AM50" s="1"/>
      <c r="AN50" s="1"/>
      <c r="AO50" s="1"/>
      <c r="AP50" s="1"/>
      <c r="AQ50" s="1"/>
      <c r="AR50" s="1"/>
      <c r="AS50" s="1"/>
      <c r="AU50" s="8"/>
      <c r="AV50" s="321" t="s">
        <v>2929</v>
      </c>
      <c r="AX50" t="s">
        <v>5210</v>
      </c>
    </row>
    <row r="51" spans="1:50" ht="15.75" x14ac:dyDescent="0.25">
      <c r="A51" t="s">
        <v>289</v>
      </c>
      <c r="B51" t="s">
        <v>1918</v>
      </c>
      <c r="D51" t="s">
        <v>1893</v>
      </c>
      <c r="E51" t="s">
        <v>3059</v>
      </c>
      <c r="F51" t="s">
        <v>2085</v>
      </c>
      <c r="G51" s="1"/>
      <c r="H51" s="1">
        <v>64069050</v>
      </c>
      <c r="I51" s="1" t="s">
        <v>2086</v>
      </c>
      <c r="J51" s="1" t="s">
        <v>2086</v>
      </c>
      <c r="K51" s="1" t="s">
        <v>2086</v>
      </c>
      <c r="L51" s="1" t="s">
        <v>2088</v>
      </c>
      <c r="M51">
        <v>33</v>
      </c>
      <c r="N51" s="1" t="s">
        <v>1995</v>
      </c>
      <c r="O51" s="168">
        <v>33.15</v>
      </c>
      <c r="P51" s="161">
        <f t="shared" si="0"/>
        <v>60.800000000000004</v>
      </c>
      <c r="Q51">
        <v>76</v>
      </c>
      <c r="R51" s="8">
        <v>7314241113331</v>
      </c>
      <c r="S51" s="102">
        <v>3.5000000000000003E-2</v>
      </c>
      <c r="T51" s="94">
        <v>2E-3</v>
      </c>
      <c r="U51" s="1">
        <f t="shared" si="1"/>
        <v>3.7000000000000005E-2</v>
      </c>
      <c r="V51" s="109">
        <v>10</v>
      </c>
      <c r="W51" s="1">
        <v>380</v>
      </c>
      <c r="X51" s="109">
        <v>180</v>
      </c>
      <c r="Y51" s="109">
        <v>3</v>
      </c>
      <c r="Z51" s="7"/>
      <c r="AA51" s="145"/>
      <c r="AB51" s="86" t="s">
        <v>2090</v>
      </c>
      <c r="AC51" s="94">
        <f t="shared" si="2"/>
        <v>0.11100000000000002</v>
      </c>
      <c r="AD51" s="1">
        <v>50</v>
      </c>
      <c r="AE51" s="109">
        <v>380</v>
      </c>
      <c r="AF51" s="109">
        <v>180</v>
      </c>
      <c r="AG51" s="7"/>
      <c r="AH51" s="7"/>
      <c r="AI51" s="7"/>
      <c r="AJ51" s="7"/>
      <c r="AK51" s="1"/>
      <c r="AL51" s="1"/>
      <c r="AM51" s="1"/>
      <c r="AN51" s="1"/>
      <c r="AO51" s="1"/>
      <c r="AP51" s="1"/>
      <c r="AQ51" s="1"/>
      <c r="AR51" s="1"/>
      <c r="AS51" s="1"/>
      <c r="AU51" s="8"/>
      <c r="AV51" s="321" t="s">
        <v>2929</v>
      </c>
      <c r="AX51" t="s">
        <v>5210</v>
      </c>
    </row>
    <row r="52" spans="1:50" ht="15.75" x14ac:dyDescent="0.25">
      <c r="A52" t="s">
        <v>289</v>
      </c>
      <c r="B52" t="s">
        <v>1918</v>
      </c>
      <c r="D52" t="s">
        <v>1894</v>
      </c>
      <c r="E52" t="s">
        <v>3060</v>
      </c>
      <c r="F52" t="s">
        <v>2085</v>
      </c>
      <c r="G52" s="1"/>
      <c r="H52" s="1">
        <v>64069050</v>
      </c>
      <c r="I52" s="1" t="s">
        <v>2086</v>
      </c>
      <c r="J52" s="1" t="s">
        <v>2086</v>
      </c>
      <c r="K52" s="1" t="s">
        <v>2086</v>
      </c>
      <c r="L52" s="1" t="s">
        <v>2088</v>
      </c>
      <c r="M52">
        <v>34</v>
      </c>
      <c r="N52" s="1" t="s">
        <v>1995</v>
      </c>
      <c r="O52" s="168">
        <v>33.15</v>
      </c>
      <c r="P52" s="161">
        <f t="shared" si="0"/>
        <v>60.800000000000004</v>
      </c>
      <c r="Q52">
        <v>76</v>
      </c>
      <c r="R52" s="8">
        <v>7314241113348</v>
      </c>
      <c r="S52" s="102">
        <v>3.5000000000000003E-2</v>
      </c>
      <c r="T52" s="94">
        <v>2E-3</v>
      </c>
      <c r="U52" s="1">
        <f t="shared" si="1"/>
        <v>3.7000000000000005E-2</v>
      </c>
      <c r="V52" s="109">
        <v>10</v>
      </c>
      <c r="W52" s="1">
        <v>380</v>
      </c>
      <c r="X52" s="109">
        <v>180</v>
      </c>
      <c r="Y52" s="109">
        <v>3</v>
      </c>
      <c r="Z52" s="7"/>
      <c r="AA52" s="145"/>
      <c r="AB52" s="86" t="s">
        <v>2090</v>
      </c>
      <c r="AC52" s="94">
        <f t="shared" si="2"/>
        <v>0.11100000000000002</v>
      </c>
      <c r="AD52" s="1">
        <v>50</v>
      </c>
      <c r="AE52" s="109">
        <v>380</v>
      </c>
      <c r="AF52" s="109">
        <v>180</v>
      </c>
      <c r="AG52" s="7"/>
      <c r="AH52" s="7"/>
      <c r="AI52" s="7"/>
      <c r="AJ52" s="7"/>
      <c r="AK52" s="1"/>
      <c r="AL52" s="1"/>
      <c r="AM52" s="1"/>
      <c r="AN52" s="1"/>
      <c r="AO52" s="1"/>
      <c r="AP52" s="1"/>
      <c r="AQ52" s="1"/>
      <c r="AR52" s="1"/>
      <c r="AS52" s="1"/>
      <c r="AU52" s="8"/>
      <c r="AV52" s="321" t="s">
        <v>2929</v>
      </c>
      <c r="AX52" t="s">
        <v>5210</v>
      </c>
    </row>
    <row r="53" spans="1:50" ht="15.75" x14ac:dyDescent="0.25">
      <c r="A53" t="s">
        <v>289</v>
      </c>
      <c r="B53" t="s">
        <v>1918</v>
      </c>
      <c r="D53" t="s">
        <v>1895</v>
      </c>
      <c r="E53" t="s">
        <v>3061</v>
      </c>
      <c r="F53" t="s">
        <v>2085</v>
      </c>
      <c r="G53" s="1"/>
      <c r="H53" s="1">
        <v>64069050</v>
      </c>
      <c r="I53" s="1" t="s">
        <v>2086</v>
      </c>
      <c r="J53" s="1" t="s">
        <v>2086</v>
      </c>
      <c r="K53" s="1" t="s">
        <v>2086</v>
      </c>
      <c r="L53" s="1" t="s">
        <v>2088</v>
      </c>
      <c r="M53">
        <v>35</v>
      </c>
      <c r="N53" s="1" t="s">
        <v>1995</v>
      </c>
      <c r="O53" s="168">
        <v>33.15</v>
      </c>
      <c r="P53" s="161">
        <f t="shared" si="0"/>
        <v>60.800000000000004</v>
      </c>
      <c r="Q53">
        <v>76</v>
      </c>
      <c r="R53" s="8">
        <v>7314241113355</v>
      </c>
      <c r="S53" s="102">
        <v>3.5000000000000003E-2</v>
      </c>
      <c r="T53" s="94">
        <v>2E-3</v>
      </c>
      <c r="U53" s="1">
        <f t="shared" si="1"/>
        <v>3.7000000000000005E-2</v>
      </c>
      <c r="V53" s="109">
        <v>10</v>
      </c>
      <c r="W53" s="1">
        <v>380</v>
      </c>
      <c r="X53" s="109">
        <v>180</v>
      </c>
      <c r="Y53" s="109">
        <v>3</v>
      </c>
      <c r="Z53" s="7"/>
      <c r="AA53" s="145"/>
      <c r="AB53" s="86" t="s">
        <v>2090</v>
      </c>
      <c r="AC53" s="94">
        <f t="shared" si="2"/>
        <v>0.11100000000000002</v>
      </c>
      <c r="AD53" s="1">
        <v>50</v>
      </c>
      <c r="AE53" s="109">
        <v>380</v>
      </c>
      <c r="AF53" s="109">
        <v>180</v>
      </c>
      <c r="AG53" s="7"/>
      <c r="AH53" s="7"/>
      <c r="AI53" s="7"/>
      <c r="AJ53" s="7"/>
      <c r="AK53" s="1"/>
      <c r="AL53" s="1"/>
      <c r="AM53" s="1"/>
      <c r="AN53" s="1"/>
      <c r="AO53" s="1"/>
      <c r="AP53" s="1"/>
      <c r="AQ53" s="1"/>
      <c r="AR53" s="1"/>
      <c r="AS53" s="1"/>
      <c r="AU53" s="8"/>
      <c r="AV53" s="321" t="s">
        <v>2929</v>
      </c>
      <c r="AX53" t="s">
        <v>5210</v>
      </c>
    </row>
    <row r="54" spans="1:50" ht="15.75" x14ac:dyDescent="0.25">
      <c r="A54" t="s">
        <v>289</v>
      </c>
      <c r="B54" t="s">
        <v>1918</v>
      </c>
      <c r="D54" t="s">
        <v>1896</v>
      </c>
      <c r="E54" t="s">
        <v>3062</v>
      </c>
      <c r="F54" t="s">
        <v>2085</v>
      </c>
      <c r="G54" s="1"/>
      <c r="H54" s="1">
        <v>64069050</v>
      </c>
      <c r="I54" s="1" t="s">
        <v>2086</v>
      </c>
      <c r="J54" s="1" t="s">
        <v>2086</v>
      </c>
      <c r="K54" s="1" t="s">
        <v>2086</v>
      </c>
      <c r="L54" s="1" t="s">
        <v>2088</v>
      </c>
      <c r="M54">
        <v>36</v>
      </c>
      <c r="N54" s="1" t="s">
        <v>1995</v>
      </c>
      <c r="O54" s="168">
        <v>33.15</v>
      </c>
      <c r="P54" s="161">
        <f t="shared" si="0"/>
        <v>60.800000000000004</v>
      </c>
      <c r="Q54">
        <v>76</v>
      </c>
      <c r="R54" s="8">
        <v>7314241113362</v>
      </c>
      <c r="S54" s="102">
        <v>0.04</v>
      </c>
      <c r="T54" s="94">
        <v>2E-3</v>
      </c>
      <c r="U54" s="1">
        <f t="shared" si="1"/>
        <v>4.2000000000000003E-2</v>
      </c>
      <c r="V54" s="109">
        <v>10</v>
      </c>
      <c r="W54" s="1">
        <v>380</v>
      </c>
      <c r="X54" s="109">
        <v>180</v>
      </c>
      <c r="Y54" s="109">
        <v>3</v>
      </c>
      <c r="Z54" s="7"/>
      <c r="AA54" s="145"/>
      <c r="AB54" s="86" t="s">
        <v>2090</v>
      </c>
      <c r="AC54" s="94">
        <f t="shared" si="2"/>
        <v>0.126</v>
      </c>
      <c r="AD54" s="1">
        <v>50</v>
      </c>
      <c r="AE54" s="109">
        <v>380</v>
      </c>
      <c r="AF54" s="109">
        <v>180</v>
      </c>
      <c r="AG54" s="7"/>
      <c r="AH54" s="7"/>
      <c r="AI54" s="7"/>
      <c r="AJ54" s="7"/>
      <c r="AK54" s="1"/>
      <c r="AL54" s="1"/>
      <c r="AM54" s="1"/>
      <c r="AN54" s="1"/>
      <c r="AO54" s="1"/>
      <c r="AP54" s="1"/>
      <c r="AQ54" s="1"/>
      <c r="AR54" s="1"/>
      <c r="AS54" s="1"/>
      <c r="AU54" s="8"/>
      <c r="AV54" s="321" t="s">
        <v>2929</v>
      </c>
      <c r="AX54" t="s">
        <v>5210</v>
      </c>
    </row>
    <row r="55" spans="1:50" ht="15.75" x14ac:dyDescent="0.25">
      <c r="A55" t="s">
        <v>289</v>
      </c>
      <c r="B55" t="s">
        <v>1918</v>
      </c>
      <c r="D55" t="s">
        <v>1897</v>
      </c>
      <c r="E55" t="s">
        <v>3063</v>
      </c>
      <c r="F55" t="s">
        <v>2085</v>
      </c>
      <c r="G55" s="1"/>
      <c r="H55" s="1">
        <v>64069050</v>
      </c>
      <c r="I55" s="1" t="s">
        <v>2086</v>
      </c>
      <c r="J55" s="1" t="s">
        <v>2086</v>
      </c>
      <c r="K55" s="1" t="s">
        <v>2086</v>
      </c>
      <c r="L55" s="1" t="s">
        <v>2088</v>
      </c>
      <c r="M55">
        <v>37</v>
      </c>
      <c r="N55" s="1" t="s">
        <v>1995</v>
      </c>
      <c r="O55" s="168">
        <v>33.15</v>
      </c>
      <c r="P55" s="161">
        <f t="shared" si="0"/>
        <v>60.800000000000004</v>
      </c>
      <c r="Q55">
        <v>76</v>
      </c>
      <c r="R55" s="8">
        <v>7314241113379</v>
      </c>
      <c r="S55" s="102">
        <v>0.04</v>
      </c>
      <c r="T55" s="94">
        <v>2E-3</v>
      </c>
      <c r="U55" s="1">
        <f t="shared" si="1"/>
        <v>4.2000000000000003E-2</v>
      </c>
      <c r="V55" s="109">
        <v>10</v>
      </c>
      <c r="W55" s="1">
        <v>380</v>
      </c>
      <c r="X55" s="109">
        <v>180</v>
      </c>
      <c r="Y55" s="109">
        <v>3</v>
      </c>
      <c r="Z55" s="7"/>
      <c r="AA55" s="145"/>
      <c r="AB55" s="86" t="s">
        <v>2090</v>
      </c>
      <c r="AC55" s="94">
        <f t="shared" si="2"/>
        <v>0.126</v>
      </c>
      <c r="AD55" s="1">
        <v>50</v>
      </c>
      <c r="AE55" s="109">
        <v>380</v>
      </c>
      <c r="AF55" s="109">
        <v>180</v>
      </c>
      <c r="AG55" s="7"/>
      <c r="AH55" s="7"/>
      <c r="AI55" s="7"/>
      <c r="AJ55" s="7"/>
      <c r="AK55" s="1"/>
      <c r="AL55" s="1"/>
      <c r="AM55" s="1"/>
      <c r="AN55" s="1"/>
      <c r="AO55" s="1"/>
      <c r="AP55" s="1"/>
      <c r="AQ55" s="1"/>
      <c r="AR55" s="1"/>
      <c r="AS55" s="1"/>
      <c r="AU55" s="8"/>
      <c r="AV55" s="321" t="s">
        <v>2929</v>
      </c>
      <c r="AX55" t="s">
        <v>5210</v>
      </c>
    </row>
    <row r="56" spans="1:50" ht="15.75" x14ac:dyDescent="0.25">
      <c r="A56" t="s">
        <v>289</v>
      </c>
      <c r="B56" t="s">
        <v>1918</v>
      </c>
      <c r="D56" t="s">
        <v>1898</v>
      </c>
      <c r="E56" t="s">
        <v>3064</v>
      </c>
      <c r="F56" t="s">
        <v>2085</v>
      </c>
      <c r="G56" s="1"/>
      <c r="H56" s="1">
        <v>64069050</v>
      </c>
      <c r="I56" s="1" t="s">
        <v>2086</v>
      </c>
      <c r="J56" s="1" t="s">
        <v>2086</v>
      </c>
      <c r="K56" s="1" t="s">
        <v>2086</v>
      </c>
      <c r="L56" s="1" t="s">
        <v>2088</v>
      </c>
      <c r="M56">
        <v>38</v>
      </c>
      <c r="N56" s="1" t="s">
        <v>1995</v>
      </c>
      <c r="O56" s="168">
        <v>33.15</v>
      </c>
      <c r="P56" s="161">
        <f t="shared" si="0"/>
        <v>60.800000000000004</v>
      </c>
      <c r="Q56">
        <v>76</v>
      </c>
      <c r="R56" s="8">
        <v>7314241113386</v>
      </c>
      <c r="S56" s="102">
        <v>0.04</v>
      </c>
      <c r="T56" s="94">
        <v>2E-3</v>
      </c>
      <c r="U56" s="1">
        <f t="shared" si="1"/>
        <v>4.2000000000000003E-2</v>
      </c>
      <c r="V56" s="109">
        <v>10</v>
      </c>
      <c r="W56" s="1">
        <v>380</v>
      </c>
      <c r="X56" s="109">
        <v>180</v>
      </c>
      <c r="Y56" s="109">
        <v>3</v>
      </c>
      <c r="Z56" s="7"/>
      <c r="AA56" s="145"/>
      <c r="AB56" s="86" t="s">
        <v>2090</v>
      </c>
      <c r="AC56" s="94">
        <f t="shared" si="2"/>
        <v>0.126</v>
      </c>
      <c r="AD56" s="1">
        <v>50</v>
      </c>
      <c r="AE56" s="109">
        <v>380</v>
      </c>
      <c r="AF56" s="109">
        <v>180</v>
      </c>
      <c r="AG56" s="7"/>
      <c r="AH56" s="7"/>
      <c r="AI56" s="7"/>
      <c r="AJ56" s="7"/>
      <c r="AK56" s="1"/>
      <c r="AL56" s="1"/>
      <c r="AM56" s="1"/>
      <c r="AN56" s="1"/>
      <c r="AO56" s="1"/>
      <c r="AP56" s="1"/>
      <c r="AQ56" s="1"/>
      <c r="AR56" s="1"/>
      <c r="AS56" s="1"/>
      <c r="AU56" s="8"/>
      <c r="AV56" s="321" t="s">
        <v>2929</v>
      </c>
      <c r="AX56" t="s">
        <v>5210</v>
      </c>
    </row>
    <row r="57" spans="1:50" ht="15.75" x14ac:dyDescent="0.25">
      <c r="A57" t="s">
        <v>289</v>
      </c>
      <c r="B57" t="s">
        <v>1918</v>
      </c>
      <c r="D57" t="s">
        <v>1899</v>
      </c>
      <c r="E57" t="s">
        <v>3065</v>
      </c>
      <c r="F57" t="s">
        <v>2085</v>
      </c>
      <c r="G57" s="1"/>
      <c r="H57" s="1">
        <v>64069050</v>
      </c>
      <c r="I57" s="1" t="s">
        <v>2086</v>
      </c>
      <c r="J57" s="1" t="s">
        <v>2086</v>
      </c>
      <c r="K57" s="1" t="s">
        <v>2086</v>
      </c>
      <c r="L57" s="1" t="s">
        <v>2088</v>
      </c>
      <c r="M57">
        <v>39</v>
      </c>
      <c r="N57" s="1" t="s">
        <v>1995</v>
      </c>
      <c r="O57" s="168">
        <v>33.15</v>
      </c>
      <c r="P57" s="161">
        <f t="shared" si="0"/>
        <v>60.800000000000004</v>
      </c>
      <c r="Q57">
        <v>76</v>
      </c>
      <c r="R57" s="8">
        <v>7314241113393</v>
      </c>
      <c r="S57" s="102">
        <v>0.04</v>
      </c>
      <c r="T57" s="94">
        <v>2E-3</v>
      </c>
      <c r="U57" s="1">
        <f t="shared" si="1"/>
        <v>4.2000000000000003E-2</v>
      </c>
      <c r="V57" s="109">
        <v>10</v>
      </c>
      <c r="W57" s="1">
        <v>380</v>
      </c>
      <c r="X57" s="109">
        <v>180</v>
      </c>
      <c r="Y57" s="109">
        <v>3</v>
      </c>
      <c r="Z57" s="7"/>
      <c r="AA57" s="145"/>
      <c r="AB57" s="86" t="s">
        <v>2090</v>
      </c>
      <c r="AC57" s="94">
        <f t="shared" si="2"/>
        <v>0.126</v>
      </c>
      <c r="AD57" s="1">
        <v>50</v>
      </c>
      <c r="AE57" s="109">
        <v>380</v>
      </c>
      <c r="AF57" s="109">
        <v>180</v>
      </c>
      <c r="AG57" s="7"/>
      <c r="AH57" s="7"/>
      <c r="AI57" s="7"/>
      <c r="AJ57" s="7"/>
      <c r="AK57" s="1"/>
      <c r="AL57" s="1"/>
      <c r="AM57" s="1"/>
      <c r="AN57" s="1"/>
      <c r="AO57" s="1"/>
      <c r="AP57" s="1"/>
      <c r="AQ57" s="1"/>
      <c r="AR57" s="1"/>
      <c r="AS57" s="1"/>
      <c r="AU57" s="8"/>
      <c r="AV57" s="321" t="s">
        <v>2929</v>
      </c>
      <c r="AX57" t="s">
        <v>5210</v>
      </c>
    </row>
    <row r="58" spans="1:50" ht="15.75" x14ac:dyDescent="0.25">
      <c r="A58" t="s">
        <v>289</v>
      </c>
      <c r="B58" t="s">
        <v>1918</v>
      </c>
      <c r="D58" t="s">
        <v>1900</v>
      </c>
      <c r="E58" t="s">
        <v>3066</v>
      </c>
      <c r="F58" t="s">
        <v>2085</v>
      </c>
      <c r="G58" s="1"/>
      <c r="H58" s="1">
        <v>64069050</v>
      </c>
      <c r="I58" s="1" t="s">
        <v>2086</v>
      </c>
      <c r="J58" s="1" t="s">
        <v>2086</v>
      </c>
      <c r="K58" s="1" t="s">
        <v>2086</v>
      </c>
      <c r="L58" s="1" t="s">
        <v>2088</v>
      </c>
      <c r="M58">
        <v>40</v>
      </c>
      <c r="N58" s="1" t="s">
        <v>1995</v>
      </c>
      <c r="O58" s="168">
        <v>33.15</v>
      </c>
      <c r="P58" s="161">
        <f t="shared" si="0"/>
        <v>60.800000000000004</v>
      </c>
      <c r="Q58">
        <v>76</v>
      </c>
      <c r="R58" s="8">
        <v>7314241113409</v>
      </c>
      <c r="S58" s="102">
        <v>0.04</v>
      </c>
      <c r="T58" s="94">
        <v>2E-3</v>
      </c>
      <c r="U58" s="1">
        <f t="shared" si="1"/>
        <v>4.2000000000000003E-2</v>
      </c>
      <c r="V58" s="109">
        <v>10</v>
      </c>
      <c r="W58" s="1">
        <v>380</v>
      </c>
      <c r="X58" s="109">
        <v>180</v>
      </c>
      <c r="Y58" s="109">
        <v>3</v>
      </c>
      <c r="Z58" s="7"/>
      <c r="AA58" s="145"/>
      <c r="AB58" s="86" t="s">
        <v>2090</v>
      </c>
      <c r="AC58" s="94">
        <f t="shared" si="2"/>
        <v>0.126</v>
      </c>
      <c r="AD58" s="1">
        <v>50</v>
      </c>
      <c r="AE58" s="109">
        <v>380</v>
      </c>
      <c r="AF58" s="109">
        <v>180</v>
      </c>
      <c r="AG58" s="7"/>
      <c r="AH58" s="7"/>
      <c r="AI58" s="7"/>
      <c r="AJ58" s="7"/>
      <c r="AK58" s="1"/>
      <c r="AL58" s="1"/>
      <c r="AM58" s="1"/>
      <c r="AN58" s="1"/>
      <c r="AO58" s="1"/>
      <c r="AP58" s="1"/>
      <c r="AQ58" s="1"/>
      <c r="AR58" s="1"/>
      <c r="AS58" s="1"/>
      <c r="AU58" s="8"/>
      <c r="AV58" s="321" t="s">
        <v>2929</v>
      </c>
      <c r="AX58" t="s">
        <v>5210</v>
      </c>
    </row>
    <row r="59" spans="1:50" ht="15.75" x14ac:dyDescent="0.25">
      <c r="A59" t="s">
        <v>289</v>
      </c>
      <c r="B59" t="s">
        <v>1918</v>
      </c>
      <c r="D59" t="s">
        <v>1901</v>
      </c>
      <c r="E59" t="s">
        <v>3067</v>
      </c>
      <c r="F59" t="s">
        <v>2085</v>
      </c>
      <c r="G59" s="1"/>
      <c r="H59" s="1">
        <v>64069050</v>
      </c>
      <c r="I59" s="1" t="s">
        <v>2086</v>
      </c>
      <c r="J59" s="1" t="s">
        <v>2086</v>
      </c>
      <c r="K59" s="1" t="s">
        <v>2086</v>
      </c>
      <c r="L59" s="1" t="s">
        <v>2088</v>
      </c>
      <c r="M59">
        <v>41</v>
      </c>
      <c r="N59" s="1" t="s">
        <v>1995</v>
      </c>
      <c r="O59" s="168">
        <v>33.15</v>
      </c>
      <c r="P59" s="161">
        <f t="shared" si="0"/>
        <v>60.800000000000004</v>
      </c>
      <c r="Q59">
        <v>76</v>
      </c>
      <c r="R59" s="8">
        <v>7314241113416</v>
      </c>
      <c r="S59" s="102">
        <v>0.04</v>
      </c>
      <c r="T59" s="94">
        <v>2E-3</v>
      </c>
      <c r="U59" s="1">
        <f t="shared" si="1"/>
        <v>4.2000000000000003E-2</v>
      </c>
      <c r="V59" s="109">
        <v>10</v>
      </c>
      <c r="W59" s="1">
        <v>380</v>
      </c>
      <c r="X59" s="109">
        <v>180</v>
      </c>
      <c r="Y59" s="109">
        <v>3</v>
      </c>
      <c r="Z59" s="7"/>
      <c r="AA59" s="145"/>
      <c r="AB59" s="86" t="s">
        <v>2090</v>
      </c>
      <c r="AC59" s="94">
        <f t="shared" si="2"/>
        <v>0.126</v>
      </c>
      <c r="AD59" s="1">
        <v>50</v>
      </c>
      <c r="AE59" s="109">
        <v>380</v>
      </c>
      <c r="AF59" s="109">
        <v>180</v>
      </c>
      <c r="AG59" s="7"/>
      <c r="AH59" s="7"/>
      <c r="AI59" s="7"/>
      <c r="AJ59" s="7"/>
      <c r="AK59" s="1"/>
      <c r="AL59" s="1"/>
      <c r="AM59" s="1"/>
      <c r="AN59" s="1"/>
      <c r="AO59" s="1"/>
      <c r="AP59" s="1"/>
      <c r="AQ59" s="1"/>
      <c r="AR59" s="1"/>
      <c r="AS59" s="1"/>
      <c r="AU59" s="8"/>
      <c r="AV59" s="321" t="s">
        <v>2929</v>
      </c>
      <c r="AX59" t="s">
        <v>5210</v>
      </c>
    </row>
    <row r="60" spans="1:50" ht="15.75" x14ac:dyDescent="0.25">
      <c r="A60" t="s">
        <v>289</v>
      </c>
      <c r="B60" t="s">
        <v>1918</v>
      </c>
      <c r="D60" t="s">
        <v>1902</v>
      </c>
      <c r="E60" t="s">
        <v>3068</v>
      </c>
      <c r="F60" t="s">
        <v>2085</v>
      </c>
      <c r="G60" s="1"/>
      <c r="H60" s="1">
        <v>64069050</v>
      </c>
      <c r="I60" s="1" t="s">
        <v>2086</v>
      </c>
      <c r="J60" s="1" t="s">
        <v>2086</v>
      </c>
      <c r="K60" s="1" t="s">
        <v>2086</v>
      </c>
      <c r="L60" s="1" t="s">
        <v>2088</v>
      </c>
      <c r="M60">
        <v>42</v>
      </c>
      <c r="N60" s="1" t="s">
        <v>1995</v>
      </c>
      <c r="O60" s="168">
        <v>33.15</v>
      </c>
      <c r="P60" s="161">
        <f t="shared" si="0"/>
        <v>60.800000000000004</v>
      </c>
      <c r="Q60">
        <v>76</v>
      </c>
      <c r="R60" s="8">
        <v>7314241113423</v>
      </c>
      <c r="S60" s="102">
        <v>4.4999999999999998E-2</v>
      </c>
      <c r="T60" s="94">
        <v>2E-3</v>
      </c>
      <c r="U60" s="1">
        <f t="shared" si="1"/>
        <v>4.7E-2</v>
      </c>
      <c r="V60" s="109">
        <v>10</v>
      </c>
      <c r="W60" s="1">
        <v>380</v>
      </c>
      <c r="X60" s="109">
        <v>180</v>
      </c>
      <c r="Y60" s="109">
        <v>3</v>
      </c>
      <c r="Z60" s="7"/>
      <c r="AA60" s="145"/>
      <c r="AB60" s="86" t="s">
        <v>2090</v>
      </c>
      <c r="AC60" s="94">
        <f t="shared" si="2"/>
        <v>0.14100000000000001</v>
      </c>
      <c r="AD60" s="1">
        <v>50</v>
      </c>
      <c r="AE60" s="109">
        <v>380</v>
      </c>
      <c r="AF60" s="109">
        <v>180</v>
      </c>
      <c r="AG60" s="7"/>
      <c r="AH60" s="7"/>
      <c r="AI60" s="7"/>
      <c r="AJ60" s="7"/>
      <c r="AK60" s="1"/>
      <c r="AL60" s="1"/>
      <c r="AM60" s="1"/>
      <c r="AN60" s="1"/>
      <c r="AO60" s="1"/>
      <c r="AP60" s="1"/>
      <c r="AQ60" s="1"/>
      <c r="AR60" s="1"/>
      <c r="AS60" s="1"/>
      <c r="AU60" s="8"/>
      <c r="AV60" s="321" t="s">
        <v>2929</v>
      </c>
      <c r="AX60" t="s">
        <v>5210</v>
      </c>
    </row>
    <row r="61" spans="1:50" ht="15.75" x14ac:dyDescent="0.25">
      <c r="A61" t="s">
        <v>289</v>
      </c>
      <c r="B61" t="s">
        <v>1918</v>
      </c>
      <c r="D61" t="s">
        <v>1903</v>
      </c>
      <c r="E61" t="s">
        <v>3069</v>
      </c>
      <c r="F61" t="s">
        <v>2085</v>
      </c>
      <c r="G61" s="1"/>
      <c r="H61" s="1">
        <v>64069050</v>
      </c>
      <c r="I61" s="1" t="s">
        <v>2086</v>
      </c>
      <c r="J61" s="1" t="s">
        <v>2086</v>
      </c>
      <c r="K61" s="1" t="s">
        <v>2086</v>
      </c>
      <c r="L61" s="1" t="s">
        <v>2088</v>
      </c>
      <c r="M61">
        <v>43</v>
      </c>
      <c r="N61" s="1" t="s">
        <v>1995</v>
      </c>
      <c r="O61" s="168">
        <v>33.15</v>
      </c>
      <c r="P61" s="161">
        <f t="shared" si="0"/>
        <v>60.800000000000004</v>
      </c>
      <c r="Q61">
        <v>76</v>
      </c>
      <c r="R61" s="8">
        <v>7314241113430</v>
      </c>
      <c r="S61" s="102">
        <v>4.4999999999999998E-2</v>
      </c>
      <c r="T61" s="94">
        <v>2E-3</v>
      </c>
      <c r="U61" s="1">
        <f t="shared" si="1"/>
        <v>4.7E-2</v>
      </c>
      <c r="V61" s="109">
        <v>10</v>
      </c>
      <c r="W61" s="1">
        <v>380</v>
      </c>
      <c r="X61" s="109">
        <v>180</v>
      </c>
      <c r="Y61" s="109">
        <v>3</v>
      </c>
      <c r="Z61" s="7"/>
      <c r="AA61" s="145"/>
      <c r="AB61" s="86" t="s">
        <v>2090</v>
      </c>
      <c r="AC61" s="94">
        <f t="shared" si="2"/>
        <v>0.14100000000000001</v>
      </c>
      <c r="AD61" s="1">
        <v>50</v>
      </c>
      <c r="AE61" s="109">
        <v>380</v>
      </c>
      <c r="AF61" s="109">
        <v>180</v>
      </c>
      <c r="AG61" s="7"/>
      <c r="AH61" s="7"/>
      <c r="AI61" s="7"/>
      <c r="AJ61" s="7"/>
      <c r="AK61" s="1"/>
      <c r="AL61" s="1"/>
      <c r="AM61" s="1"/>
      <c r="AN61" s="1"/>
      <c r="AO61" s="1"/>
      <c r="AP61" s="1"/>
      <c r="AQ61" s="1"/>
      <c r="AR61" s="1"/>
      <c r="AS61" s="1"/>
      <c r="AU61" s="8"/>
      <c r="AV61" s="321" t="s">
        <v>2929</v>
      </c>
      <c r="AX61" t="s">
        <v>5210</v>
      </c>
    </row>
    <row r="62" spans="1:50" ht="15.75" x14ac:dyDescent="0.25">
      <c r="A62" t="s">
        <v>289</v>
      </c>
      <c r="B62" t="s">
        <v>1918</v>
      </c>
      <c r="D62" t="s">
        <v>1904</v>
      </c>
      <c r="E62" t="s">
        <v>3070</v>
      </c>
      <c r="F62" t="s">
        <v>2085</v>
      </c>
      <c r="G62" s="1"/>
      <c r="H62" s="1">
        <v>64069050</v>
      </c>
      <c r="I62" s="1" t="s">
        <v>2086</v>
      </c>
      <c r="J62" s="1" t="s">
        <v>2086</v>
      </c>
      <c r="K62" s="1" t="s">
        <v>2086</v>
      </c>
      <c r="L62" s="1" t="s">
        <v>2088</v>
      </c>
      <c r="M62">
        <v>44</v>
      </c>
      <c r="N62" s="1" t="s">
        <v>1995</v>
      </c>
      <c r="O62" s="168">
        <v>33.15</v>
      </c>
      <c r="P62" s="161">
        <f t="shared" si="0"/>
        <v>60.800000000000004</v>
      </c>
      <c r="Q62">
        <v>76</v>
      </c>
      <c r="R62" s="8">
        <v>7314241113447</v>
      </c>
      <c r="S62" s="102">
        <v>4.4999999999999998E-2</v>
      </c>
      <c r="T62" s="94">
        <v>2E-3</v>
      </c>
      <c r="U62" s="1">
        <f t="shared" si="1"/>
        <v>4.7E-2</v>
      </c>
      <c r="V62" s="109">
        <v>10</v>
      </c>
      <c r="W62" s="1">
        <v>380</v>
      </c>
      <c r="X62" s="109">
        <v>180</v>
      </c>
      <c r="Y62" s="109">
        <v>3</v>
      </c>
      <c r="Z62" s="7"/>
      <c r="AA62" s="145"/>
      <c r="AB62" s="86" t="s">
        <v>2090</v>
      </c>
      <c r="AC62" s="94">
        <f t="shared" si="2"/>
        <v>0.14100000000000001</v>
      </c>
      <c r="AD62" s="1">
        <v>50</v>
      </c>
      <c r="AE62" s="109">
        <v>380</v>
      </c>
      <c r="AF62" s="109">
        <v>180</v>
      </c>
      <c r="AG62" s="7"/>
      <c r="AH62" s="7"/>
      <c r="AI62" s="7"/>
      <c r="AJ62" s="7"/>
      <c r="AK62" s="1"/>
      <c r="AL62" s="1"/>
      <c r="AM62" s="1"/>
      <c r="AN62" s="1"/>
      <c r="AO62" s="1"/>
      <c r="AP62" s="1"/>
      <c r="AQ62" s="1"/>
      <c r="AR62" s="1"/>
      <c r="AS62" s="1"/>
      <c r="AU62" s="8"/>
      <c r="AV62" s="321" t="s">
        <v>2929</v>
      </c>
      <c r="AX62" t="s">
        <v>5210</v>
      </c>
    </row>
    <row r="63" spans="1:50" ht="15.75" x14ac:dyDescent="0.25">
      <c r="A63" t="s">
        <v>289</v>
      </c>
      <c r="B63" t="s">
        <v>1918</v>
      </c>
      <c r="D63" t="s">
        <v>1905</v>
      </c>
      <c r="E63" t="s">
        <v>3071</v>
      </c>
      <c r="F63" t="s">
        <v>2085</v>
      </c>
      <c r="G63" s="1"/>
      <c r="H63" s="1">
        <v>64069050</v>
      </c>
      <c r="I63" s="1" t="s">
        <v>2086</v>
      </c>
      <c r="J63" s="1" t="s">
        <v>2086</v>
      </c>
      <c r="K63" s="1" t="s">
        <v>2086</v>
      </c>
      <c r="L63" s="1" t="s">
        <v>2088</v>
      </c>
      <c r="M63">
        <v>45</v>
      </c>
      <c r="N63" s="1" t="s">
        <v>1995</v>
      </c>
      <c r="O63" s="168">
        <v>33.15</v>
      </c>
      <c r="P63" s="161">
        <f t="shared" si="0"/>
        <v>60.800000000000004</v>
      </c>
      <c r="Q63">
        <v>76</v>
      </c>
      <c r="R63" s="8">
        <v>7314241113454</v>
      </c>
      <c r="S63" s="102">
        <v>4.4999999999999998E-2</v>
      </c>
      <c r="T63" s="94">
        <v>2E-3</v>
      </c>
      <c r="U63" s="1">
        <f t="shared" si="1"/>
        <v>4.7E-2</v>
      </c>
      <c r="V63" s="109">
        <v>10</v>
      </c>
      <c r="W63" s="1">
        <v>380</v>
      </c>
      <c r="X63" s="109">
        <v>180</v>
      </c>
      <c r="Y63" s="109">
        <v>3</v>
      </c>
      <c r="Z63" s="7"/>
      <c r="AA63" s="145"/>
      <c r="AB63" s="86" t="s">
        <v>2090</v>
      </c>
      <c r="AC63" s="94">
        <f t="shared" si="2"/>
        <v>0.14100000000000001</v>
      </c>
      <c r="AD63" s="1">
        <v>50</v>
      </c>
      <c r="AE63" s="109">
        <v>380</v>
      </c>
      <c r="AF63" s="109">
        <v>180</v>
      </c>
      <c r="AG63" s="7"/>
      <c r="AH63" s="7"/>
      <c r="AI63" s="7"/>
      <c r="AJ63" s="7"/>
      <c r="AK63" s="1"/>
      <c r="AL63" s="1"/>
      <c r="AM63" s="1"/>
      <c r="AN63" s="1"/>
      <c r="AO63" s="1"/>
      <c r="AP63" s="1"/>
      <c r="AQ63" s="1"/>
      <c r="AR63" s="1"/>
      <c r="AS63" s="1"/>
      <c r="AU63" s="8"/>
      <c r="AV63" s="321" t="s">
        <v>2929</v>
      </c>
      <c r="AX63" t="s">
        <v>5210</v>
      </c>
    </row>
    <row r="64" spans="1:50" ht="15.75" x14ac:dyDescent="0.25">
      <c r="A64" t="s">
        <v>289</v>
      </c>
      <c r="B64" t="s">
        <v>1918</v>
      </c>
      <c r="D64" t="s">
        <v>1906</v>
      </c>
      <c r="E64" t="s">
        <v>3072</v>
      </c>
      <c r="F64" t="s">
        <v>2085</v>
      </c>
      <c r="G64" s="1"/>
      <c r="H64" s="1">
        <v>64069050</v>
      </c>
      <c r="I64" s="1" t="s">
        <v>2086</v>
      </c>
      <c r="J64" s="1" t="s">
        <v>2086</v>
      </c>
      <c r="K64" s="1" t="s">
        <v>2086</v>
      </c>
      <c r="L64" s="1" t="s">
        <v>2088</v>
      </c>
      <c r="M64">
        <v>46</v>
      </c>
      <c r="N64" s="1" t="s">
        <v>1995</v>
      </c>
      <c r="O64" s="168">
        <v>33.15</v>
      </c>
      <c r="P64" s="161">
        <f t="shared" si="0"/>
        <v>60.800000000000004</v>
      </c>
      <c r="Q64">
        <v>76</v>
      </c>
      <c r="R64" s="8">
        <v>7314241113461</v>
      </c>
      <c r="S64" s="102">
        <v>4.4999999999999998E-2</v>
      </c>
      <c r="T64" s="94">
        <v>2E-3</v>
      </c>
      <c r="U64" s="1">
        <f t="shared" si="1"/>
        <v>4.7E-2</v>
      </c>
      <c r="V64" s="109">
        <v>10</v>
      </c>
      <c r="W64" s="1">
        <v>380</v>
      </c>
      <c r="X64" s="109">
        <v>180</v>
      </c>
      <c r="Y64" s="109">
        <v>3</v>
      </c>
      <c r="Z64" s="7"/>
      <c r="AA64" s="145"/>
      <c r="AB64" s="86" t="s">
        <v>2090</v>
      </c>
      <c r="AC64" s="94">
        <f t="shared" si="2"/>
        <v>0.14100000000000001</v>
      </c>
      <c r="AD64" s="1">
        <v>50</v>
      </c>
      <c r="AE64" s="109">
        <v>380</v>
      </c>
      <c r="AF64" s="109">
        <v>180</v>
      </c>
      <c r="AG64" s="7"/>
      <c r="AH64" s="7"/>
      <c r="AI64" s="7"/>
      <c r="AJ64" s="7"/>
      <c r="AK64" s="1"/>
      <c r="AL64" s="1"/>
      <c r="AM64" s="1"/>
      <c r="AN64" s="1"/>
      <c r="AO64" s="1"/>
      <c r="AP64" s="1"/>
      <c r="AQ64" s="1"/>
      <c r="AR64" s="1"/>
      <c r="AS64" s="1"/>
      <c r="AU64" s="8"/>
      <c r="AV64" s="321" t="s">
        <v>2929</v>
      </c>
      <c r="AX64" t="s">
        <v>5210</v>
      </c>
    </row>
    <row r="65" spans="1:50" ht="15.75" x14ac:dyDescent="0.25">
      <c r="A65" t="s">
        <v>289</v>
      </c>
      <c r="B65" t="s">
        <v>1918</v>
      </c>
      <c r="D65" t="s">
        <v>1907</v>
      </c>
      <c r="E65" t="s">
        <v>3073</v>
      </c>
      <c r="F65" t="s">
        <v>2085</v>
      </c>
      <c r="G65" s="1"/>
      <c r="H65" s="1">
        <v>64069050</v>
      </c>
      <c r="I65" s="1" t="s">
        <v>2086</v>
      </c>
      <c r="J65" s="1" t="s">
        <v>2086</v>
      </c>
      <c r="K65" s="1" t="s">
        <v>2086</v>
      </c>
      <c r="L65" s="1" t="s">
        <v>2088</v>
      </c>
      <c r="M65">
        <v>47</v>
      </c>
      <c r="N65" s="1" t="s">
        <v>1995</v>
      </c>
      <c r="O65" s="168">
        <v>33.15</v>
      </c>
      <c r="P65" s="161">
        <f t="shared" si="0"/>
        <v>60.800000000000004</v>
      </c>
      <c r="Q65">
        <v>76</v>
      </c>
      <c r="R65" s="8">
        <v>7314241113478</v>
      </c>
      <c r="S65" s="102">
        <v>4.4999999999999998E-2</v>
      </c>
      <c r="T65" s="94">
        <v>2E-3</v>
      </c>
      <c r="U65" s="1">
        <f t="shared" si="1"/>
        <v>4.7E-2</v>
      </c>
      <c r="V65" s="109">
        <v>10</v>
      </c>
      <c r="W65" s="1">
        <v>380</v>
      </c>
      <c r="X65" s="109">
        <v>180</v>
      </c>
      <c r="Y65" s="109">
        <v>3</v>
      </c>
      <c r="Z65" s="7"/>
      <c r="AA65" s="145"/>
      <c r="AB65" s="86" t="s">
        <v>2090</v>
      </c>
      <c r="AC65" s="94">
        <f t="shared" si="2"/>
        <v>0.14100000000000001</v>
      </c>
      <c r="AD65" s="1">
        <v>50</v>
      </c>
      <c r="AE65" s="109">
        <v>380</v>
      </c>
      <c r="AF65" s="109">
        <v>180</v>
      </c>
      <c r="AG65" s="7"/>
      <c r="AH65" s="7"/>
      <c r="AI65" s="7"/>
      <c r="AJ65" s="7"/>
      <c r="AK65" s="1"/>
      <c r="AL65" s="1"/>
      <c r="AM65" s="1"/>
      <c r="AN65" s="1"/>
      <c r="AO65" s="1"/>
      <c r="AP65" s="1"/>
      <c r="AQ65" s="1"/>
      <c r="AR65" s="1"/>
      <c r="AS65" s="1"/>
      <c r="AU65" s="8"/>
      <c r="AV65" s="321" t="s">
        <v>2929</v>
      </c>
      <c r="AX65" t="s">
        <v>5210</v>
      </c>
    </row>
    <row r="66" spans="1:50" ht="15.75" x14ac:dyDescent="0.25">
      <c r="G66" s="1"/>
      <c r="H66" s="1"/>
      <c r="I66" s="1"/>
      <c r="J66" s="1"/>
      <c r="K66" s="1"/>
      <c r="L66" s="1"/>
      <c r="N66" s="1"/>
      <c r="O66" s="168"/>
      <c r="P66" s="161"/>
      <c r="R66" s="8"/>
      <c r="S66" s="102"/>
      <c r="T66" s="94"/>
      <c r="U66" s="1"/>
      <c r="V66" s="109"/>
      <c r="W66" s="1"/>
      <c r="X66" s="109"/>
      <c r="Y66" s="109"/>
      <c r="Z66" s="7"/>
      <c r="AA66" s="145"/>
      <c r="AB66" s="86"/>
      <c r="AC66" s="94"/>
      <c r="AD66" s="1"/>
      <c r="AE66" s="109"/>
      <c r="AF66" s="109"/>
      <c r="AG66" s="7"/>
      <c r="AH66" s="7"/>
      <c r="AI66" s="7"/>
      <c r="AJ66" s="7"/>
      <c r="AK66" s="1"/>
      <c r="AL66" s="1"/>
      <c r="AM66" s="1"/>
      <c r="AN66" s="1"/>
      <c r="AO66" s="1"/>
      <c r="AP66" s="1"/>
      <c r="AQ66" s="1"/>
      <c r="AR66" s="1"/>
      <c r="AS66" s="1"/>
      <c r="AU66" s="8"/>
      <c r="AV66" s="321"/>
    </row>
    <row r="67" spans="1:50" ht="15.75" x14ac:dyDescent="0.25">
      <c r="A67" t="s">
        <v>289</v>
      </c>
      <c r="B67" t="s">
        <v>1918</v>
      </c>
      <c r="D67" t="s">
        <v>2688</v>
      </c>
      <c r="E67" t="s">
        <v>2674</v>
      </c>
      <c r="F67" t="s">
        <v>2684</v>
      </c>
      <c r="G67" s="1"/>
      <c r="H67" s="1">
        <v>64069050</v>
      </c>
      <c r="I67" s="1" t="s">
        <v>2086</v>
      </c>
      <c r="J67" s="1" t="s">
        <v>2086</v>
      </c>
      <c r="K67" s="1" t="s">
        <v>2086</v>
      </c>
      <c r="L67" t="s">
        <v>2685</v>
      </c>
      <c r="M67">
        <v>36</v>
      </c>
      <c r="N67" s="1" t="s">
        <v>1995</v>
      </c>
      <c r="O67" s="168">
        <v>58</v>
      </c>
      <c r="P67" s="161">
        <f t="shared" si="0"/>
        <v>107.2</v>
      </c>
      <c r="Q67">
        <v>134</v>
      </c>
      <c r="R67" s="143" t="s">
        <v>2914</v>
      </c>
      <c r="S67" s="102">
        <v>0.04</v>
      </c>
      <c r="T67" s="94">
        <v>2E-3</v>
      </c>
      <c r="U67" s="1">
        <f t="shared" ref="U67:U76" si="3">S67+T67</f>
        <v>4.2000000000000003E-2</v>
      </c>
      <c r="V67" s="109">
        <v>10</v>
      </c>
      <c r="W67" s="1">
        <v>380</v>
      </c>
      <c r="X67" s="109">
        <v>180</v>
      </c>
      <c r="Y67" s="109"/>
      <c r="Z67" s="7"/>
      <c r="AA67" s="145"/>
      <c r="AB67" s="86"/>
      <c r="AC67" s="94"/>
      <c r="AD67" s="1"/>
      <c r="AE67" s="109"/>
      <c r="AF67" s="109"/>
      <c r="AG67" s="7"/>
      <c r="AH67" s="7"/>
      <c r="AI67" s="7"/>
      <c r="AJ67" s="7"/>
      <c r="AK67" s="1"/>
      <c r="AL67" s="1"/>
      <c r="AM67" s="1"/>
      <c r="AN67" s="1"/>
      <c r="AO67" s="1"/>
      <c r="AP67" s="1"/>
      <c r="AQ67" s="1"/>
      <c r="AR67" s="1"/>
      <c r="AS67" s="1"/>
      <c r="AU67" s="8"/>
      <c r="AV67" s="321" t="s">
        <v>3091</v>
      </c>
      <c r="AX67" t="s">
        <v>5209</v>
      </c>
    </row>
    <row r="68" spans="1:50" ht="15.75" x14ac:dyDescent="0.25">
      <c r="A68" t="s">
        <v>289</v>
      </c>
      <c r="B68" t="s">
        <v>1918</v>
      </c>
      <c r="D68" t="s">
        <v>2689</v>
      </c>
      <c r="E68" t="s">
        <v>2675</v>
      </c>
      <c r="F68" t="s">
        <v>2684</v>
      </c>
      <c r="G68" s="1"/>
      <c r="H68" s="1">
        <v>64069050</v>
      </c>
      <c r="I68" s="1" t="s">
        <v>2086</v>
      </c>
      <c r="J68" s="1" t="s">
        <v>2086</v>
      </c>
      <c r="K68" s="1" t="s">
        <v>2086</v>
      </c>
      <c r="L68" t="s">
        <v>2685</v>
      </c>
      <c r="M68">
        <v>37</v>
      </c>
      <c r="N68" s="1" t="s">
        <v>1995</v>
      </c>
      <c r="O68" s="168">
        <v>58</v>
      </c>
      <c r="P68" s="161">
        <f t="shared" si="0"/>
        <v>107.2</v>
      </c>
      <c r="Q68">
        <v>134</v>
      </c>
      <c r="R68" s="143" t="s">
        <v>2915</v>
      </c>
      <c r="S68" s="102">
        <v>0.04</v>
      </c>
      <c r="T68" s="94">
        <v>2E-3</v>
      </c>
      <c r="U68" s="1">
        <f t="shared" si="3"/>
        <v>4.2000000000000003E-2</v>
      </c>
      <c r="V68" s="109">
        <v>10</v>
      </c>
      <c r="W68" s="1">
        <v>380</v>
      </c>
      <c r="X68" s="109">
        <v>180</v>
      </c>
      <c r="Y68" s="7"/>
      <c r="Z68" s="7"/>
      <c r="AA68" s="86"/>
      <c r="AB68" s="86"/>
      <c r="AC68" s="94"/>
      <c r="AD68" s="7"/>
      <c r="AE68" s="7"/>
      <c r="AF68" s="1"/>
      <c r="AG68" s="7"/>
      <c r="AH68" s="7"/>
      <c r="AI68" s="7"/>
      <c r="AJ68" s="7"/>
      <c r="AK68" s="7"/>
      <c r="AL68" s="7"/>
      <c r="AM68" s="1"/>
      <c r="AN68" s="1"/>
      <c r="AO68" s="1"/>
      <c r="AP68" s="1"/>
      <c r="AQ68" s="1"/>
      <c r="AR68" s="1"/>
      <c r="AS68" s="1"/>
      <c r="AT68" s="1"/>
      <c r="AU68" s="1"/>
      <c r="AV68" s="321" t="s">
        <v>3091</v>
      </c>
      <c r="AX68" t="s">
        <v>5209</v>
      </c>
    </row>
    <row r="69" spans="1:50" ht="15.75" x14ac:dyDescent="0.25">
      <c r="A69" t="s">
        <v>289</v>
      </c>
      <c r="B69" t="s">
        <v>1918</v>
      </c>
      <c r="D69" t="s">
        <v>2690</v>
      </c>
      <c r="E69" t="s">
        <v>2676</v>
      </c>
      <c r="F69" t="s">
        <v>2684</v>
      </c>
      <c r="G69" s="1"/>
      <c r="H69" s="1">
        <v>64069050</v>
      </c>
      <c r="I69" s="1" t="s">
        <v>2086</v>
      </c>
      <c r="J69" s="1" t="s">
        <v>2086</v>
      </c>
      <c r="K69" s="1" t="s">
        <v>2086</v>
      </c>
      <c r="L69" t="s">
        <v>2685</v>
      </c>
      <c r="M69">
        <v>38</v>
      </c>
      <c r="N69" s="1" t="s">
        <v>1995</v>
      </c>
      <c r="O69" s="168">
        <v>58</v>
      </c>
      <c r="P69" s="161">
        <f t="shared" si="0"/>
        <v>107.2</v>
      </c>
      <c r="Q69">
        <v>134</v>
      </c>
      <c r="R69" s="143" t="s">
        <v>2916</v>
      </c>
      <c r="S69" s="102">
        <v>0.04</v>
      </c>
      <c r="T69" s="94">
        <v>2E-3</v>
      </c>
      <c r="U69" s="1">
        <f t="shared" si="3"/>
        <v>4.2000000000000003E-2</v>
      </c>
      <c r="V69" s="109">
        <v>10</v>
      </c>
      <c r="W69" s="1">
        <v>380</v>
      </c>
      <c r="X69" s="109">
        <v>180</v>
      </c>
      <c r="Y69" s="7"/>
      <c r="Z69" s="7"/>
      <c r="AA69" s="86"/>
      <c r="AB69" s="86"/>
      <c r="AC69" s="94"/>
      <c r="AD69" s="7"/>
      <c r="AE69" s="7"/>
      <c r="AF69" s="1"/>
      <c r="AG69" s="7"/>
      <c r="AH69" s="7"/>
      <c r="AI69" s="7"/>
      <c r="AJ69" s="7"/>
      <c r="AK69" s="7"/>
      <c r="AL69" s="7"/>
      <c r="AM69" s="1"/>
      <c r="AN69" s="1"/>
      <c r="AO69" s="1"/>
      <c r="AP69" s="1"/>
      <c r="AQ69" s="1"/>
      <c r="AR69" s="1"/>
      <c r="AS69" s="1"/>
      <c r="AT69" s="1"/>
      <c r="AU69" s="1"/>
      <c r="AV69" s="321" t="s">
        <v>3091</v>
      </c>
      <c r="AX69" t="s">
        <v>5209</v>
      </c>
    </row>
    <row r="70" spans="1:50" ht="15.75" x14ac:dyDescent="0.25">
      <c r="A70" t="s">
        <v>289</v>
      </c>
      <c r="B70" t="s">
        <v>1918</v>
      </c>
      <c r="D70" t="s">
        <v>2691</v>
      </c>
      <c r="E70" t="s">
        <v>2677</v>
      </c>
      <c r="F70" t="s">
        <v>2684</v>
      </c>
      <c r="G70" s="1"/>
      <c r="H70" s="1">
        <v>64069050</v>
      </c>
      <c r="I70" s="1" t="s">
        <v>2086</v>
      </c>
      <c r="J70" s="1" t="s">
        <v>2086</v>
      </c>
      <c r="K70" s="1" t="s">
        <v>2086</v>
      </c>
      <c r="L70" t="s">
        <v>2685</v>
      </c>
      <c r="M70">
        <v>39</v>
      </c>
      <c r="N70" s="1" t="s">
        <v>1995</v>
      </c>
      <c r="O70" s="168">
        <v>58</v>
      </c>
      <c r="P70" s="161">
        <f t="shared" si="0"/>
        <v>107.2</v>
      </c>
      <c r="Q70">
        <v>134</v>
      </c>
      <c r="R70" s="143" t="s">
        <v>2917</v>
      </c>
      <c r="S70" s="102">
        <v>0.04</v>
      </c>
      <c r="T70" s="94">
        <v>2E-3</v>
      </c>
      <c r="U70" s="1">
        <f t="shared" si="3"/>
        <v>4.2000000000000003E-2</v>
      </c>
      <c r="V70" s="109">
        <v>10</v>
      </c>
      <c r="W70" s="1">
        <v>380</v>
      </c>
      <c r="X70" s="109">
        <v>180</v>
      </c>
      <c r="Y70" s="7"/>
      <c r="Z70" s="7"/>
      <c r="AA70" s="86"/>
      <c r="AB70" s="86"/>
      <c r="AC70" s="94"/>
      <c r="AD70" s="7"/>
      <c r="AE70" s="7"/>
      <c r="AF70" s="1"/>
      <c r="AG70" s="7"/>
      <c r="AH70" s="7"/>
      <c r="AI70" s="7"/>
      <c r="AJ70" s="7"/>
      <c r="AK70" s="7"/>
      <c r="AL70" s="7"/>
      <c r="AM70" s="1"/>
      <c r="AN70" s="1"/>
      <c r="AO70" s="1"/>
      <c r="AP70" s="1"/>
      <c r="AQ70" s="1"/>
      <c r="AR70" s="1"/>
      <c r="AS70" s="1"/>
      <c r="AT70" s="1"/>
      <c r="AU70" s="1"/>
      <c r="AV70" s="321" t="s">
        <v>3091</v>
      </c>
      <c r="AX70" t="s">
        <v>5209</v>
      </c>
    </row>
    <row r="71" spans="1:50" ht="15.75" x14ac:dyDescent="0.25">
      <c r="A71" t="s">
        <v>289</v>
      </c>
      <c r="B71" t="s">
        <v>1918</v>
      </c>
      <c r="D71" t="s">
        <v>2692</v>
      </c>
      <c r="E71" t="s">
        <v>2678</v>
      </c>
      <c r="F71" t="s">
        <v>2684</v>
      </c>
      <c r="G71" s="1"/>
      <c r="H71" s="1">
        <v>64069050</v>
      </c>
      <c r="I71" s="1" t="s">
        <v>2086</v>
      </c>
      <c r="J71" s="1" t="s">
        <v>2086</v>
      </c>
      <c r="K71" s="1" t="s">
        <v>2086</v>
      </c>
      <c r="L71" t="s">
        <v>2685</v>
      </c>
      <c r="M71">
        <v>40</v>
      </c>
      <c r="N71" s="1" t="s">
        <v>1995</v>
      </c>
      <c r="O71" s="168">
        <v>58</v>
      </c>
      <c r="P71" s="161">
        <f t="shared" si="0"/>
        <v>107.2</v>
      </c>
      <c r="Q71">
        <v>134</v>
      </c>
      <c r="R71" s="143" t="s">
        <v>2918</v>
      </c>
      <c r="S71" s="102">
        <v>0.04</v>
      </c>
      <c r="T71" s="94">
        <v>2E-3</v>
      </c>
      <c r="U71" s="1">
        <f t="shared" si="3"/>
        <v>4.2000000000000003E-2</v>
      </c>
      <c r="V71" s="109">
        <v>10</v>
      </c>
      <c r="W71" s="1">
        <v>380</v>
      </c>
      <c r="X71" s="109">
        <v>180</v>
      </c>
      <c r="Y71" s="109"/>
      <c r="Z71" s="7"/>
      <c r="AA71" s="86"/>
      <c r="AB71" s="86"/>
      <c r="AC71" s="94"/>
      <c r="AD71" s="7"/>
      <c r="AE71" s="7"/>
      <c r="AF71" s="1"/>
      <c r="AG71" s="7"/>
      <c r="AH71" s="7"/>
      <c r="AI71" s="7"/>
      <c r="AJ71" s="7"/>
      <c r="AK71" s="7"/>
      <c r="AL71" s="7"/>
      <c r="AM71" s="1"/>
      <c r="AN71" s="1"/>
      <c r="AO71" s="1"/>
      <c r="AP71" s="1"/>
      <c r="AQ71" s="1"/>
      <c r="AR71" s="1"/>
      <c r="AS71" s="1"/>
      <c r="AT71" s="1"/>
      <c r="AU71" s="1"/>
      <c r="AV71" s="321" t="s">
        <v>3091</v>
      </c>
      <c r="AX71" t="s">
        <v>5209</v>
      </c>
    </row>
    <row r="72" spans="1:50" ht="15.75" x14ac:dyDescent="0.25">
      <c r="A72" t="s">
        <v>289</v>
      </c>
      <c r="B72" t="s">
        <v>1918</v>
      </c>
      <c r="D72" t="s">
        <v>2693</v>
      </c>
      <c r="E72" t="s">
        <v>2679</v>
      </c>
      <c r="F72" t="s">
        <v>2684</v>
      </c>
      <c r="G72" s="1"/>
      <c r="H72" s="1">
        <v>64069050</v>
      </c>
      <c r="I72" s="1" t="s">
        <v>2086</v>
      </c>
      <c r="J72" s="1" t="s">
        <v>2086</v>
      </c>
      <c r="K72" s="1" t="s">
        <v>2086</v>
      </c>
      <c r="L72" t="s">
        <v>2685</v>
      </c>
      <c r="M72">
        <v>41</v>
      </c>
      <c r="N72" s="1" t="s">
        <v>1995</v>
      </c>
      <c r="O72" s="168">
        <v>58</v>
      </c>
      <c r="P72" s="161">
        <f t="shared" si="0"/>
        <v>107.2</v>
      </c>
      <c r="Q72">
        <v>134</v>
      </c>
      <c r="R72" s="143" t="s">
        <v>2919</v>
      </c>
      <c r="S72" s="102">
        <v>0.04</v>
      </c>
      <c r="T72" s="94">
        <v>2E-3</v>
      </c>
      <c r="U72" s="1">
        <f t="shared" si="3"/>
        <v>4.2000000000000003E-2</v>
      </c>
      <c r="V72" s="109">
        <v>10</v>
      </c>
      <c r="W72" s="1">
        <v>380</v>
      </c>
      <c r="X72" s="109">
        <v>180</v>
      </c>
      <c r="Y72" s="109"/>
      <c r="Z72" s="7"/>
      <c r="AA72" s="86"/>
      <c r="AB72" s="86"/>
      <c r="AC72" s="94"/>
      <c r="AD72" s="7"/>
      <c r="AE72" s="7"/>
      <c r="AF72" s="1"/>
      <c r="AG72" s="7"/>
      <c r="AH72" s="7"/>
      <c r="AI72" s="7"/>
      <c r="AJ72" s="7"/>
      <c r="AK72" s="7"/>
      <c r="AL72" s="7"/>
      <c r="AM72" s="1"/>
      <c r="AN72" s="1"/>
      <c r="AO72" s="1"/>
      <c r="AP72" s="1"/>
      <c r="AQ72" s="1"/>
      <c r="AR72" s="1"/>
      <c r="AS72" s="1"/>
      <c r="AT72" s="1"/>
      <c r="AU72" s="1"/>
      <c r="AV72" s="321" t="s">
        <v>3091</v>
      </c>
      <c r="AX72" t="s">
        <v>5209</v>
      </c>
    </row>
    <row r="73" spans="1:50" ht="15.75" x14ac:dyDescent="0.25">
      <c r="A73" t="s">
        <v>289</v>
      </c>
      <c r="B73" t="s">
        <v>1918</v>
      </c>
      <c r="D73" t="s">
        <v>2694</v>
      </c>
      <c r="E73" t="s">
        <v>2680</v>
      </c>
      <c r="F73" t="s">
        <v>2684</v>
      </c>
      <c r="G73" s="1"/>
      <c r="H73" s="1">
        <v>64069050</v>
      </c>
      <c r="I73" s="1" t="s">
        <v>2086</v>
      </c>
      <c r="J73" s="1" t="s">
        <v>2086</v>
      </c>
      <c r="K73" s="1" t="s">
        <v>2086</v>
      </c>
      <c r="L73" t="s">
        <v>2685</v>
      </c>
      <c r="M73">
        <v>42</v>
      </c>
      <c r="N73" s="1" t="s">
        <v>1995</v>
      </c>
      <c r="O73" s="168">
        <v>58</v>
      </c>
      <c r="P73" s="161">
        <f t="shared" si="0"/>
        <v>107.2</v>
      </c>
      <c r="Q73">
        <v>134</v>
      </c>
      <c r="R73" s="143" t="s">
        <v>2920</v>
      </c>
      <c r="S73" s="102">
        <v>4.4999999999999998E-2</v>
      </c>
      <c r="T73" s="94">
        <v>2E-3</v>
      </c>
      <c r="U73" s="1">
        <f t="shared" si="3"/>
        <v>4.7E-2</v>
      </c>
      <c r="V73" s="109">
        <v>10</v>
      </c>
      <c r="W73" s="1">
        <v>380</v>
      </c>
      <c r="X73" s="109">
        <v>180</v>
      </c>
      <c r="Y73" s="109"/>
      <c r="Z73" s="7"/>
      <c r="AA73" s="86"/>
      <c r="AB73" s="86"/>
      <c r="AC73" s="94"/>
      <c r="AD73" s="7"/>
      <c r="AE73" s="7"/>
      <c r="AF73" s="1"/>
      <c r="AG73" s="7"/>
      <c r="AH73" s="7"/>
      <c r="AI73" s="7"/>
      <c r="AJ73" s="7"/>
      <c r="AK73" s="7"/>
      <c r="AL73" s="7"/>
      <c r="AM73" s="1"/>
      <c r="AN73" s="1"/>
      <c r="AO73" s="1"/>
      <c r="AP73" s="1"/>
      <c r="AQ73" s="1"/>
      <c r="AR73" s="1"/>
      <c r="AS73" s="1"/>
      <c r="AT73" s="1"/>
      <c r="AU73" s="1"/>
      <c r="AV73" s="321" t="s">
        <v>3091</v>
      </c>
      <c r="AX73" t="s">
        <v>5209</v>
      </c>
    </row>
    <row r="74" spans="1:50" ht="15.75" x14ac:dyDescent="0.25">
      <c r="A74" t="s">
        <v>289</v>
      </c>
      <c r="B74" t="s">
        <v>1918</v>
      </c>
      <c r="D74" t="s">
        <v>2695</v>
      </c>
      <c r="E74" t="s">
        <v>2681</v>
      </c>
      <c r="F74" t="s">
        <v>2684</v>
      </c>
      <c r="G74" s="1"/>
      <c r="H74" s="1">
        <v>64069050</v>
      </c>
      <c r="I74" s="1" t="s">
        <v>2086</v>
      </c>
      <c r="J74" s="1" t="s">
        <v>2086</v>
      </c>
      <c r="K74" s="1" t="s">
        <v>2086</v>
      </c>
      <c r="L74" t="s">
        <v>2685</v>
      </c>
      <c r="M74">
        <v>43</v>
      </c>
      <c r="N74" s="1" t="s">
        <v>1995</v>
      </c>
      <c r="O74" s="168">
        <v>58</v>
      </c>
      <c r="P74" s="161">
        <f>Q74*0.8</f>
        <v>107.2</v>
      </c>
      <c r="Q74">
        <v>134</v>
      </c>
      <c r="R74" s="143" t="s">
        <v>2921</v>
      </c>
      <c r="S74" s="102">
        <v>4.4999999999999998E-2</v>
      </c>
      <c r="T74" s="94">
        <v>2E-3</v>
      </c>
      <c r="U74" s="1">
        <f t="shared" si="3"/>
        <v>4.7E-2</v>
      </c>
      <c r="V74" s="109">
        <v>10</v>
      </c>
      <c r="W74" s="1">
        <v>380</v>
      </c>
      <c r="X74" s="109">
        <v>180</v>
      </c>
      <c r="Y74" s="109"/>
      <c r="Z74" s="7"/>
      <c r="AA74" s="86"/>
      <c r="AB74" s="86"/>
      <c r="AC74" s="94"/>
      <c r="AD74" s="7"/>
      <c r="AE74" s="7"/>
      <c r="AF74" s="1"/>
      <c r="AG74" s="7"/>
      <c r="AH74" s="7"/>
      <c r="AI74" s="7"/>
      <c r="AJ74" s="7"/>
      <c r="AK74" s="7"/>
      <c r="AL74" s="7"/>
      <c r="AM74" s="1"/>
      <c r="AN74" s="1"/>
      <c r="AO74" s="1"/>
      <c r="AP74" s="1"/>
      <c r="AQ74" s="1"/>
      <c r="AR74" s="1"/>
      <c r="AS74" s="1"/>
      <c r="AT74" s="1"/>
      <c r="AU74" s="1"/>
      <c r="AV74" s="321" t="s">
        <v>3091</v>
      </c>
      <c r="AX74" t="s">
        <v>5209</v>
      </c>
    </row>
    <row r="75" spans="1:50" ht="15.75" x14ac:dyDescent="0.25">
      <c r="A75" t="s">
        <v>289</v>
      </c>
      <c r="B75" t="s">
        <v>1918</v>
      </c>
      <c r="D75" t="s">
        <v>2696</v>
      </c>
      <c r="E75" t="s">
        <v>2682</v>
      </c>
      <c r="F75" t="s">
        <v>2684</v>
      </c>
      <c r="G75" s="1"/>
      <c r="H75" s="1">
        <v>64069050</v>
      </c>
      <c r="I75" s="1" t="s">
        <v>2086</v>
      </c>
      <c r="J75" s="1" t="s">
        <v>2086</v>
      </c>
      <c r="K75" s="1" t="s">
        <v>2086</v>
      </c>
      <c r="L75" t="s">
        <v>2685</v>
      </c>
      <c r="M75">
        <v>44</v>
      </c>
      <c r="N75" s="1" t="s">
        <v>1995</v>
      </c>
      <c r="O75" s="168">
        <v>58</v>
      </c>
      <c r="P75" s="161">
        <f>Q75*0.8</f>
        <v>107.2</v>
      </c>
      <c r="Q75">
        <v>134</v>
      </c>
      <c r="R75" s="143" t="s">
        <v>2922</v>
      </c>
      <c r="S75" s="102">
        <v>4.4999999999999998E-2</v>
      </c>
      <c r="T75" s="94">
        <v>2E-3</v>
      </c>
      <c r="U75" s="1">
        <f t="shared" si="3"/>
        <v>4.7E-2</v>
      </c>
      <c r="V75" s="109">
        <v>10</v>
      </c>
      <c r="W75" s="1">
        <v>380</v>
      </c>
      <c r="X75" s="109">
        <v>180</v>
      </c>
      <c r="Y75" s="109"/>
      <c r="Z75" s="7"/>
      <c r="AA75" s="86"/>
      <c r="AB75" s="86"/>
      <c r="AC75" s="94"/>
      <c r="AD75" s="7"/>
      <c r="AE75" s="7"/>
      <c r="AF75" s="1"/>
      <c r="AG75" s="7"/>
      <c r="AH75" s="7"/>
      <c r="AI75" s="7"/>
      <c r="AJ75" s="7"/>
      <c r="AK75" s="7"/>
      <c r="AL75" s="7"/>
      <c r="AM75" s="1"/>
      <c r="AN75" s="1"/>
      <c r="AO75" s="1"/>
      <c r="AP75" s="1"/>
      <c r="AQ75" s="1"/>
      <c r="AR75" s="1"/>
      <c r="AS75" s="1"/>
      <c r="AT75" s="1"/>
      <c r="AU75" s="1"/>
      <c r="AV75" s="321" t="s">
        <v>3091</v>
      </c>
      <c r="AX75" t="s">
        <v>5209</v>
      </c>
    </row>
    <row r="76" spans="1:50" ht="15.75" x14ac:dyDescent="0.25">
      <c r="A76" t="s">
        <v>289</v>
      </c>
      <c r="B76" t="s">
        <v>1918</v>
      </c>
      <c r="D76" t="s">
        <v>2697</v>
      </c>
      <c r="E76" t="s">
        <v>2683</v>
      </c>
      <c r="F76" t="s">
        <v>2684</v>
      </c>
      <c r="G76" s="1"/>
      <c r="H76" s="1">
        <v>64069050</v>
      </c>
      <c r="I76" s="1" t="s">
        <v>2086</v>
      </c>
      <c r="J76" s="1" t="s">
        <v>2086</v>
      </c>
      <c r="K76" s="1" t="s">
        <v>2086</v>
      </c>
      <c r="L76" t="s">
        <v>2685</v>
      </c>
      <c r="M76">
        <v>45</v>
      </c>
      <c r="N76" s="1" t="s">
        <v>1995</v>
      </c>
      <c r="O76" s="168">
        <v>58</v>
      </c>
      <c r="P76" s="161">
        <f>Q76*0.8</f>
        <v>107.2</v>
      </c>
      <c r="Q76">
        <v>134</v>
      </c>
      <c r="R76" s="143" t="s">
        <v>2923</v>
      </c>
      <c r="S76" s="102">
        <v>4.4999999999999998E-2</v>
      </c>
      <c r="T76" s="94">
        <v>2E-3</v>
      </c>
      <c r="U76" s="1">
        <f t="shared" si="3"/>
        <v>4.7E-2</v>
      </c>
      <c r="V76" s="109">
        <v>10</v>
      </c>
      <c r="W76" s="1">
        <v>380</v>
      </c>
      <c r="X76" s="109">
        <v>180</v>
      </c>
      <c r="Y76" s="109"/>
      <c r="Z76" s="7"/>
      <c r="AA76" s="86"/>
      <c r="AB76" s="86"/>
      <c r="AC76" s="94"/>
      <c r="AD76" s="7"/>
      <c r="AE76" s="7"/>
      <c r="AF76" s="1"/>
      <c r="AG76" s="7"/>
      <c r="AH76" s="7"/>
      <c r="AI76" s="7"/>
      <c r="AJ76" s="7"/>
      <c r="AK76" s="7"/>
      <c r="AL76" s="7"/>
      <c r="AM76" s="1"/>
      <c r="AN76" s="1"/>
      <c r="AO76" s="1"/>
      <c r="AP76" s="1"/>
      <c r="AQ76" s="1"/>
      <c r="AR76" s="1"/>
      <c r="AS76" s="1"/>
      <c r="AT76" s="1"/>
      <c r="AU76" s="1"/>
      <c r="AV76" s="321" t="s">
        <v>3091</v>
      </c>
      <c r="AX76" t="s">
        <v>5209</v>
      </c>
    </row>
    <row r="77" spans="1:50" ht="15.75" x14ac:dyDescent="0.25">
      <c r="G77" s="1"/>
      <c r="H77" s="1"/>
      <c r="I77" s="1"/>
      <c r="J77" s="1"/>
      <c r="K77" s="1"/>
      <c r="N77" s="1"/>
      <c r="O77" s="168"/>
      <c r="P77" s="162"/>
      <c r="R77" s="7"/>
      <c r="S77" s="102"/>
      <c r="T77" s="93"/>
      <c r="U77" s="7"/>
      <c r="V77" s="109"/>
      <c r="W77" s="7"/>
      <c r="X77" s="87"/>
      <c r="Y77" s="7"/>
      <c r="Z77" s="7"/>
      <c r="AA77" s="86"/>
      <c r="AB77" s="86"/>
      <c r="AC77" s="94"/>
      <c r="AD77" s="7"/>
      <c r="AE77" s="7"/>
      <c r="AF77" s="1"/>
      <c r="AG77" s="7"/>
      <c r="AH77" s="7"/>
      <c r="AI77" s="7"/>
      <c r="AJ77" s="7"/>
      <c r="AK77" s="7"/>
      <c r="AL77" s="7"/>
      <c r="AM77" s="1"/>
      <c r="AN77" s="1"/>
      <c r="AO77" s="1"/>
      <c r="AP77" s="1"/>
      <c r="AQ77" s="1"/>
      <c r="AR77" s="1"/>
      <c r="AS77" s="1"/>
      <c r="AT77" s="1"/>
      <c r="AU77" s="1"/>
      <c r="AV77" s="321"/>
    </row>
    <row r="78" spans="1:50" s="249" customFormat="1" ht="15.75" x14ac:dyDescent="0.25">
      <c r="A78" s="249" t="s">
        <v>1918</v>
      </c>
      <c r="B78" s="249" t="s">
        <v>1918</v>
      </c>
      <c r="D78" s="250" t="s">
        <v>4718</v>
      </c>
      <c r="E78" s="249" t="s">
        <v>4728</v>
      </c>
      <c r="F78" s="249" t="s">
        <v>4719</v>
      </c>
      <c r="H78" s="41">
        <v>64069050</v>
      </c>
      <c r="I78" s="41" t="s">
        <v>2086</v>
      </c>
      <c r="J78" s="41" t="s">
        <v>2086</v>
      </c>
      <c r="K78" s="41" t="s">
        <v>2086</v>
      </c>
      <c r="L78" s="249" t="s">
        <v>2685</v>
      </c>
      <c r="M78" s="249">
        <v>36</v>
      </c>
      <c r="O78" s="168">
        <v>26.5</v>
      </c>
      <c r="P78" s="251">
        <f t="shared" ref="P78:P85" si="4">Q78*0.8</f>
        <v>48.800000000000004</v>
      </c>
      <c r="Q78">
        <v>61</v>
      </c>
      <c r="R78" s="252">
        <v>7314242169368</v>
      </c>
      <c r="AV78" s="329" t="s">
        <v>4720</v>
      </c>
      <c r="AX78" t="s">
        <v>5210</v>
      </c>
    </row>
    <row r="79" spans="1:50" s="249" customFormat="1" ht="15.75" x14ac:dyDescent="0.25">
      <c r="A79" s="249" t="s">
        <v>1918</v>
      </c>
      <c r="B79" s="249" t="s">
        <v>1918</v>
      </c>
      <c r="D79" s="250" t="s">
        <v>4721</v>
      </c>
      <c r="E79" s="249" t="s">
        <v>4729</v>
      </c>
      <c r="F79" s="249" t="s">
        <v>4719</v>
      </c>
      <c r="H79" s="41">
        <v>64069050</v>
      </c>
      <c r="I79" s="41" t="s">
        <v>2086</v>
      </c>
      <c r="J79" s="41" t="s">
        <v>2086</v>
      </c>
      <c r="K79" s="41" t="s">
        <v>2086</v>
      </c>
      <c r="L79" s="249" t="s">
        <v>2685</v>
      </c>
      <c r="M79" s="249">
        <v>37</v>
      </c>
      <c r="O79" s="168">
        <v>26.5</v>
      </c>
      <c r="P79" s="251">
        <f t="shared" si="4"/>
        <v>48.800000000000004</v>
      </c>
      <c r="Q79">
        <v>61</v>
      </c>
      <c r="R79" s="252">
        <v>7314242169375</v>
      </c>
      <c r="AV79" s="329" t="s">
        <v>4720</v>
      </c>
      <c r="AX79" t="s">
        <v>5210</v>
      </c>
    </row>
    <row r="80" spans="1:50" s="249" customFormat="1" ht="15.75" x14ac:dyDescent="0.25">
      <c r="A80" s="249" t="s">
        <v>1918</v>
      </c>
      <c r="B80" s="249" t="s">
        <v>1918</v>
      </c>
      <c r="D80" s="250" t="s">
        <v>4722</v>
      </c>
      <c r="E80" s="249" t="s">
        <v>4730</v>
      </c>
      <c r="F80" s="249" t="s">
        <v>4719</v>
      </c>
      <c r="H80" s="41">
        <v>64069050</v>
      </c>
      <c r="I80" s="41" t="s">
        <v>2086</v>
      </c>
      <c r="J80" s="41" t="s">
        <v>2086</v>
      </c>
      <c r="K80" s="41" t="s">
        <v>2086</v>
      </c>
      <c r="L80" s="249" t="s">
        <v>2685</v>
      </c>
      <c r="M80" s="249">
        <v>38</v>
      </c>
      <c r="O80" s="168">
        <v>26.5</v>
      </c>
      <c r="P80" s="251">
        <f t="shared" si="4"/>
        <v>48.800000000000004</v>
      </c>
      <c r="Q80">
        <v>61</v>
      </c>
      <c r="R80" s="252">
        <v>7314242169382</v>
      </c>
      <c r="AV80" s="329" t="s">
        <v>4720</v>
      </c>
      <c r="AX80" t="s">
        <v>5210</v>
      </c>
    </row>
    <row r="81" spans="1:50" s="249" customFormat="1" ht="15.75" x14ac:dyDescent="0.25">
      <c r="A81" s="249" t="s">
        <v>1918</v>
      </c>
      <c r="B81" s="249" t="s">
        <v>1918</v>
      </c>
      <c r="D81" s="250" t="s">
        <v>4723</v>
      </c>
      <c r="E81" s="249" t="s">
        <v>4731</v>
      </c>
      <c r="F81" s="249" t="s">
        <v>4719</v>
      </c>
      <c r="H81" s="41">
        <v>64069050</v>
      </c>
      <c r="I81" s="41" t="s">
        <v>2086</v>
      </c>
      <c r="J81" s="41" t="s">
        <v>2086</v>
      </c>
      <c r="K81" s="41" t="s">
        <v>2086</v>
      </c>
      <c r="L81" s="249" t="s">
        <v>2685</v>
      </c>
      <c r="M81" s="249">
        <v>39</v>
      </c>
      <c r="O81" s="168">
        <v>26.5</v>
      </c>
      <c r="P81" s="251">
        <f t="shared" si="4"/>
        <v>48.800000000000004</v>
      </c>
      <c r="Q81">
        <v>61</v>
      </c>
      <c r="R81" s="252">
        <v>7314242169399</v>
      </c>
      <c r="AV81" s="329" t="s">
        <v>4720</v>
      </c>
      <c r="AX81" t="s">
        <v>5210</v>
      </c>
    </row>
    <row r="82" spans="1:50" s="249" customFormat="1" ht="15.75" x14ac:dyDescent="0.25">
      <c r="A82" s="249" t="s">
        <v>1918</v>
      </c>
      <c r="B82" s="249" t="s">
        <v>1918</v>
      </c>
      <c r="D82" s="250" t="s">
        <v>4724</v>
      </c>
      <c r="E82" s="249" t="s">
        <v>4732</v>
      </c>
      <c r="F82" s="249" t="s">
        <v>4719</v>
      </c>
      <c r="H82" s="41">
        <v>64069050</v>
      </c>
      <c r="I82" s="41" t="s">
        <v>2086</v>
      </c>
      <c r="J82" s="41" t="s">
        <v>2086</v>
      </c>
      <c r="K82" s="41" t="s">
        <v>2086</v>
      </c>
      <c r="L82" s="249" t="s">
        <v>2685</v>
      </c>
      <c r="M82" s="249">
        <v>40</v>
      </c>
      <c r="O82" s="168">
        <v>26.5</v>
      </c>
      <c r="P82" s="251">
        <f t="shared" si="4"/>
        <v>48.800000000000004</v>
      </c>
      <c r="Q82">
        <v>61</v>
      </c>
      <c r="R82" s="252">
        <v>7314242169405</v>
      </c>
      <c r="AV82" s="329" t="s">
        <v>4720</v>
      </c>
      <c r="AX82" t="s">
        <v>5210</v>
      </c>
    </row>
    <row r="83" spans="1:50" s="249" customFormat="1" ht="15.75" x14ac:dyDescent="0.25">
      <c r="A83" s="249" t="s">
        <v>1918</v>
      </c>
      <c r="B83" s="249" t="s">
        <v>1918</v>
      </c>
      <c r="D83" s="250" t="s">
        <v>4725</v>
      </c>
      <c r="E83" s="249" t="s">
        <v>4733</v>
      </c>
      <c r="F83" s="249" t="s">
        <v>4719</v>
      </c>
      <c r="H83" s="41">
        <v>64069050</v>
      </c>
      <c r="I83" s="41" t="s">
        <v>2086</v>
      </c>
      <c r="J83" s="41" t="s">
        <v>2086</v>
      </c>
      <c r="K83" s="41" t="s">
        <v>2086</v>
      </c>
      <c r="L83" s="249" t="s">
        <v>2685</v>
      </c>
      <c r="M83" s="249">
        <v>41</v>
      </c>
      <c r="O83" s="168">
        <v>26.5</v>
      </c>
      <c r="P83" s="251">
        <f t="shared" si="4"/>
        <v>48.800000000000004</v>
      </c>
      <c r="Q83">
        <v>61</v>
      </c>
      <c r="R83" s="252">
        <v>7314242169412</v>
      </c>
      <c r="AV83" s="329" t="s">
        <v>4720</v>
      </c>
      <c r="AX83" t="s">
        <v>5210</v>
      </c>
    </row>
    <row r="84" spans="1:50" s="249" customFormat="1" ht="15.75" x14ac:dyDescent="0.25">
      <c r="A84" s="249" t="s">
        <v>1918</v>
      </c>
      <c r="B84" s="249" t="s">
        <v>1918</v>
      </c>
      <c r="D84" s="250" t="s">
        <v>4726</v>
      </c>
      <c r="E84" s="249" t="s">
        <v>4734</v>
      </c>
      <c r="F84" s="249" t="s">
        <v>4719</v>
      </c>
      <c r="H84" s="41">
        <v>64069050</v>
      </c>
      <c r="I84" s="41" t="s">
        <v>2086</v>
      </c>
      <c r="J84" s="41" t="s">
        <v>2086</v>
      </c>
      <c r="K84" s="41" t="s">
        <v>2086</v>
      </c>
      <c r="L84" s="249" t="s">
        <v>2685</v>
      </c>
      <c r="M84" s="249">
        <v>42</v>
      </c>
      <c r="O84" s="168">
        <v>26.5</v>
      </c>
      <c r="P84" s="251">
        <f t="shared" si="4"/>
        <v>48.800000000000004</v>
      </c>
      <c r="Q84">
        <v>61</v>
      </c>
      <c r="R84" s="252">
        <v>7314242169429</v>
      </c>
      <c r="AV84" s="329" t="s">
        <v>4720</v>
      </c>
      <c r="AX84" t="s">
        <v>5210</v>
      </c>
    </row>
    <row r="85" spans="1:50" s="249" customFormat="1" ht="15.75" x14ac:dyDescent="0.25">
      <c r="A85" s="249" t="s">
        <v>1918</v>
      </c>
      <c r="B85" s="249" t="s">
        <v>1918</v>
      </c>
      <c r="D85" s="250" t="s">
        <v>4727</v>
      </c>
      <c r="E85" s="249" t="s">
        <v>4735</v>
      </c>
      <c r="F85" s="249" t="s">
        <v>4719</v>
      </c>
      <c r="H85" s="41">
        <v>64069050</v>
      </c>
      <c r="I85" s="41" t="s">
        <v>2086</v>
      </c>
      <c r="J85" s="41" t="s">
        <v>2086</v>
      </c>
      <c r="K85" s="41" t="s">
        <v>2086</v>
      </c>
      <c r="L85" s="249" t="s">
        <v>2685</v>
      </c>
      <c r="M85" s="249">
        <v>43</v>
      </c>
      <c r="O85" s="168">
        <v>26.5</v>
      </c>
      <c r="P85" s="251">
        <f t="shared" si="4"/>
        <v>48.800000000000004</v>
      </c>
      <c r="Q85">
        <v>61</v>
      </c>
      <c r="R85" s="252">
        <v>7314242169436</v>
      </c>
      <c r="AV85" s="329" t="s">
        <v>4720</v>
      </c>
      <c r="AX85" t="s">
        <v>5210</v>
      </c>
    </row>
    <row r="86" spans="1:50" ht="15.75" x14ac:dyDescent="0.25">
      <c r="G86" s="1"/>
      <c r="H86" s="1"/>
      <c r="I86" s="1"/>
      <c r="J86" s="1"/>
      <c r="K86" s="1"/>
      <c r="N86" s="1"/>
      <c r="O86" s="168"/>
      <c r="P86" s="162"/>
      <c r="R86" s="7"/>
      <c r="S86" s="102"/>
      <c r="T86" s="93"/>
      <c r="U86" s="7"/>
      <c r="V86" s="109"/>
      <c r="W86" s="7"/>
      <c r="X86" s="87"/>
      <c r="Y86" s="7"/>
      <c r="Z86" s="7"/>
      <c r="AA86" s="86"/>
      <c r="AB86" s="86"/>
      <c r="AC86" s="94"/>
      <c r="AD86" s="7"/>
      <c r="AE86" s="7"/>
      <c r="AF86" s="1"/>
      <c r="AG86" s="7"/>
      <c r="AH86" s="7"/>
      <c r="AI86" s="7"/>
      <c r="AJ86" s="7"/>
      <c r="AK86" s="7"/>
      <c r="AL86" s="7"/>
      <c r="AM86" s="1"/>
      <c r="AN86" s="1"/>
      <c r="AO86" s="1"/>
      <c r="AP86" s="1"/>
      <c r="AQ86" s="1"/>
      <c r="AR86" s="1"/>
      <c r="AS86" s="1"/>
      <c r="AT86" s="1"/>
      <c r="AU86" s="1"/>
      <c r="AV86" s="321"/>
    </row>
    <row r="87" spans="1:50" ht="15.75" x14ac:dyDescent="0.25">
      <c r="A87" t="s">
        <v>289</v>
      </c>
      <c r="B87" t="s">
        <v>2687</v>
      </c>
      <c r="D87" t="s">
        <v>2698</v>
      </c>
      <c r="E87" t="s">
        <v>5153</v>
      </c>
      <c r="F87" t="s">
        <v>1793</v>
      </c>
      <c r="G87" s="1"/>
      <c r="H87" s="109">
        <v>73170080</v>
      </c>
      <c r="I87" s="1" t="s">
        <v>2086</v>
      </c>
      <c r="J87" s="1" t="s">
        <v>2086</v>
      </c>
      <c r="K87" s="1" t="s">
        <v>2086</v>
      </c>
      <c r="L87" t="s">
        <v>2686</v>
      </c>
      <c r="M87" s="40" t="s">
        <v>301</v>
      </c>
      <c r="N87" s="1" t="s">
        <v>1995</v>
      </c>
      <c r="O87" s="168">
        <v>127.5</v>
      </c>
      <c r="P87" s="161">
        <f>Q87*0.8</f>
        <v>234.4</v>
      </c>
      <c r="Q87">
        <v>293</v>
      </c>
      <c r="R87" s="167" t="s">
        <v>2924</v>
      </c>
      <c r="S87" s="102">
        <v>0.39</v>
      </c>
      <c r="T87" s="102">
        <v>0.02</v>
      </c>
      <c r="U87" s="102">
        <v>0.41</v>
      </c>
      <c r="V87" s="109">
        <v>55</v>
      </c>
      <c r="W87" s="109">
        <v>145</v>
      </c>
      <c r="X87" s="109">
        <v>308</v>
      </c>
      <c r="Y87" s="7"/>
      <c r="Z87" s="7"/>
      <c r="AA87" s="86"/>
      <c r="AB87" s="86"/>
      <c r="AC87" s="94"/>
      <c r="AD87" s="7"/>
      <c r="AE87" s="7"/>
      <c r="AF87" s="1"/>
      <c r="AG87" s="7"/>
      <c r="AH87" s="7"/>
      <c r="AI87" s="7"/>
      <c r="AJ87" s="7"/>
      <c r="AK87" s="7"/>
      <c r="AL87" s="7"/>
      <c r="AM87" s="1"/>
      <c r="AN87" s="1"/>
      <c r="AO87" s="1"/>
      <c r="AP87" s="1"/>
      <c r="AQ87" s="1"/>
      <c r="AR87" s="1"/>
      <c r="AS87" s="1"/>
      <c r="AT87" s="1"/>
      <c r="AU87" s="1"/>
      <c r="AV87" s="321" t="s">
        <v>5154</v>
      </c>
      <c r="AX87" t="s">
        <v>5208</v>
      </c>
    </row>
    <row r="88" spans="1:50" ht="15.75" x14ac:dyDescent="0.25">
      <c r="A88" t="s">
        <v>289</v>
      </c>
      <c r="B88" t="s">
        <v>2687</v>
      </c>
      <c r="D88" t="s">
        <v>2699</v>
      </c>
      <c r="E88" t="s">
        <v>5153</v>
      </c>
      <c r="F88" t="s">
        <v>1793</v>
      </c>
      <c r="G88" s="1"/>
      <c r="H88" s="109">
        <v>73170080</v>
      </c>
      <c r="I88" s="1" t="s">
        <v>2086</v>
      </c>
      <c r="J88" s="1" t="s">
        <v>2086</v>
      </c>
      <c r="K88" s="1" t="s">
        <v>2086</v>
      </c>
      <c r="L88" t="s">
        <v>2686</v>
      </c>
      <c r="M88" s="40" t="s">
        <v>299</v>
      </c>
      <c r="N88" s="1" t="s">
        <v>1995</v>
      </c>
      <c r="O88" s="168">
        <v>127.5</v>
      </c>
      <c r="P88" s="161">
        <f>Q88*0.8</f>
        <v>234.4</v>
      </c>
      <c r="Q88">
        <v>293</v>
      </c>
      <c r="R88" s="167" t="s">
        <v>2925</v>
      </c>
      <c r="S88" s="102">
        <v>0.39</v>
      </c>
      <c r="T88" s="102">
        <v>0.02</v>
      </c>
      <c r="U88" s="102">
        <v>0.41</v>
      </c>
      <c r="V88" s="109">
        <v>55</v>
      </c>
      <c r="W88" s="109">
        <v>145</v>
      </c>
      <c r="X88" s="109">
        <v>308</v>
      </c>
      <c r="Y88" s="7"/>
      <c r="Z88" s="7"/>
      <c r="AA88" s="86"/>
      <c r="AB88" s="86"/>
      <c r="AC88" s="94"/>
      <c r="AD88" s="7"/>
      <c r="AE88" s="7"/>
      <c r="AF88" s="1"/>
      <c r="AG88" s="7"/>
      <c r="AH88" s="7"/>
      <c r="AI88" s="7"/>
      <c r="AJ88" s="7"/>
      <c r="AK88" s="7"/>
      <c r="AL88" s="7"/>
      <c r="AM88" s="1"/>
      <c r="AN88" s="1"/>
      <c r="AO88" s="1"/>
      <c r="AP88" s="1"/>
      <c r="AQ88" s="1"/>
      <c r="AR88" s="1"/>
      <c r="AS88" s="1"/>
      <c r="AT88" s="1"/>
      <c r="AU88" s="1"/>
      <c r="AV88" s="321" t="s">
        <v>5154</v>
      </c>
      <c r="AX88" t="s">
        <v>5208</v>
      </c>
    </row>
    <row r="89" spans="1:50" ht="15.75" x14ac:dyDescent="0.25">
      <c r="A89" t="s">
        <v>289</v>
      </c>
      <c r="B89" t="s">
        <v>2687</v>
      </c>
      <c r="D89" t="s">
        <v>2700</v>
      </c>
      <c r="E89" t="s">
        <v>5153</v>
      </c>
      <c r="F89" t="s">
        <v>1793</v>
      </c>
      <c r="G89" s="1"/>
      <c r="H89" s="109">
        <v>73170080</v>
      </c>
      <c r="I89" s="1" t="s">
        <v>2086</v>
      </c>
      <c r="J89" s="1" t="s">
        <v>2086</v>
      </c>
      <c r="K89" s="1" t="s">
        <v>2086</v>
      </c>
      <c r="L89" t="s">
        <v>2686</v>
      </c>
      <c r="M89" s="40" t="s">
        <v>297</v>
      </c>
      <c r="N89" s="1" t="s">
        <v>1995</v>
      </c>
      <c r="O89" s="168">
        <v>127.5</v>
      </c>
      <c r="P89" s="161">
        <f>Q89*0.8</f>
        <v>234.4</v>
      </c>
      <c r="Q89">
        <v>293</v>
      </c>
      <c r="R89" s="167" t="s">
        <v>2926</v>
      </c>
      <c r="S89" s="102">
        <v>0.39</v>
      </c>
      <c r="T89" s="102">
        <v>0.02</v>
      </c>
      <c r="U89" s="102">
        <v>0.41</v>
      </c>
      <c r="V89" s="109">
        <v>55</v>
      </c>
      <c r="W89" s="109">
        <v>145</v>
      </c>
      <c r="X89" s="109">
        <v>308</v>
      </c>
      <c r="Y89" s="7"/>
      <c r="Z89" s="7"/>
      <c r="AA89" s="86"/>
      <c r="AB89" s="86"/>
      <c r="AC89" s="94"/>
      <c r="AD89" s="7"/>
      <c r="AE89" s="7"/>
      <c r="AF89" s="1"/>
      <c r="AG89" s="7"/>
      <c r="AH89" s="7"/>
      <c r="AI89" s="7"/>
      <c r="AJ89" s="7"/>
      <c r="AK89" s="7"/>
      <c r="AL89" s="7"/>
      <c r="AM89" s="1"/>
      <c r="AN89" s="1"/>
      <c r="AO89" s="1"/>
      <c r="AP89" s="1"/>
      <c r="AQ89" s="1"/>
      <c r="AR89" s="1"/>
      <c r="AS89" s="1"/>
      <c r="AT89" s="1"/>
      <c r="AU89" s="1"/>
      <c r="AV89" s="321" t="s">
        <v>5154</v>
      </c>
      <c r="AX89" t="s">
        <v>5208</v>
      </c>
    </row>
    <row r="90" spans="1:50" ht="15.75" x14ac:dyDescent="0.25">
      <c r="A90" t="s">
        <v>289</v>
      </c>
      <c r="B90" t="s">
        <v>2687</v>
      </c>
      <c r="D90" t="s">
        <v>2701</v>
      </c>
      <c r="E90" t="s">
        <v>5153</v>
      </c>
      <c r="F90" t="s">
        <v>1793</v>
      </c>
      <c r="G90" s="1"/>
      <c r="H90" s="109">
        <v>73170080</v>
      </c>
      <c r="I90" s="1" t="s">
        <v>2086</v>
      </c>
      <c r="J90" s="1" t="s">
        <v>2086</v>
      </c>
      <c r="K90" s="1" t="s">
        <v>2086</v>
      </c>
      <c r="L90" t="s">
        <v>2686</v>
      </c>
      <c r="M90" s="40" t="s">
        <v>293</v>
      </c>
      <c r="N90" s="1" t="s">
        <v>1995</v>
      </c>
      <c r="O90" s="168">
        <v>127.5</v>
      </c>
      <c r="P90" s="161">
        <f>Q90*0.8</f>
        <v>234.4</v>
      </c>
      <c r="Q90">
        <v>293</v>
      </c>
      <c r="R90" s="167" t="s">
        <v>2927</v>
      </c>
      <c r="S90" s="102">
        <v>0.39</v>
      </c>
      <c r="T90" s="102">
        <v>0.02</v>
      </c>
      <c r="U90" s="102">
        <v>0.41</v>
      </c>
      <c r="V90" s="109">
        <v>55</v>
      </c>
      <c r="W90" s="109">
        <v>145</v>
      </c>
      <c r="X90" s="109">
        <v>308</v>
      </c>
      <c r="Y90" s="7"/>
      <c r="Z90" s="7"/>
      <c r="AA90" s="86"/>
      <c r="AB90" s="86"/>
      <c r="AC90" s="94"/>
      <c r="AD90" s="7"/>
      <c r="AE90" s="7"/>
      <c r="AF90" s="1"/>
      <c r="AG90" s="7"/>
      <c r="AH90" s="7"/>
      <c r="AI90" s="7"/>
      <c r="AJ90" s="7"/>
      <c r="AK90" s="7"/>
      <c r="AL90" s="7"/>
      <c r="AM90" s="1"/>
      <c r="AN90" s="1"/>
      <c r="AO90" s="1"/>
      <c r="AP90" s="1"/>
      <c r="AQ90" s="1"/>
      <c r="AR90" s="1"/>
      <c r="AS90" s="1"/>
      <c r="AT90" s="1"/>
      <c r="AU90" s="1"/>
      <c r="AV90" s="321" t="s">
        <v>5154</v>
      </c>
      <c r="AX90" t="s">
        <v>5208</v>
      </c>
    </row>
    <row r="91" spans="1:50" ht="15.75" x14ac:dyDescent="0.25">
      <c r="G91" s="1"/>
      <c r="H91" s="1"/>
      <c r="I91" s="1"/>
      <c r="J91" s="1"/>
      <c r="K91" s="1"/>
      <c r="L91" s="1"/>
      <c r="M91" s="1"/>
      <c r="N91" s="1"/>
      <c r="O91" s="168"/>
      <c r="P91" s="162"/>
      <c r="R91" s="7"/>
      <c r="S91" s="102"/>
      <c r="T91" s="93"/>
      <c r="U91" s="7"/>
      <c r="V91" s="109"/>
      <c r="W91" s="7"/>
      <c r="X91" s="87"/>
      <c r="Y91" s="7"/>
      <c r="Z91" s="7"/>
      <c r="AA91" s="86"/>
      <c r="AB91" s="86"/>
      <c r="AC91" s="94"/>
      <c r="AD91" s="7"/>
      <c r="AE91" s="7"/>
      <c r="AF91" s="1"/>
      <c r="AG91" s="7"/>
      <c r="AH91" s="7"/>
      <c r="AI91" s="7"/>
      <c r="AJ91" s="7"/>
      <c r="AK91" s="7"/>
      <c r="AL91" s="7"/>
      <c r="AM91" s="1"/>
      <c r="AN91" s="1"/>
      <c r="AO91" s="1"/>
      <c r="AP91" s="1"/>
      <c r="AQ91" s="1"/>
      <c r="AR91" s="1"/>
      <c r="AS91" s="1"/>
      <c r="AT91" s="1"/>
      <c r="AU91" s="1"/>
      <c r="AV91" s="321"/>
    </row>
    <row r="92" spans="1:50" ht="15.75" x14ac:dyDescent="0.25">
      <c r="A92" t="s">
        <v>289</v>
      </c>
      <c r="B92" t="s">
        <v>1918</v>
      </c>
      <c r="D92" t="s">
        <v>1908</v>
      </c>
      <c r="E92" t="s">
        <v>3017</v>
      </c>
      <c r="F92" t="s">
        <v>2083</v>
      </c>
      <c r="G92" s="1"/>
      <c r="H92" s="1">
        <v>64069050</v>
      </c>
      <c r="I92" s="1" t="s">
        <v>2086</v>
      </c>
      <c r="J92" s="1" t="s">
        <v>2086</v>
      </c>
      <c r="K92" s="1" t="s">
        <v>2086</v>
      </c>
      <c r="L92" s="1" t="s">
        <v>2089</v>
      </c>
      <c r="M92" t="s">
        <v>2631</v>
      </c>
      <c r="N92" s="1" t="s">
        <v>1995</v>
      </c>
      <c r="O92" s="168">
        <v>16.8</v>
      </c>
      <c r="P92" s="161">
        <f>Q92*0.8</f>
        <v>31.200000000000003</v>
      </c>
      <c r="Q92">
        <v>39</v>
      </c>
      <c r="R92" s="8">
        <v>7314241155102</v>
      </c>
      <c r="S92" s="102">
        <v>2.1000000000000001E-2</v>
      </c>
      <c r="T92" s="102">
        <v>0</v>
      </c>
      <c r="U92" s="102">
        <v>2.1000000000000001E-2</v>
      </c>
      <c r="V92" s="109">
        <v>20</v>
      </c>
      <c r="W92" s="109">
        <v>180</v>
      </c>
      <c r="X92" s="109">
        <v>95</v>
      </c>
      <c r="Y92" s="7"/>
      <c r="Z92" s="7"/>
      <c r="AA92" s="86"/>
      <c r="AB92" s="86" t="s">
        <v>2091</v>
      </c>
      <c r="AC92" s="94"/>
      <c r="AD92" s="7"/>
      <c r="AE92" s="7"/>
      <c r="AF92" s="1"/>
      <c r="AG92" s="7"/>
      <c r="AH92" s="7"/>
      <c r="AI92" s="7"/>
      <c r="AJ92" s="7"/>
      <c r="AK92" s="7"/>
      <c r="AL92" s="7"/>
      <c r="AM92" s="1"/>
      <c r="AN92" s="1"/>
      <c r="AO92" s="1"/>
      <c r="AP92" s="1"/>
      <c r="AQ92" s="1"/>
      <c r="AR92" s="1"/>
      <c r="AS92" s="1"/>
      <c r="AT92" s="1"/>
      <c r="AU92" s="1"/>
      <c r="AV92" s="321" t="s">
        <v>2930</v>
      </c>
      <c r="AX92" t="s">
        <v>5209</v>
      </c>
    </row>
    <row r="93" spans="1:50" ht="15.75" x14ac:dyDescent="0.25">
      <c r="G93" s="1"/>
      <c r="H93" s="1"/>
      <c r="I93" s="1"/>
      <c r="J93" s="1"/>
      <c r="K93" s="1"/>
      <c r="L93" s="1"/>
      <c r="N93" s="1"/>
      <c r="O93" s="168"/>
      <c r="P93" s="161"/>
      <c r="S93" s="102"/>
      <c r="T93" s="93"/>
      <c r="U93" s="7"/>
      <c r="V93" s="109"/>
      <c r="W93" s="7"/>
      <c r="X93" s="87"/>
      <c r="Y93" s="7"/>
      <c r="Z93" s="7"/>
      <c r="AA93" s="86"/>
      <c r="AB93" s="86"/>
      <c r="AC93" s="94"/>
      <c r="AD93" s="7"/>
      <c r="AE93" s="7"/>
      <c r="AF93" s="1"/>
      <c r="AG93" s="7"/>
      <c r="AH93" s="7"/>
      <c r="AI93" s="7"/>
      <c r="AJ93" s="7"/>
      <c r="AK93" s="7"/>
      <c r="AL93" s="7"/>
      <c r="AM93" s="1"/>
      <c r="AN93" s="1"/>
      <c r="AO93" s="1"/>
      <c r="AP93" s="1"/>
      <c r="AQ93" s="1"/>
      <c r="AR93" s="1"/>
      <c r="AS93" s="1"/>
      <c r="AT93" s="1"/>
      <c r="AU93" s="1"/>
      <c r="AV93" s="321"/>
    </row>
    <row r="94" spans="1:50" ht="15.75" x14ac:dyDescent="0.25">
      <c r="A94" t="s">
        <v>289</v>
      </c>
      <c r="B94" t="s">
        <v>1655</v>
      </c>
      <c r="D94" t="s">
        <v>1909</v>
      </c>
      <c r="E94" t="s">
        <v>4357</v>
      </c>
      <c r="F94" t="s">
        <v>2082</v>
      </c>
      <c r="G94" s="1"/>
      <c r="H94" s="1">
        <v>96039091</v>
      </c>
      <c r="I94" s="1" t="s">
        <v>2086</v>
      </c>
      <c r="J94" s="1" t="s">
        <v>2086</v>
      </c>
      <c r="K94" s="1" t="s">
        <v>2086</v>
      </c>
      <c r="L94" s="1" t="s">
        <v>2089</v>
      </c>
      <c r="M94" s="1" t="s">
        <v>334</v>
      </c>
      <c r="N94" s="1" t="s">
        <v>1995</v>
      </c>
      <c r="O94" s="168">
        <v>28.9</v>
      </c>
      <c r="P94" s="161">
        <f>Q94*0.8</f>
        <v>54.400000000000006</v>
      </c>
      <c r="Q94">
        <v>68</v>
      </c>
      <c r="R94" s="8">
        <v>7313414000010</v>
      </c>
      <c r="S94" s="102">
        <v>0.1</v>
      </c>
      <c r="T94" s="94">
        <v>0.15</v>
      </c>
      <c r="U94" s="126">
        <v>0.25</v>
      </c>
      <c r="V94" s="109">
        <v>50</v>
      </c>
      <c r="W94" s="109">
        <v>280</v>
      </c>
      <c r="X94" s="87">
        <v>235</v>
      </c>
      <c r="Y94" s="109">
        <v>12</v>
      </c>
      <c r="Z94" s="7"/>
      <c r="AA94" s="86"/>
      <c r="AB94" s="86" t="s">
        <v>2091</v>
      </c>
      <c r="AC94" s="94"/>
      <c r="AD94" s="7"/>
      <c r="AE94" s="7"/>
      <c r="AF94" s="1"/>
      <c r="AG94" s="7"/>
      <c r="AH94" s="7"/>
      <c r="AI94" s="7"/>
      <c r="AJ94" s="7"/>
      <c r="AK94" s="7"/>
      <c r="AL94" s="7"/>
      <c r="AM94" s="1"/>
      <c r="AN94" s="1"/>
      <c r="AO94" s="1"/>
      <c r="AP94" s="1"/>
      <c r="AQ94" s="1"/>
      <c r="AR94" s="1"/>
      <c r="AS94" s="1"/>
      <c r="AT94" s="1"/>
      <c r="AU94" s="1"/>
      <c r="AV94" s="321" t="s">
        <v>2931</v>
      </c>
      <c r="AX94" t="s">
        <v>5217</v>
      </c>
    </row>
    <row r="95" spans="1:50" ht="15.75" x14ac:dyDescent="0.25">
      <c r="A95" t="s">
        <v>289</v>
      </c>
      <c r="B95" t="s">
        <v>1655</v>
      </c>
      <c r="D95" t="s">
        <v>1910</v>
      </c>
      <c r="E95" t="s">
        <v>4358</v>
      </c>
      <c r="F95" t="s">
        <v>2082</v>
      </c>
      <c r="G95" s="1"/>
      <c r="H95" s="1">
        <v>96039091</v>
      </c>
      <c r="I95" s="1" t="s">
        <v>2086</v>
      </c>
      <c r="J95" s="1" t="s">
        <v>2086</v>
      </c>
      <c r="K95" s="1" t="s">
        <v>2086</v>
      </c>
      <c r="L95" s="1" t="s">
        <v>2089</v>
      </c>
      <c r="M95" s="1" t="s">
        <v>334</v>
      </c>
      <c r="N95" s="1" t="s">
        <v>1995</v>
      </c>
      <c r="O95" s="168">
        <v>23.1</v>
      </c>
      <c r="P95" s="161">
        <f>Q95*0.8</f>
        <v>43.2</v>
      </c>
      <c r="Q95">
        <v>54</v>
      </c>
      <c r="R95" s="8">
        <v>7313414000034</v>
      </c>
      <c r="S95" s="102">
        <v>0.1</v>
      </c>
      <c r="T95" s="94">
        <v>0.1</v>
      </c>
      <c r="U95" s="126">
        <v>0.2</v>
      </c>
      <c r="V95" s="109">
        <v>50</v>
      </c>
      <c r="W95" s="109">
        <v>270</v>
      </c>
      <c r="X95" s="87">
        <v>230</v>
      </c>
      <c r="Y95" s="109">
        <v>12</v>
      </c>
      <c r="Z95" s="7"/>
      <c r="AA95" s="86"/>
      <c r="AB95" s="86" t="s">
        <v>2091</v>
      </c>
      <c r="AC95" s="94"/>
      <c r="AD95" s="7"/>
      <c r="AE95" s="7"/>
      <c r="AF95" s="1"/>
      <c r="AG95" s="7"/>
      <c r="AH95" s="7"/>
      <c r="AI95" s="7"/>
      <c r="AJ95" s="7"/>
      <c r="AK95" s="7"/>
      <c r="AL95" s="7"/>
      <c r="AM95" s="1"/>
      <c r="AN95" s="1"/>
      <c r="AO95" s="1"/>
      <c r="AP95" s="1"/>
      <c r="AQ95" s="1"/>
      <c r="AR95" s="1"/>
      <c r="AS95" s="1"/>
      <c r="AT95" s="1"/>
      <c r="AU95" s="1"/>
      <c r="AV95" s="321" t="s">
        <v>2932</v>
      </c>
      <c r="AX95" t="s">
        <v>5217</v>
      </c>
    </row>
    <row r="96" spans="1:50" ht="15.75" x14ac:dyDescent="0.25">
      <c r="G96" s="1"/>
      <c r="H96" s="1"/>
      <c r="I96" s="1"/>
      <c r="J96" s="1"/>
      <c r="K96" s="1"/>
      <c r="L96" s="1"/>
      <c r="N96" s="1"/>
      <c r="O96" s="168"/>
      <c r="P96" s="161"/>
      <c r="S96" s="102"/>
      <c r="T96" s="94"/>
      <c r="U96" s="126"/>
      <c r="V96" s="109"/>
      <c r="W96" s="109"/>
      <c r="X96" s="87"/>
      <c r="Y96" s="109"/>
      <c r="Z96" s="7"/>
      <c r="AA96" s="86"/>
      <c r="AB96" s="86"/>
      <c r="AC96" s="94"/>
      <c r="AD96" s="7"/>
      <c r="AE96" s="7"/>
      <c r="AF96" s="1"/>
      <c r="AG96" s="7"/>
      <c r="AH96" s="7"/>
      <c r="AI96" s="7"/>
      <c r="AJ96" s="7"/>
      <c r="AK96" s="7"/>
      <c r="AL96" s="7"/>
      <c r="AM96" s="1"/>
      <c r="AN96" s="1"/>
      <c r="AO96" s="1"/>
      <c r="AP96" s="1"/>
      <c r="AQ96" s="1"/>
      <c r="AR96" s="1"/>
      <c r="AS96" s="1"/>
      <c r="AT96" s="1"/>
      <c r="AU96" s="1"/>
      <c r="AV96" s="321"/>
    </row>
    <row r="97" spans="1:50" ht="15.75" x14ac:dyDescent="0.25">
      <c r="A97" t="s">
        <v>289</v>
      </c>
      <c r="B97" t="s">
        <v>1655</v>
      </c>
      <c r="D97" t="s">
        <v>1911</v>
      </c>
      <c r="E97" t="s">
        <v>4359</v>
      </c>
      <c r="F97" t="s">
        <v>2090</v>
      </c>
      <c r="G97" s="1"/>
      <c r="H97" s="1">
        <v>39269097</v>
      </c>
      <c r="I97" s="1" t="s">
        <v>2086</v>
      </c>
      <c r="J97" s="1" t="s">
        <v>2086</v>
      </c>
      <c r="K97" s="1" t="s">
        <v>2086</v>
      </c>
      <c r="L97" s="1" t="s">
        <v>2089</v>
      </c>
      <c r="M97" s="1" t="s">
        <v>334</v>
      </c>
      <c r="N97" s="1" t="s">
        <v>1995</v>
      </c>
      <c r="O97" s="168" t="e">
        <f>N97*1.02</f>
        <v>#VALUE!</v>
      </c>
      <c r="P97" s="161">
        <f>Q97*0.8</f>
        <v>112</v>
      </c>
      <c r="Q97">
        <v>140</v>
      </c>
      <c r="R97" s="8">
        <v>7314247008198</v>
      </c>
      <c r="S97" s="102">
        <v>0.3</v>
      </c>
      <c r="T97" s="94">
        <v>0.1</v>
      </c>
      <c r="U97" s="126">
        <v>0.4</v>
      </c>
      <c r="V97" s="109">
        <v>60</v>
      </c>
      <c r="W97" s="109">
        <v>520</v>
      </c>
      <c r="X97" s="87">
        <v>330</v>
      </c>
      <c r="Y97" s="109">
        <v>10</v>
      </c>
      <c r="Z97" s="7"/>
      <c r="AA97" s="86"/>
      <c r="AB97" s="86" t="s">
        <v>2092</v>
      </c>
      <c r="AC97" s="94"/>
      <c r="AD97" s="7"/>
      <c r="AE97" s="7"/>
      <c r="AF97" s="1"/>
      <c r="AG97" s="7"/>
      <c r="AH97" s="7"/>
      <c r="AI97" s="7"/>
      <c r="AJ97" s="7"/>
      <c r="AK97" s="7"/>
      <c r="AL97" s="7"/>
      <c r="AM97" s="1"/>
      <c r="AN97" s="1"/>
      <c r="AO97" s="1"/>
      <c r="AP97" s="1"/>
      <c r="AQ97" s="1"/>
      <c r="AR97" s="1"/>
      <c r="AS97" s="1"/>
      <c r="AT97" s="1"/>
      <c r="AU97" s="1"/>
      <c r="AV97" s="321" t="s">
        <v>2933</v>
      </c>
      <c r="AX97" t="s">
        <v>5217</v>
      </c>
    </row>
    <row r="98" spans="1:50" s="3" customFormat="1" ht="15.75" x14ac:dyDescent="0.25">
      <c r="A98" s="3" t="s">
        <v>289</v>
      </c>
      <c r="B98" s="3" t="s">
        <v>1655</v>
      </c>
      <c r="D98" s="3" t="s">
        <v>1912</v>
      </c>
      <c r="E98" s="3" t="s">
        <v>1913</v>
      </c>
      <c r="F98" s="3" t="s">
        <v>2081</v>
      </c>
      <c r="G98" s="1"/>
      <c r="H98" s="1">
        <v>90178010</v>
      </c>
      <c r="I98" s="1" t="s">
        <v>2086</v>
      </c>
      <c r="J98" s="1" t="s">
        <v>2086</v>
      </c>
      <c r="K98" s="1" t="s">
        <v>2086</v>
      </c>
      <c r="L98" s="1" t="s">
        <v>2089</v>
      </c>
      <c r="M98" s="1" t="s">
        <v>334</v>
      </c>
      <c r="N98" s="1" t="s">
        <v>1995</v>
      </c>
      <c r="O98" s="168">
        <v>101</v>
      </c>
      <c r="P98" s="161">
        <f>Q98*0.8</f>
        <v>188</v>
      </c>
      <c r="Q98">
        <v>235</v>
      </c>
      <c r="R98" s="132">
        <v>73142470084402</v>
      </c>
      <c r="S98" s="102">
        <v>0.05</v>
      </c>
      <c r="T98" s="94">
        <v>0.05</v>
      </c>
      <c r="U98" s="126">
        <v>0.1</v>
      </c>
      <c r="V98" s="109">
        <v>20</v>
      </c>
      <c r="W98" s="109">
        <v>30</v>
      </c>
      <c r="X98" s="87">
        <v>135</v>
      </c>
      <c r="Y98" s="109">
        <v>10</v>
      </c>
      <c r="Z98" s="7"/>
      <c r="AA98" s="86"/>
      <c r="AB98" s="86"/>
      <c r="AC98" s="94"/>
      <c r="AD98" s="7"/>
      <c r="AE98" s="7"/>
      <c r="AF98" s="1"/>
      <c r="AG98" s="7"/>
      <c r="AH98" s="7"/>
      <c r="AI98" s="7"/>
      <c r="AJ98" s="7"/>
      <c r="AK98" s="7"/>
      <c r="AL98" s="7"/>
      <c r="AM98" s="1"/>
      <c r="AN98" s="1"/>
      <c r="AO98" s="1"/>
      <c r="AP98" s="1"/>
      <c r="AQ98" s="1"/>
      <c r="AR98" s="1"/>
      <c r="AS98" s="1"/>
      <c r="AT98" s="1"/>
      <c r="AU98" s="1"/>
      <c r="AV98" s="320" t="s">
        <v>2934</v>
      </c>
      <c r="AX98" t="s">
        <v>5217</v>
      </c>
    </row>
    <row r="99" spans="1:50" s="3" customFormat="1" ht="15.75" x14ac:dyDescent="0.25">
      <c r="A99" s="3" t="s">
        <v>289</v>
      </c>
      <c r="B99" s="3" t="s">
        <v>1655</v>
      </c>
      <c r="D99" s="3" t="s">
        <v>4266</v>
      </c>
      <c r="E99" s="3" t="s">
        <v>4265</v>
      </c>
      <c r="F99" s="3" t="s">
        <v>2081</v>
      </c>
      <c r="G99" s="1"/>
      <c r="H99" s="1">
        <v>90178010</v>
      </c>
      <c r="I99" s="1" t="s">
        <v>2086</v>
      </c>
      <c r="J99" s="1" t="s">
        <v>2086</v>
      </c>
      <c r="K99" s="1" t="s">
        <v>2086</v>
      </c>
      <c r="L99" s="1" t="s">
        <v>2089</v>
      </c>
      <c r="M99" s="1" t="s">
        <v>334</v>
      </c>
      <c r="N99" s="1" t="s">
        <v>1995</v>
      </c>
      <c r="O99" s="168">
        <v>142</v>
      </c>
      <c r="P99" s="161">
        <f>Q99*0.8</f>
        <v>260</v>
      </c>
      <c r="Q99">
        <v>325</v>
      </c>
      <c r="R99" s="132">
        <v>7314247008433</v>
      </c>
      <c r="S99" s="102">
        <v>0.15</v>
      </c>
      <c r="T99" s="94">
        <v>0</v>
      </c>
      <c r="U99" s="126">
        <v>0.1</v>
      </c>
      <c r="V99" s="109">
        <v>35</v>
      </c>
      <c r="W99" s="109">
        <v>500</v>
      </c>
      <c r="X99" s="87">
        <v>130</v>
      </c>
      <c r="Y99" s="109">
        <v>10</v>
      </c>
      <c r="Z99" s="7"/>
      <c r="AA99" s="86"/>
      <c r="AB99" s="86"/>
      <c r="AC99" s="94"/>
      <c r="AD99" s="7"/>
      <c r="AE99" s="7"/>
      <c r="AF99" s="1"/>
      <c r="AG99" s="7"/>
      <c r="AH99" s="7"/>
      <c r="AI99" s="7"/>
      <c r="AJ99" s="7"/>
      <c r="AK99" s="7"/>
      <c r="AL99" s="7"/>
      <c r="AM99" s="1"/>
      <c r="AN99" s="1"/>
      <c r="AO99" s="1"/>
      <c r="AP99" s="1"/>
      <c r="AQ99" s="1"/>
      <c r="AR99" s="1"/>
      <c r="AS99" s="1"/>
      <c r="AT99" s="1"/>
      <c r="AU99" s="1"/>
      <c r="AV99" s="320" t="s">
        <v>2934</v>
      </c>
      <c r="AX99" t="s">
        <v>5217</v>
      </c>
    </row>
    <row r="100" spans="1:50" s="12" customFormat="1" ht="15.75" x14ac:dyDescent="0.25">
      <c r="A100" s="12" t="s">
        <v>289</v>
      </c>
      <c r="B100" s="12" t="s">
        <v>1655</v>
      </c>
      <c r="D100" s="12" t="s">
        <v>1914</v>
      </c>
      <c r="E100" s="12" t="s">
        <v>1915</v>
      </c>
      <c r="F100" s="12" t="s">
        <v>2080</v>
      </c>
      <c r="G100" s="169"/>
      <c r="H100" s="169">
        <v>90178010</v>
      </c>
      <c r="I100" s="169" t="s">
        <v>2086</v>
      </c>
      <c r="J100" s="169" t="s">
        <v>2086</v>
      </c>
      <c r="K100" s="169" t="s">
        <v>2086</v>
      </c>
      <c r="L100" s="169" t="s">
        <v>2089</v>
      </c>
      <c r="M100" s="169" t="s">
        <v>334</v>
      </c>
      <c r="N100" s="169" t="s">
        <v>1995</v>
      </c>
      <c r="O100" s="168">
        <v>142</v>
      </c>
      <c r="P100" s="221">
        <f>Q100*0.8</f>
        <v>260</v>
      </c>
      <c r="Q100">
        <v>325</v>
      </c>
      <c r="R100" s="172">
        <v>7314247008419</v>
      </c>
      <c r="S100" s="222">
        <v>0.15</v>
      </c>
      <c r="T100" s="223">
        <v>0.1</v>
      </c>
      <c r="U100" s="224">
        <v>0.15</v>
      </c>
      <c r="V100" s="225">
        <v>20</v>
      </c>
      <c r="W100" s="225">
        <v>520</v>
      </c>
      <c r="X100" s="226">
        <v>155</v>
      </c>
      <c r="Y100" s="225">
        <v>10</v>
      </c>
      <c r="Z100" s="171"/>
      <c r="AA100" s="227"/>
      <c r="AB100" s="227"/>
      <c r="AC100" s="223"/>
      <c r="AD100" s="171"/>
      <c r="AE100" s="171"/>
      <c r="AF100" s="169"/>
      <c r="AG100" s="171"/>
      <c r="AH100" s="171"/>
      <c r="AI100" s="171"/>
      <c r="AJ100" s="171"/>
      <c r="AK100" s="171"/>
      <c r="AL100" s="171"/>
      <c r="AM100" s="169"/>
      <c r="AN100" s="169"/>
      <c r="AO100" s="169"/>
      <c r="AP100" s="169"/>
      <c r="AQ100" s="169"/>
      <c r="AR100" s="169"/>
      <c r="AS100" s="169"/>
      <c r="AT100" s="169"/>
      <c r="AU100" s="169"/>
      <c r="AV100" s="324" t="s">
        <v>4361</v>
      </c>
      <c r="AX100" t="s">
        <v>5217</v>
      </c>
    </row>
    <row r="101" spans="1:50" ht="15.75" x14ac:dyDescent="0.25">
      <c r="G101" s="1"/>
      <c r="H101" s="1"/>
      <c r="I101" s="1"/>
      <c r="J101" s="1"/>
      <c r="K101" s="1"/>
      <c r="L101" s="1"/>
      <c r="M101" s="1"/>
      <c r="N101" s="1"/>
      <c r="O101" s="168"/>
      <c r="P101" s="161"/>
      <c r="R101" s="8"/>
      <c r="S101" s="102"/>
      <c r="T101" s="94"/>
      <c r="U101" s="146"/>
      <c r="V101" s="109"/>
      <c r="W101" s="115"/>
      <c r="X101" s="87"/>
      <c r="Y101" s="109"/>
      <c r="Z101" s="7"/>
      <c r="AA101" s="86"/>
      <c r="AB101" s="86"/>
      <c r="AC101" s="94"/>
      <c r="AD101" s="7"/>
      <c r="AE101" s="7"/>
      <c r="AF101" s="1"/>
      <c r="AG101" s="7"/>
      <c r="AH101" s="7"/>
      <c r="AI101" s="7"/>
      <c r="AJ101" s="7"/>
      <c r="AK101" s="7"/>
      <c r="AL101" s="7"/>
      <c r="AM101" s="1"/>
      <c r="AN101" s="1"/>
      <c r="AO101" s="1"/>
      <c r="AP101" s="1"/>
      <c r="AQ101" s="1"/>
      <c r="AR101" s="1"/>
      <c r="AS101" s="1"/>
      <c r="AT101" s="1"/>
      <c r="AU101" s="1"/>
      <c r="AV101" s="321"/>
    </row>
    <row r="102" spans="1:50" ht="15.75" x14ac:dyDescent="0.25">
      <c r="A102" t="s">
        <v>289</v>
      </c>
      <c r="B102" t="s">
        <v>1655</v>
      </c>
      <c r="D102" t="s">
        <v>2702</v>
      </c>
      <c r="E102" t="s">
        <v>3009</v>
      </c>
      <c r="F102" t="s">
        <v>2713</v>
      </c>
      <c r="G102" s="11"/>
      <c r="H102" s="1">
        <v>34051000</v>
      </c>
      <c r="I102" s="1" t="s">
        <v>2086</v>
      </c>
      <c r="J102" s="1" t="s">
        <v>2086</v>
      </c>
      <c r="K102" s="1" t="s">
        <v>2086</v>
      </c>
      <c r="L102" s="1" t="s">
        <v>2089</v>
      </c>
      <c r="M102" s="11" t="s">
        <v>2951</v>
      </c>
      <c r="N102" s="1" t="s">
        <v>1995</v>
      </c>
      <c r="O102" s="168">
        <v>29.6</v>
      </c>
      <c r="P102" s="161">
        <f>Q102*0.8</f>
        <v>54.400000000000006</v>
      </c>
      <c r="Q102">
        <v>68</v>
      </c>
      <c r="R102" s="139">
        <v>7314243600006</v>
      </c>
      <c r="S102" s="102">
        <v>0.08</v>
      </c>
      <c r="T102" s="102">
        <v>1.2999999999999999E-2</v>
      </c>
      <c r="U102" s="102">
        <v>9.2999999999999999E-2</v>
      </c>
      <c r="V102" s="109">
        <v>32</v>
      </c>
      <c r="W102" s="109">
        <v>160</v>
      </c>
      <c r="X102" s="109">
        <v>50</v>
      </c>
      <c r="Y102" s="7"/>
      <c r="Z102" s="7"/>
      <c r="AA102" s="86"/>
      <c r="AB102" s="86"/>
      <c r="AC102" s="94"/>
      <c r="AD102" s="7"/>
      <c r="AE102" s="7"/>
      <c r="AF102" s="11"/>
      <c r="AG102" s="7"/>
      <c r="AH102" s="7"/>
      <c r="AI102" s="7"/>
      <c r="AJ102" s="7"/>
      <c r="AK102" s="7"/>
      <c r="AL102" s="7"/>
      <c r="AM102" s="11"/>
      <c r="AN102" s="11"/>
      <c r="AO102" s="11"/>
      <c r="AP102" s="11"/>
      <c r="AQ102" s="11"/>
      <c r="AR102" s="11"/>
      <c r="AS102" s="11"/>
      <c r="AT102" s="11"/>
      <c r="AU102" s="11"/>
      <c r="AV102" s="321" t="s">
        <v>3010</v>
      </c>
      <c r="AX102" t="s">
        <v>5218</v>
      </c>
    </row>
    <row r="103" spans="1:50" ht="15.75" x14ac:dyDescent="0.25">
      <c r="A103" t="s">
        <v>289</v>
      </c>
      <c r="B103" t="s">
        <v>1655</v>
      </c>
      <c r="D103" t="s">
        <v>2703</v>
      </c>
      <c r="E103" t="s">
        <v>3011</v>
      </c>
      <c r="F103" t="s">
        <v>2713</v>
      </c>
      <c r="G103" s="1"/>
      <c r="H103" s="1">
        <v>34051000</v>
      </c>
      <c r="I103" s="1" t="s">
        <v>2086</v>
      </c>
      <c r="J103" s="1" t="s">
        <v>2086</v>
      </c>
      <c r="K103" s="1" t="s">
        <v>2086</v>
      </c>
      <c r="L103" s="1" t="s">
        <v>2089</v>
      </c>
      <c r="M103" s="11" t="s">
        <v>2951</v>
      </c>
      <c r="N103" s="1" t="s">
        <v>1995</v>
      </c>
      <c r="O103" s="168">
        <v>29.6</v>
      </c>
      <c r="P103" s="161">
        <f>Q103*0.8</f>
        <v>54.400000000000006</v>
      </c>
      <c r="Q103">
        <v>68</v>
      </c>
      <c r="R103" s="139">
        <v>7314243600037</v>
      </c>
      <c r="S103" s="102">
        <v>0.08</v>
      </c>
      <c r="T103" s="102">
        <v>1.2999999999999999E-2</v>
      </c>
      <c r="U103" s="102">
        <v>9.2999999999999999E-2</v>
      </c>
      <c r="V103" s="109">
        <v>32</v>
      </c>
      <c r="W103" s="109">
        <v>160</v>
      </c>
      <c r="X103" s="109">
        <v>50</v>
      </c>
      <c r="Y103" s="7"/>
      <c r="Z103" s="7"/>
      <c r="AA103" s="86"/>
      <c r="AB103" s="86"/>
      <c r="AC103" s="94"/>
      <c r="AD103" s="7"/>
      <c r="AE103" s="7"/>
      <c r="AF103" s="1"/>
      <c r="AG103" s="7"/>
      <c r="AH103" s="7"/>
      <c r="AI103" s="7"/>
      <c r="AJ103" s="7"/>
      <c r="AK103" s="7"/>
      <c r="AL103" s="7"/>
      <c r="AM103" s="1"/>
      <c r="AN103" s="1"/>
      <c r="AO103" s="1"/>
      <c r="AP103" s="1"/>
      <c r="AQ103" s="1"/>
      <c r="AR103" s="1"/>
      <c r="AS103" s="1"/>
      <c r="AT103" s="1"/>
      <c r="AU103" s="1"/>
      <c r="AV103" s="321" t="s">
        <v>3010</v>
      </c>
      <c r="AX103" t="s">
        <v>5218</v>
      </c>
    </row>
    <row r="104" spans="1:50" ht="15.75" x14ac:dyDescent="0.25">
      <c r="A104" t="s">
        <v>289</v>
      </c>
      <c r="B104" t="s">
        <v>1655</v>
      </c>
      <c r="D104" t="s">
        <v>2704</v>
      </c>
      <c r="E104" t="s">
        <v>3012</v>
      </c>
      <c r="F104" t="s">
        <v>2713</v>
      </c>
      <c r="G104" s="1"/>
      <c r="H104" s="1">
        <v>34051000</v>
      </c>
      <c r="I104" s="1" t="s">
        <v>2086</v>
      </c>
      <c r="J104" s="1" t="s">
        <v>2086</v>
      </c>
      <c r="K104" s="1" t="s">
        <v>2086</v>
      </c>
      <c r="L104" s="1" t="s">
        <v>2089</v>
      </c>
      <c r="M104" s="11" t="s">
        <v>2951</v>
      </c>
      <c r="N104" s="1" t="s">
        <v>1995</v>
      </c>
      <c r="O104" s="168">
        <v>29.6</v>
      </c>
      <c r="P104" s="161">
        <f>Q104*0.8</f>
        <v>54.400000000000006</v>
      </c>
      <c r="Q104">
        <v>68</v>
      </c>
      <c r="R104" s="139">
        <v>7314243600051</v>
      </c>
      <c r="S104" s="102">
        <v>0.08</v>
      </c>
      <c r="T104" s="102">
        <v>1.2999999999999999E-2</v>
      </c>
      <c r="U104" s="102">
        <v>9.2999999999999999E-2</v>
      </c>
      <c r="V104" s="109">
        <v>32</v>
      </c>
      <c r="W104" s="109">
        <v>160</v>
      </c>
      <c r="X104" s="109">
        <v>50</v>
      </c>
      <c r="Y104" s="7"/>
      <c r="Z104" s="7"/>
      <c r="AA104" s="86"/>
      <c r="AB104" s="86"/>
      <c r="AC104" s="94"/>
      <c r="AD104" s="7"/>
      <c r="AE104" s="7"/>
      <c r="AF104" s="1"/>
      <c r="AG104" s="7"/>
      <c r="AH104" s="7"/>
      <c r="AI104" s="7"/>
      <c r="AJ104" s="7"/>
      <c r="AK104" s="7"/>
      <c r="AL104" s="7"/>
      <c r="AM104" s="1"/>
      <c r="AN104" s="1"/>
      <c r="AO104" s="1"/>
      <c r="AP104" s="1"/>
      <c r="AQ104" s="1"/>
      <c r="AR104" s="1"/>
      <c r="AS104" s="1"/>
      <c r="AT104" s="1"/>
      <c r="AU104" s="1"/>
      <c r="AV104" s="321" t="s">
        <v>3010</v>
      </c>
      <c r="AX104" t="s">
        <v>5218</v>
      </c>
    </row>
    <row r="105" spans="1:50" ht="15.75" x14ac:dyDescent="0.25">
      <c r="A105" t="s">
        <v>289</v>
      </c>
      <c r="B105" t="s">
        <v>1655</v>
      </c>
      <c r="D105" t="s">
        <v>2705</v>
      </c>
      <c r="E105" t="s">
        <v>3013</v>
      </c>
      <c r="F105" t="s">
        <v>2713</v>
      </c>
      <c r="G105" s="1"/>
      <c r="H105" s="1">
        <v>34051000</v>
      </c>
      <c r="I105" s="1" t="s">
        <v>2086</v>
      </c>
      <c r="J105" s="1" t="s">
        <v>2086</v>
      </c>
      <c r="K105" s="1" t="s">
        <v>2086</v>
      </c>
      <c r="L105" s="1" t="s">
        <v>2089</v>
      </c>
      <c r="M105" s="11" t="s">
        <v>2951</v>
      </c>
      <c r="N105" s="1" t="s">
        <v>1995</v>
      </c>
      <c r="O105" s="168">
        <v>29.6</v>
      </c>
      <c r="P105" s="161">
        <f>Q105*0.8</f>
        <v>54.400000000000006</v>
      </c>
      <c r="Q105">
        <v>68</v>
      </c>
      <c r="R105" s="139">
        <v>7314243600068</v>
      </c>
      <c r="S105" s="102">
        <v>0.08</v>
      </c>
      <c r="T105" s="102">
        <v>1.2999999999999999E-2</v>
      </c>
      <c r="U105" s="102">
        <v>9.2999999999999999E-2</v>
      </c>
      <c r="V105" s="109">
        <v>32</v>
      </c>
      <c r="W105" s="109">
        <v>160</v>
      </c>
      <c r="X105" s="109">
        <v>50</v>
      </c>
      <c r="Y105" s="7"/>
      <c r="Z105" s="7"/>
      <c r="AA105" s="86"/>
      <c r="AB105" s="86"/>
      <c r="AC105" s="94"/>
      <c r="AD105" s="7"/>
      <c r="AE105" s="7"/>
      <c r="AF105" s="1"/>
      <c r="AG105" s="7"/>
      <c r="AH105" s="7"/>
      <c r="AI105" s="7"/>
      <c r="AJ105" s="7"/>
      <c r="AK105" s="7"/>
      <c r="AL105" s="7"/>
      <c r="AM105" s="1"/>
      <c r="AN105" s="1"/>
      <c r="AO105" s="1"/>
      <c r="AP105" s="1"/>
      <c r="AQ105" s="1"/>
      <c r="AR105" s="1"/>
      <c r="AS105" s="1"/>
      <c r="AT105" s="1"/>
      <c r="AU105" s="1"/>
      <c r="AV105" s="321" t="s">
        <v>3010</v>
      </c>
      <c r="AX105" t="s">
        <v>5218</v>
      </c>
    </row>
    <row r="106" spans="1:50" ht="15" customHeight="1" x14ac:dyDescent="0.25">
      <c r="G106" s="1"/>
      <c r="H106" s="1"/>
      <c r="I106" s="1"/>
      <c r="J106" s="1"/>
      <c r="K106" s="1"/>
      <c r="L106" s="1"/>
      <c r="M106" s="1"/>
      <c r="N106" s="1"/>
      <c r="O106" s="168"/>
      <c r="P106" s="7"/>
      <c r="R106" s="7"/>
      <c r="S106" s="102"/>
      <c r="T106" s="93"/>
      <c r="U106" s="7"/>
      <c r="V106" s="109"/>
      <c r="W106" s="7"/>
      <c r="X106" s="87"/>
      <c r="Y106" s="7"/>
      <c r="Z106" s="7"/>
      <c r="AA106" s="86"/>
      <c r="AB106" s="86"/>
      <c r="AC106" s="94"/>
      <c r="AD106" s="7"/>
      <c r="AE106" s="7"/>
      <c r="AF106" s="1"/>
      <c r="AG106" s="7"/>
      <c r="AH106" s="7"/>
      <c r="AI106" s="7"/>
      <c r="AJ106" s="7"/>
      <c r="AK106" s="7"/>
      <c r="AL106" s="7"/>
      <c r="AM106" s="1"/>
      <c r="AN106" s="1"/>
      <c r="AO106" s="1"/>
      <c r="AP106" s="1"/>
      <c r="AQ106" s="1"/>
      <c r="AR106" s="1"/>
      <c r="AS106" s="1"/>
      <c r="AT106" s="1"/>
      <c r="AU106" s="1"/>
      <c r="AV106" s="321"/>
    </row>
    <row r="107" spans="1:50" ht="15.75" x14ac:dyDescent="0.25">
      <c r="A107" t="s">
        <v>289</v>
      </c>
      <c r="B107" t="s">
        <v>1655</v>
      </c>
      <c r="D107" t="s">
        <v>2706</v>
      </c>
      <c r="E107" t="s">
        <v>2716</v>
      </c>
      <c r="F107" t="s">
        <v>2713</v>
      </c>
      <c r="G107" s="1"/>
      <c r="H107" s="1">
        <v>34051000</v>
      </c>
      <c r="I107" s="1" t="s">
        <v>2086</v>
      </c>
      <c r="J107" s="1" t="s">
        <v>2086</v>
      </c>
      <c r="K107" s="1" t="s">
        <v>2086</v>
      </c>
      <c r="L107" s="1" t="s">
        <v>2089</v>
      </c>
      <c r="M107" s="1" t="s">
        <v>2952</v>
      </c>
      <c r="N107" s="1" t="s">
        <v>1995</v>
      </c>
      <c r="O107" s="168">
        <v>22.5</v>
      </c>
      <c r="P107" s="161">
        <f>Q107*0.8</f>
        <v>41.6</v>
      </c>
      <c r="Q107">
        <v>52</v>
      </c>
      <c r="R107" s="139">
        <v>7314243600501</v>
      </c>
      <c r="S107" s="102">
        <v>0.05</v>
      </c>
      <c r="T107" s="102">
        <v>1.7000000000000001E-2</v>
      </c>
      <c r="U107" s="102">
        <v>6.7000000000000004E-2</v>
      </c>
      <c r="V107" s="109">
        <v>70</v>
      </c>
      <c r="W107" s="109">
        <v>22</v>
      </c>
      <c r="X107" s="87">
        <v>70</v>
      </c>
      <c r="Y107" s="7"/>
      <c r="Z107" s="7"/>
      <c r="AA107" s="86"/>
      <c r="AB107" s="86"/>
      <c r="AC107" s="94"/>
      <c r="AD107" s="7"/>
      <c r="AE107" s="7"/>
      <c r="AF107" s="1"/>
      <c r="AG107" s="7"/>
      <c r="AH107" s="7"/>
      <c r="AI107" s="7"/>
      <c r="AJ107" s="7"/>
      <c r="AK107" s="7"/>
      <c r="AL107" s="7"/>
      <c r="AM107" s="1"/>
      <c r="AN107" s="1"/>
      <c r="AO107" s="1"/>
      <c r="AP107" s="1"/>
      <c r="AQ107" s="1"/>
      <c r="AR107" s="1"/>
      <c r="AS107" s="1"/>
      <c r="AT107" s="1"/>
      <c r="AU107" s="1"/>
      <c r="AV107" s="321" t="s">
        <v>3087</v>
      </c>
      <c r="AX107" t="s">
        <v>5218</v>
      </c>
    </row>
    <row r="108" spans="1:50" ht="15.75" x14ac:dyDescent="0.25">
      <c r="A108" t="s">
        <v>289</v>
      </c>
      <c r="B108" t="s">
        <v>1655</v>
      </c>
      <c r="D108" t="s">
        <v>2707</v>
      </c>
      <c r="E108" t="s">
        <v>2717</v>
      </c>
      <c r="F108" t="s">
        <v>2713</v>
      </c>
      <c r="G108" s="1"/>
      <c r="H108" s="1">
        <v>34051000</v>
      </c>
      <c r="I108" s="1" t="s">
        <v>2086</v>
      </c>
      <c r="J108" s="1" t="s">
        <v>2086</v>
      </c>
      <c r="K108" s="1" t="s">
        <v>2086</v>
      </c>
      <c r="L108" s="1" t="s">
        <v>2089</v>
      </c>
      <c r="M108" s="1" t="s">
        <v>2952</v>
      </c>
      <c r="N108" s="1" t="s">
        <v>1995</v>
      </c>
      <c r="O108" s="168">
        <v>22.5</v>
      </c>
      <c r="P108" s="161">
        <f>Q108*0.8</f>
        <v>41.6</v>
      </c>
      <c r="Q108">
        <v>52</v>
      </c>
      <c r="R108" s="139">
        <v>7314243600518</v>
      </c>
      <c r="S108" s="102">
        <v>0.05</v>
      </c>
      <c r="T108" s="102">
        <v>1.7000000000000001E-2</v>
      </c>
      <c r="U108" s="102">
        <v>6.7000000000000004E-2</v>
      </c>
      <c r="V108" s="109">
        <v>70</v>
      </c>
      <c r="W108" s="109">
        <v>22</v>
      </c>
      <c r="X108" s="87">
        <v>70</v>
      </c>
      <c r="Y108" s="7"/>
      <c r="Z108" s="7"/>
      <c r="AA108" s="86"/>
      <c r="AB108" s="86"/>
      <c r="AC108" s="94"/>
      <c r="AD108" s="7"/>
      <c r="AE108" s="7"/>
      <c r="AF108" s="1"/>
      <c r="AG108" s="7"/>
      <c r="AH108" s="7"/>
      <c r="AI108" s="7"/>
      <c r="AJ108" s="7"/>
      <c r="AK108" s="7"/>
      <c r="AL108" s="7"/>
      <c r="AM108" s="1"/>
      <c r="AN108" s="1"/>
      <c r="AO108" s="1"/>
      <c r="AP108" s="1"/>
      <c r="AQ108" s="1"/>
      <c r="AR108" s="1"/>
      <c r="AS108" s="1"/>
      <c r="AT108" s="1"/>
      <c r="AU108" s="1"/>
      <c r="AV108" s="321" t="s">
        <v>3087</v>
      </c>
      <c r="AX108" t="s">
        <v>5218</v>
      </c>
    </row>
    <row r="109" spans="1:50" ht="15.75" x14ac:dyDescent="0.25">
      <c r="A109" t="s">
        <v>289</v>
      </c>
      <c r="B109" t="s">
        <v>1655</v>
      </c>
      <c r="D109" t="s">
        <v>2708</v>
      </c>
      <c r="E109" t="s">
        <v>2950</v>
      </c>
      <c r="F109" t="s">
        <v>2714</v>
      </c>
      <c r="G109" s="1"/>
      <c r="H109" s="1">
        <v>34051000</v>
      </c>
      <c r="I109" s="1" t="s">
        <v>2086</v>
      </c>
      <c r="J109" s="1" t="s">
        <v>2086</v>
      </c>
      <c r="K109" s="1" t="s">
        <v>2086</v>
      </c>
      <c r="L109" s="1" t="s">
        <v>2089</v>
      </c>
      <c r="M109" s="1" t="s">
        <v>334</v>
      </c>
      <c r="N109" s="1" t="s">
        <v>1995</v>
      </c>
      <c r="O109" s="168">
        <v>22.5</v>
      </c>
      <c r="P109" s="161">
        <f>Q109*0.8</f>
        <v>41.6</v>
      </c>
      <c r="Q109">
        <v>52</v>
      </c>
      <c r="R109" s="139">
        <v>7314243510503</v>
      </c>
      <c r="S109" s="102">
        <v>4.8000000000000001E-2</v>
      </c>
      <c r="T109" s="102">
        <v>0</v>
      </c>
      <c r="U109" s="102">
        <v>4.8000000000000001E-2</v>
      </c>
      <c r="V109" s="109">
        <v>110</v>
      </c>
      <c r="W109" s="109">
        <v>50</v>
      </c>
      <c r="X109" s="87">
        <v>70</v>
      </c>
      <c r="Y109" s="7"/>
      <c r="Z109" s="7"/>
      <c r="AA109" s="86"/>
      <c r="AB109" s="86"/>
      <c r="AC109" s="94"/>
      <c r="AD109" s="7"/>
      <c r="AE109" s="7"/>
      <c r="AF109" s="1"/>
      <c r="AG109" s="7"/>
      <c r="AH109" s="7"/>
      <c r="AI109" s="7"/>
      <c r="AJ109" s="7"/>
      <c r="AK109" s="7"/>
      <c r="AL109" s="7"/>
      <c r="AM109" s="1"/>
      <c r="AN109" s="1"/>
      <c r="AO109" s="1"/>
      <c r="AP109" s="1"/>
      <c r="AQ109" s="1"/>
      <c r="AR109" s="1"/>
      <c r="AS109" s="1"/>
      <c r="AT109" s="1"/>
      <c r="AU109" s="1"/>
      <c r="AV109" s="321" t="s">
        <v>3088</v>
      </c>
      <c r="AX109" t="s">
        <v>5218</v>
      </c>
    </row>
    <row r="110" spans="1:50" ht="15.75" x14ac:dyDescent="0.25">
      <c r="A110" t="s">
        <v>289</v>
      </c>
      <c r="B110" t="s">
        <v>1655</v>
      </c>
      <c r="D110" t="s">
        <v>2709</v>
      </c>
      <c r="E110" t="s">
        <v>2949</v>
      </c>
      <c r="F110" t="s">
        <v>2714</v>
      </c>
      <c r="G110" s="1"/>
      <c r="H110" s="1">
        <v>34051000</v>
      </c>
      <c r="I110" s="1" t="s">
        <v>2086</v>
      </c>
      <c r="J110" s="1" t="s">
        <v>2086</v>
      </c>
      <c r="K110" s="1" t="s">
        <v>2086</v>
      </c>
      <c r="L110" s="1" t="s">
        <v>2089</v>
      </c>
      <c r="M110" s="1" t="s">
        <v>334</v>
      </c>
      <c r="N110" s="1" t="s">
        <v>1995</v>
      </c>
      <c r="O110" s="168">
        <v>22.5</v>
      </c>
      <c r="P110" s="161">
        <f>Q110*0.8</f>
        <v>41.6</v>
      </c>
      <c r="Q110">
        <v>52</v>
      </c>
      <c r="R110" s="139">
        <v>7314243510510</v>
      </c>
      <c r="S110" s="102">
        <v>4.8000000000000001E-2</v>
      </c>
      <c r="T110" s="102">
        <v>0</v>
      </c>
      <c r="U110" s="102">
        <v>4.8000000000000001E-2</v>
      </c>
      <c r="V110" s="109">
        <v>110</v>
      </c>
      <c r="W110" s="109">
        <v>50</v>
      </c>
      <c r="X110" s="87">
        <v>70</v>
      </c>
      <c r="Y110" s="7"/>
      <c r="Z110" s="7"/>
      <c r="AA110" s="86"/>
      <c r="AB110" s="86"/>
      <c r="AC110" s="94"/>
      <c r="AD110" s="7"/>
      <c r="AE110" s="7"/>
      <c r="AF110" s="1"/>
      <c r="AG110" s="7"/>
      <c r="AH110" s="7"/>
      <c r="AI110" s="7"/>
      <c r="AJ110" s="7"/>
      <c r="AK110" s="7"/>
      <c r="AL110" s="7"/>
      <c r="AM110" s="1"/>
      <c r="AN110" s="1"/>
      <c r="AO110" s="1"/>
      <c r="AP110" s="1"/>
      <c r="AQ110" s="1"/>
      <c r="AR110" s="1"/>
      <c r="AS110" s="1"/>
      <c r="AT110" s="1"/>
      <c r="AU110" s="1"/>
      <c r="AV110" s="321" t="s">
        <v>3088</v>
      </c>
      <c r="AX110" t="s">
        <v>5218</v>
      </c>
    </row>
    <row r="111" spans="1:50" ht="15.75" x14ac:dyDescent="0.25">
      <c r="A111" t="s">
        <v>289</v>
      </c>
      <c r="B111" t="s">
        <v>1655</v>
      </c>
      <c r="D111" t="s">
        <v>2710</v>
      </c>
      <c r="E111" t="s">
        <v>3076</v>
      </c>
      <c r="F111" t="s">
        <v>2714</v>
      </c>
      <c r="G111" s="1"/>
      <c r="H111" s="1">
        <v>34051000</v>
      </c>
      <c r="I111" s="1" t="s">
        <v>2086</v>
      </c>
      <c r="J111" s="1" t="s">
        <v>2086</v>
      </c>
      <c r="K111" s="1" t="s">
        <v>2086</v>
      </c>
      <c r="L111" s="1" t="s">
        <v>2089</v>
      </c>
      <c r="M111" s="1" t="s">
        <v>334</v>
      </c>
      <c r="N111" s="1" t="s">
        <v>1995</v>
      </c>
      <c r="O111" s="168">
        <v>5.6</v>
      </c>
      <c r="P111" s="161">
        <f>Q111*0.8</f>
        <v>10</v>
      </c>
      <c r="Q111">
        <v>12.5</v>
      </c>
      <c r="R111" s="139">
        <v>7314247008464</v>
      </c>
      <c r="S111" s="102">
        <v>8.0000000000000002E-3</v>
      </c>
      <c r="T111" s="102">
        <v>0</v>
      </c>
      <c r="U111" s="102">
        <v>8.0000000000000002E-3</v>
      </c>
      <c r="V111" s="109">
        <v>105</v>
      </c>
      <c r="W111" s="109">
        <v>43</v>
      </c>
      <c r="X111" s="87">
        <v>65</v>
      </c>
      <c r="Y111" s="7"/>
      <c r="Z111" s="7"/>
      <c r="AA111" s="86"/>
      <c r="AB111" s="86"/>
      <c r="AC111" s="94"/>
      <c r="AD111" s="7"/>
      <c r="AE111" s="7"/>
      <c r="AF111" s="1"/>
      <c r="AG111" s="7"/>
      <c r="AH111" s="7"/>
      <c r="AI111" s="7"/>
      <c r="AJ111" s="7"/>
      <c r="AK111" s="7"/>
      <c r="AL111" s="7"/>
      <c r="AM111" s="1"/>
      <c r="AN111" s="1"/>
      <c r="AO111" s="1"/>
      <c r="AP111" s="1"/>
      <c r="AQ111" s="1"/>
      <c r="AR111" s="1"/>
      <c r="AS111" s="1"/>
      <c r="AT111" s="1"/>
      <c r="AU111" s="1"/>
      <c r="AV111" s="321" t="s">
        <v>3086</v>
      </c>
      <c r="AX111" t="s">
        <v>5217</v>
      </c>
    </row>
    <row r="112" spans="1:50" ht="15.75" x14ac:dyDescent="0.25">
      <c r="G112" s="1"/>
      <c r="H112" s="1"/>
      <c r="I112" s="1"/>
      <c r="J112" s="1"/>
      <c r="K112" s="1"/>
      <c r="L112" s="1"/>
      <c r="M112" s="1"/>
      <c r="N112" s="1"/>
      <c r="O112" s="168">
        <f>N112*1.02</f>
        <v>0</v>
      </c>
      <c r="P112" s="7"/>
      <c r="R112" s="7"/>
      <c r="S112" s="102"/>
      <c r="T112" s="93"/>
      <c r="U112" s="7"/>
      <c r="V112" s="109"/>
      <c r="W112" s="7"/>
      <c r="X112" s="87"/>
      <c r="Y112" s="7"/>
      <c r="Z112" s="7"/>
      <c r="AA112" s="86"/>
      <c r="AB112" s="86"/>
      <c r="AC112" s="94"/>
      <c r="AD112" s="7"/>
      <c r="AE112" s="7"/>
      <c r="AF112" s="1"/>
      <c r="AG112" s="7"/>
      <c r="AH112" s="7"/>
      <c r="AI112" s="7"/>
      <c r="AJ112" s="7"/>
      <c r="AK112" s="7"/>
      <c r="AL112" s="7"/>
      <c r="AM112" s="1"/>
      <c r="AN112" s="1"/>
      <c r="AO112" s="1"/>
      <c r="AP112" s="1"/>
      <c r="AQ112" s="1"/>
      <c r="AR112" s="1"/>
      <c r="AS112" s="1"/>
      <c r="AT112" s="1"/>
      <c r="AU112" s="1"/>
      <c r="AV112" s="321"/>
    </row>
    <row r="113" spans="1:50" ht="15.75" x14ac:dyDescent="0.25">
      <c r="A113" t="s">
        <v>289</v>
      </c>
      <c r="B113" t="s">
        <v>1655</v>
      </c>
      <c r="D113" t="s">
        <v>2711</v>
      </c>
      <c r="E113" t="s">
        <v>4360</v>
      </c>
      <c r="F113" t="s">
        <v>2080</v>
      </c>
      <c r="G113" s="1"/>
      <c r="H113" s="1">
        <v>44170000</v>
      </c>
      <c r="I113" s="1" t="s">
        <v>2086</v>
      </c>
      <c r="J113" s="1" t="s">
        <v>2086</v>
      </c>
      <c r="K113" s="1" t="s">
        <v>2086</v>
      </c>
      <c r="L113" s="1" t="s">
        <v>2089</v>
      </c>
      <c r="M113" s="1" t="s">
        <v>334</v>
      </c>
      <c r="N113" s="1" t="s">
        <v>1995</v>
      </c>
      <c r="O113" s="168">
        <v>86.7</v>
      </c>
      <c r="P113" s="161">
        <f>Q113*0.8</f>
        <v>159.20000000000002</v>
      </c>
      <c r="Q113">
        <v>199</v>
      </c>
      <c r="R113" s="139">
        <v>7314247008266</v>
      </c>
      <c r="S113" s="102">
        <v>0.26500000000000001</v>
      </c>
      <c r="T113" s="102">
        <v>2</v>
      </c>
      <c r="U113" s="102">
        <v>0.26600000000000001</v>
      </c>
      <c r="V113" s="109">
        <v>335</v>
      </c>
      <c r="W113" s="109">
        <v>85</v>
      </c>
      <c r="X113" s="87">
        <v>112</v>
      </c>
      <c r="Y113" s="7"/>
      <c r="Z113" s="7"/>
      <c r="AA113" s="86"/>
      <c r="AB113" s="86"/>
      <c r="AC113" s="94"/>
      <c r="AD113" s="7"/>
      <c r="AE113" s="7"/>
      <c r="AF113" s="1"/>
      <c r="AG113" s="7"/>
      <c r="AH113" s="7"/>
      <c r="AI113" s="7"/>
      <c r="AJ113" s="7"/>
      <c r="AK113" s="7"/>
      <c r="AL113" s="7"/>
      <c r="AM113" s="1"/>
      <c r="AN113" s="1"/>
      <c r="AO113" s="1"/>
      <c r="AP113" s="1"/>
      <c r="AQ113" s="1"/>
      <c r="AR113" s="1"/>
      <c r="AS113" s="1"/>
      <c r="AT113" s="1"/>
      <c r="AU113" s="1"/>
      <c r="AV113" s="321" t="s">
        <v>3085</v>
      </c>
      <c r="AX113" t="s">
        <v>5217</v>
      </c>
    </row>
    <row r="114" spans="1:50" ht="15.75" x14ac:dyDescent="0.25">
      <c r="A114" t="s">
        <v>289</v>
      </c>
      <c r="B114" t="s">
        <v>1655</v>
      </c>
      <c r="D114" t="s">
        <v>2712</v>
      </c>
      <c r="E114" t="s">
        <v>3074</v>
      </c>
      <c r="F114" t="s">
        <v>2715</v>
      </c>
      <c r="G114" s="1"/>
      <c r="H114" s="1">
        <v>39269097</v>
      </c>
      <c r="I114" s="1" t="s">
        <v>2086</v>
      </c>
      <c r="J114" s="1" t="s">
        <v>2086</v>
      </c>
      <c r="K114" s="1" t="s">
        <v>2086</v>
      </c>
      <c r="L114" s="1" t="s">
        <v>2089</v>
      </c>
      <c r="M114" s="1" t="s">
        <v>334</v>
      </c>
      <c r="N114" s="1" t="s">
        <v>1995</v>
      </c>
      <c r="O114" s="168">
        <v>17.399999999999999</v>
      </c>
      <c r="P114" s="161">
        <f>Q114*0.8</f>
        <v>31.200000000000003</v>
      </c>
      <c r="Q114">
        <v>39</v>
      </c>
      <c r="R114" s="139">
        <v>7314247020664</v>
      </c>
      <c r="S114" s="102">
        <v>5.0999999999999997E-2</v>
      </c>
      <c r="T114" s="102">
        <v>0</v>
      </c>
      <c r="U114" s="102">
        <v>5.0999999999999997E-2</v>
      </c>
      <c r="V114" s="109">
        <v>585</v>
      </c>
      <c r="W114" s="109">
        <v>55</v>
      </c>
      <c r="X114" s="87">
        <v>40</v>
      </c>
      <c r="Y114" s="7"/>
      <c r="Z114" s="7"/>
      <c r="AA114" s="86"/>
      <c r="AB114" s="86"/>
      <c r="AC114" s="94"/>
      <c r="AD114" s="7"/>
      <c r="AE114" s="7"/>
      <c r="AF114" s="1"/>
      <c r="AG114" s="7"/>
      <c r="AH114" s="7"/>
      <c r="AI114" s="7"/>
      <c r="AJ114" s="7"/>
      <c r="AK114" s="7"/>
      <c r="AL114" s="7"/>
      <c r="AM114" s="1"/>
      <c r="AN114" s="1"/>
      <c r="AO114" s="1"/>
      <c r="AP114" s="1"/>
      <c r="AQ114" s="1"/>
      <c r="AR114" s="1"/>
      <c r="AS114" s="1"/>
      <c r="AT114" s="1"/>
      <c r="AU114" s="1"/>
      <c r="AV114" s="321" t="s">
        <v>3089</v>
      </c>
      <c r="AX114" t="s">
        <v>5217</v>
      </c>
    </row>
    <row r="115" spans="1:50" ht="15.75" x14ac:dyDescent="0.25">
      <c r="A115" t="s">
        <v>289</v>
      </c>
      <c r="B115" t="s">
        <v>1655</v>
      </c>
      <c r="D115" t="s">
        <v>2948</v>
      </c>
      <c r="E115" t="s">
        <v>3075</v>
      </c>
      <c r="F115" t="s">
        <v>2090</v>
      </c>
      <c r="G115" s="1"/>
      <c r="H115" s="1">
        <v>39269097</v>
      </c>
      <c r="I115" s="1" t="s">
        <v>2086</v>
      </c>
      <c r="J115" s="1" t="s">
        <v>2086</v>
      </c>
      <c r="K115" s="1" t="s">
        <v>2086</v>
      </c>
      <c r="L115" s="1" t="s">
        <v>2089</v>
      </c>
      <c r="M115" s="1" t="s">
        <v>334</v>
      </c>
      <c r="N115" s="1" t="s">
        <v>1995</v>
      </c>
      <c r="O115" s="168">
        <v>26.4</v>
      </c>
      <c r="P115" s="139">
        <f>Q115*0.8</f>
        <v>48.800000000000004</v>
      </c>
      <c r="Q115">
        <v>61</v>
      </c>
      <c r="R115" s="33" t="s">
        <v>2953</v>
      </c>
      <c r="S115" s="94">
        <v>0.13200000000000001</v>
      </c>
      <c r="T115" s="94">
        <v>0</v>
      </c>
      <c r="U115" s="94">
        <v>0.13200000000000001</v>
      </c>
      <c r="V115" s="109">
        <v>16</v>
      </c>
      <c r="W115" s="109">
        <v>515</v>
      </c>
      <c r="X115" s="109">
        <v>60</v>
      </c>
      <c r="Y115" s="7"/>
      <c r="Z115" s="7"/>
      <c r="AA115" s="86"/>
      <c r="AB115" s="86"/>
      <c r="AC115" s="94"/>
      <c r="AD115" s="7"/>
      <c r="AE115" s="7"/>
      <c r="AF115" s="1"/>
      <c r="AG115" s="7"/>
      <c r="AH115" s="7"/>
      <c r="AI115" s="7"/>
      <c r="AJ115" s="7"/>
      <c r="AK115" s="7"/>
      <c r="AL115" s="7"/>
      <c r="AM115" s="1"/>
      <c r="AN115" s="1"/>
      <c r="AO115" s="1"/>
      <c r="AP115" s="1"/>
      <c r="AQ115" s="1"/>
      <c r="AR115" s="1"/>
      <c r="AS115" s="1"/>
      <c r="AT115" s="1"/>
      <c r="AU115" s="1"/>
      <c r="AV115" s="321" t="s">
        <v>3090</v>
      </c>
      <c r="AX115" t="s">
        <v>5217</v>
      </c>
    </row>
    <row r="116" spans="1:50" ht="15" customHeight="1" x14ac:dyDescent="0.25">
      <c r="A116" t="s">
        <v>289</v>
      </c>
      <c r="B116" t="s">
        <v>1655</v>
      </c>
      <c r="G116" s="1"/>
      <c r="H116" s="1"/>
      <c r="I116" s="1"/>
      <c r="J116" s="1"/>
      <c r="K116" s="1"/>
      <c r="L116" s="1"/>
      <c r="M116" s="1"/>
      <c r="N116" s="1"/>
      <c r="O116" s="168"/>
      <c r="P116" s="7"/>
      <c r="R116" s="7"/>
      <c r="S116" s="109"/>
      <c r="T116" s="109"/>
      <c r="U116" s="109"/>
      <c r="V116" s="109"/>
      <c r="W116" s="109"/>
      <c r="X116" s="109"/>
      <c r="Y116" s="7"/>
      <c r="Z116" s="7"/>
      <c r="AA116" s="86"/>
      <c r="AB116" s="86"/>
      <c r="AC116" s="94"/>
      <c r="AD116" s="7"/>
      <c r="AE116" s="7"/>
      <c r="AF116" s="1"/>
      <c r="AG116" s="7"/>
      <c r="AH116" s="7"/>
      <c r="AI116" s="7"/>
      <c r="AJ116" s="7"/>
      <c r="AK116" s="7"/>
      <c r="AL116" s="7"/>
      <c r="AM116" s="1"/>
      <c r="AN116" s="1"/>
      <c r="AO116" s="1"/>
      <c r="AP116" s="1"/>
      <c r="AQ116" s="1"/>
      <c r="AR116" s="1"/>
      <c r="AS116" s="1"/>
      <c r="AT116" s="1"/>
      <c r="AU116" s="1"/>
      <c r="AV116" s="321"/>
    </row>
    <row r="117" spans="1:50" ht="15.75" x14ac:dyDescent="0.25">
      <c r="A117" t="s">
        <v>289</v>
      </c>
      <c r="B117" t="s">
        <v>1655</v>
      </c>
      <c r="D117" t="s">
        <v>3005</v>
      </c>
      <c r="E117" t="s">
        <v>3015</v>
      </c>
      <c r="F117" t="s">
        <v>3003</v>
      </c>
      <c r="G117" s="1"/>
      <c r="H117" s="1">
        <v>34051000</v>
      </c>
      <c r="I117" s="1" t="s">
        <v>2086</v>
      </c>
      <c r="J117" s="1" t="s">
        <v>2086</v>
      </c>
      <c r="K117" s="1" t="s">
        <v>2086</v>
      </c>
      <c r="L117" s="1" t="s">
        <v>2089</v>
      </c>
      <c r="M117" s="1" t="s">
        <v>334</v>
      </c>
      <c r="N117" s="1" t="s">
        <v>1995</v>
      </c>
      <c r="O117" s="168">
        <v>14.3</v>
      </c>
      <c r="P117" s="139">
        <f t="shared" ref="P117:P128" si="5">Q117*0.8</f>
        <v>26.400000000000002</v>
      </c>
      <c r="Q117">
        <v>33</v>
      </c>
      <c r="R117" s="33">
        <v>7314247008297</v>
      </c>
      <c r="S117" s="94">
        <v>0.01</v>
      </c>
      <c r="T117" s="94">
        <v>0.02</v>
      </c>
      <c r="U117" s="94">
        <v>0.03</v>
      </c>
      <c r="V117" s="109">
        <v>4</v>
      </c>
      <c r="W117" s="109">
        <v>195</v>
      </c>
      <c r="X117" s="109">
        <v>85</v>
      </c>
      <c r="Y117" s="7"/>
      <c r="Z117" s="7"/>
      <c r="AA117" s="86"/>
      <c r="AB117" s="86"/>
      <c r="AC117" s="94"/>
      <c r="AD117" s="7"/>
      <c r="AE117" s="7"/>
      <c r="AF117" s="1"/>
      <c r="AG117" s="7"/>
      <c r="AH117" s="7"/>
      <c r="AI117" s="7"/>
      <c r="AJ117" s="7"/>
      <c r="AK117" s="7"/>
      <c r="AL117" s="7"/>
      <c r="AM117" s="1"/>
      <c r="AN117" s="1"/>
      <c r="AO117" s="1"/>
      <c r="AP117" s="1"/>
      <c r="AQ117" s="1"/>
      <c r="AR117" s="1"/>
      <c r="AS117" s="1"/>
      <c r="AT117" s="1"/>
      <c r="AU117" s="1"/>
      <c r="AV117" s="321" t="s">
        <v>3006</v>
      </c>
      <c r="AX117" t="s">
        <v>5217</v>
      </c>
    </row>
    <row r="118" spans="1:50" ht="15.75" x14ac:dyDescent="0.25">
      <c r="A118" t="s">
        <v>289</v>
      </c>
      <c r="B118" t="s">
        <v>1655</v>
      </c>
      <c r="D118" t="s">
        <v>3117</v>
      </c>
      <c r="E118" t="s">
        <v>3016</v>
      </c>
      <c r="F118" t="s">
        <v>3004</v>
      </c>
      <c r="G118" s="1"/>
      <c r="H118" s="1">
        <v>96039091</v>
      </c>
      <c r="I118" s="1" t="s">
        <v>2086</v>
      </c>
      <c r="J118" s="1" t="s">
        <v>2086</v>
      </c>
      <c r="K118" s="1" t="s">
        <v>2086</v>
      </c>
      <c r="L118" s="1" t="s">
        <v>2089</v>
      </c>
      <c r="M118" s="1" t="s">
        <v>334</v>
      </c>
      <c r="N118" s="1" t="s">
        <v>1995</v>
      </c>
      <c r="O118" s="168">
        <v>17.3</v>
      </c>
      <c r="P118" s="139">
        <f t="shared" si="5"/>
        <v>31.200000000000003</v>
      </c>
      <c r="Q118">
        <v>39</v>
      </c>
      <c r="R118" s="33">
        <v>5704487014820</v>
      </c>
      <c r="S118" s="94">
        <v>2.1000000000000001E-2</v>
      </c>
      <c r="T118" s="94">
        <v>0</v>
      </c>
      <c r="U118" s="94">
        <v>2.1000000000000001E-2</v>
      </c>
      <c r="V118" s="109">
        <v>28</v>
      </c>
      <c r="W118" s="109">
        <v>72</v>
      </c>
      <c r="X118" s="109">
        <v>28</v>
      </c>
      <c r="Y118" s="7"/>
      <c r="Z118" s="7"/>
      <c r="AA118" s="86"/>
      <c r="AB118" s="86"/>
      <c r="AC118" s="94"/>
      <c r="AD118" s="7"/>
      <c r="AE118" s="7"/>
      <c r="AF118" s="1"/>
      <c r="AG118" s="7"/>
      <c r="AH118" s="7"/>
      <c r="AI118" s="7"/>
      <c r="AJ118" s="7"/>
      <c r="AK118" s="7"/>
      <c r="AL118" s="7"/>
      <c r="AM118" s="1"/>
      <c r="AN118" s="1"/>
      <c r="AO118" s="1"/>
      <c r="AP118" s="1"/>
      <c r="AQ118" s="1"/>
      <c r="AR118" s="1"/>
      <c r="AS118" s="1"/>
      <c r="AT118" s="1"/>
      <c r="AU118" s="1"/>
      <c r="AV118" s="321" t="s">
        <v>3007</v>
      </c>
      <c r="AX118" t="s">
        <v>5217</v>
      </c>
    </row>
    <row r="119" spans="1:50" ht="15.75" x14ac:dyDescent="0.25">
      <c r="A119" t="s">
        <v>289</v>
      </c>
      <c r="B119" t="s">
        <v>1655</v>
      </c>
      <c r="D119" t="s">
        <v>3118</v>
      </c>
      <c r="E119" t="s">
        <v>3014</v>
      </c>
      <c r="F119" t="s">
        <v>2080</v>
      </c>
      <c r="G119" s="11"/>
      <c r="H119" s="1">
        <v>96039091</v>
      </c>
      <c r="I119" s="1" t="s">
        <v>2086</v>
      </c>
      <c r="J119" s="1" t="s">
        <v>2086</v>
      </c>
      <c r="K119" s="1" t="s">
        <v>2086</v>
      </c>
      <c r="L119" s="1" t="s">
        <v>2089</v>
      </c>
      <c r="M119" s="1" t="s">
        <v>334</v>
      </c>
      <c r="N119" s="1" t="s">
        <v>1995</v>
      </c>
      <c r="O119" s="168">
        <v>21.4</v>
      </c>
      <c r="P119" s="139">
        <f t="shared" si="5"/>
        <v>39.200000000000003</v>
      </c>
      <c r="Q119">
        <v>49</v>
      </c>
      <c r="R119" s="33">
        <v>7314247008143</v>
      </c>
      <c r="S119" s="94">
        <v>5.1999999999999998E-2</v>
      </c>
      <c r="T119" s="94">
        <v>0</v>
      </c>
      <c r="U119" s="94">
        <v>5.1999999999999998E-2</v>
      </c>
      <c r="V119" s="109">
        <v>96</v>
      </c>
      <c r="W119" s="109">
        <v>40</v>
      </c>
      <c r="X119" s="109">
        <v>30</v>
      </c>
      <c r="Y119" s="7"/>
      <c r="Z119" s="7"/>
      <c r="AA119" s="86"/>
      <c r="AB119" s="86"/>
      <c r="AC119" s="94"/>
      <c r="AD119" s="7"/>
      <c r="AE119" s="7"/>
      <c r="AF119" s="11"/>
      <c r="AG119" s="7"/>
      <c r="AH119" s="7"/>
      <c r="AI119" s="7"/>
      <c r="AJ119" s="7"/>
      <c r="AK119" s="7"/>
      <c r="AL119" s="7"/>
      <c r="AM119" s="11"/>
      <c r="AN119" s="11"/>
      <c r="AO119" s="11"/>
      <c r="AP119" s="11"/>
      <c r="AQ119" s="11"/>
      <c r="AR119" s="11"/>
      <c r="AS119" s="11"/>
      <c r="AT119" s="11"/>
      <c r="AU119" s="11"/>
      <c r="AV119" s="321" t="s">
        <v>3008</v>
      </c>
      <c r="AX119" t="s">
        <v>5217</v>
      </c>
    </row>
    <row r="120" spans="1:50" ht="15.75" x14ac:dyDescent="0.25">
      <c r="A120" t="s">
        <v>289</v>
      </c>
      <c r="B120" t="s">
        <v>1655</v>
      </c>
      <c r="G120" s="11"/>
      <c r="H120" s="11"/>
      <c r="I120" s="1"/>
      <c r="J120" s="1"/>
      <c r="K120" s="1"/>
      <c r="L120" s="11"/>
      <c r="M120" s="11"/>
      <c r="N120" s="1"/>
      <c r="O120" s="168"/>
      <c r="P120" s="139"/>
      <c r="R120" s="7"/>
      <c r="S120" s="109"/>
      <c r="T120" s="109"/>
      <c r="U120" s="109"/>
      <c r="V120" s="109"/>
      <c r="W120" s="109"/>
      <c r="X120" s="109"/>
      <c r="Y120" s="7"/>
      <c r="Z120" s="7"/>
      <c r="AA120" s="86"/>
      <c r="AB120" s="86"/>
      <c r="AC120" s="94"/>
      <c r="AD120" s="7"/>
      <c r="AE120" s="7"/>
      <c r="AF120" s="11"/>
      <c r="AG120" s="7"/>
      <c r="AH120" s="7"/>
      <c r="AI120" s="7"/>
      <c r="AJ120" s="7"/>
      <c r="AK120" s="7"/>
      <c r="AL120" s="7"/>
      <c r="AM120" s="11"/>
      <c r="AN120" s="11"/>
      <c r="AO120" s="11"/>
      <c r="AP120" s="11"/>
      <c r="AQ120" s="11"/>
      <c r="AR120" s="11"/>
      <c r="AS120" s="11"/>
      <c r="AT120" s="11"/>
      <c r="AU120" s="11"/>
      <c r="AV120" s="321"/>
    </row>
    <row r="121" spans="1:50" ht="15.75" x14ac:dyDescent="0.25">
      <c r="A121" t="s">
        <v>289</v>
      </c>
      <c r="B121" t="s">
        <v>1655</v>
      </c>
      <c r="D121" t="s">
        <v>3873</v>
      </c>
      <c r="E121" t="s">
        <v>3874</v>
      </c>
      <c r="F121" t="s">
        <v>2713</v>
      </c>
      <c r="G121" s="11"/>
      <c r="H121" s="1">
        <v>34051000</v>
      </c>
      <c r="I121" s="1" t="s">
        <v>2086</v>
      </c>
      <c r="J121" s="1" t="s">
        <v>2086</v>
      </c>
      <c r="K121" s="1" t="s">
        <v>2086</v>
      </c>
      <c r="L121" s="11" t="s">
        <v>2089</v>
      </c>
      <c r="M121" s="11" t="s">
        <v>3875</v>
      </c>
      <c r="N121" s="1" t="s">
        <v>1995</v>
      </c>
      <c r="O121" s="168">
        <v>47</v>
      </c>
      <c r="P121" s="139">
        <f t="shared" si="5"/>
        <v>88</v>
      </c>
      <c r="Q121">
        <v>110</v>
      </c>
      <c r="R121" s="139">
        <v>7314243210106</v>
      </c>
      <c r="S121" s="102"/>
      <c r="T121" s="93"/>
      <c r="U121" s="7"/>
      <c r="V121" s="109"/>
      <c r="W121" s="7"/>
      <c r="X121" s="147"/>
      <c r="Y121" s="7"/>
      <c r="Z121" s="7"/>
      <c r="AA121" s="86"/>
      <c r="AB121" s="86"/>
      <c r="AC121" s="94"/>
      <c r="AD121" s="7"/>
      <c r="AE121" s="7"/>
      <c r="AF121" s="11"/>
      <c r="AG121" s="7"/>
      <c r="AH121" s="7"/>
      <c r="AI121" s="7"/>
      <c r="AJ121" s="7"/>
      <c r="AK121" s="7"/>
      <c r="AL121" s="7"/>
      <c r="AM121" s="11"/>
      <c r="AN121" s="11"/>
      <c r="AO121" s="11"/>
      <c r="AP121" s="11"/>
      <c r="AQ121" s="11"/>
      <c r="AR121" s="11"/>
      <c r="AS121" s="11"/>
      <c r="AT121" s="11"/>
      <c r="AU121" s="11"/>
      <c r="AV121" s="321" t="s">
        <v>3965</v>
      </c>
      <c r="AX121" t="s">
        <v>5217</v>
      </c>
    </row>
    <row r="122" spans="1:50" ht="15.75" x14ac:dyDescent="0.25">
      <c r="A122" t="s">
        <v>289</v>
      </c>
      <c r="B122" t="s">
        <v>1655</v>
      </c>
      <c r="D122" t="s">
        <v>3876</v>
      </c>
      <c r="E122" t="s">
        <v>3877</v>
      </c>
      <c r="F122" t="s">
        <v>3878</v>
      </c>
      <c r="G122" s="11"/>
      <c r="H122" s="11">
        <v>34051000</v>
      </c>
      <c r="I122" s="1" t="s">
        <v>2086</v>
      </c>
      <c r="J122" s="1" t="s">
        <v>2086</v>
      </c>
      <c r="K122" s="1" t="s">
        <v>2086</v>
      </c>
      <c r="L122" s="11" t="s">
        <v>2089</v>
      </c>
      <c r="M122" s="11" t="s">
        <v>187</v>
      </c>
      <c r="N122" s="1" t="s">
        <v>1995</v>
      </c>
      <c r="O122" s="168">
        <v>38.799999999999997</v>
      </c>
      <c r="P122" s="139">
        <f t="shared" si="5"/>
        <v>71.2</v>
      </c>
      <c r="Q122">
        <v>89</v>
      </c>
      <c r="R122" s="139">
        <v>7314243510169</v>
      </c>
      <c r="S122" s="102"/>
      <c r="T122" s="93"/>
      <c r="U122" s="7"/>
      <c r="V122" s="109"/>
      <c r="W122" s="7"/>
      <c r="X122" s="147"/>
      <c r="Y122" s="7"/>
      <c r="Z122" s="7"/>
      <c r="AA122" s="86"/>
      <c r="AB122" s="86"/>
      <c r="AC122" s="94"/>
      <c r="AD122" s="7"/>
      <c r="AE122" s="7"/>
      <c r="AF122" s="11"/>
      <c r="AG122" s="7"/>
      <c r="AH122" s="7"/>
      <c r="AI122" s="7"/>
      <c r="AJ122" s="7"/>
      <c r="AK122" s="7"/>
      <c r="AL122" s="7"/>
      <c r="AM122" s="11"/>
      <c r="AN122" s="11"/>
      <c r="AO122" s="11"/>
      <c r="AP122" s="11"/>
      <c r="AQ122" s="11"/>
      <c r="AR122" s="11"/>
      <c r="AS122" s="11"/>
      <c r="AT122" s="11"/>
      <c r="AU122" s="11"/>
      <c r="AV122" s="321" t="s">
        <v>3966</v>
      </c>
      <c r="AX122" t="s">
        <v>5218</v>
      </c>
    </row>
    <row r="123" spans="1:50" ht="15.75" x14ac:dyDescent="0.25">
      <c r="A123" t="s">
        <v>289</v>
      </c>
      <c r="B123" t="s">
        <v>1655</v>
      </c>
      <c r="D123" t="s">
        <v>3879</v>
      </c>
      <c r="E123" t="s">
        <v>3880</v>
      </c>
      <c r="F123" t="s">
        <v>2713</v>
      </c>
      <c r="G123" s="11"/>
      <c r="H123" s="11">
        <v>34051000</v>
      </c>
      <c r="I123" s="1" t="s">
        <v>2086</v>
      </c>
      <c r="J123" s="1" t="s">
        <v>2086</v>
      </c>
      <c r="K123" s="1" t="s">
        <v>2086</v>
      </c>
      <c r="L123" s="11" t="s">
        <v>2089</v>
      </c>
      <c r="M123" s="11" t="s">
        <v>3875</v>
      </c>
      <c r="N123" s="1" t="s">
        <v>1995</v>
      </c>
      <c r="O123" s="168">
        <v>37</v>
      </c>
      <c r="P123" s="139">
        <f t="shared" si="5"/>
        <v>68</v>
      </c>
      <c r="Q123">
        <v>85</v>
      </c>
      <c r="R123" s="109">
        <v>7314243510206</v>
      </c>
      <c r="S123" s="102"/>
      <c r="T123" s="93"/>
      <c r="U123" s="7"/>
      <c r="V123" s="109"/>
      <c r="W123" s="7"/>
      <c r="X123" s="147"/>
      <c r="Y123" s="7"/>
      <c r="Z123" s="7"/>
      <c r="AA123" s="86"/>
      <c r="AB123" s="86"/>
      <c r="AC123" s="94"/>
      <c r="AD123" s="7"/>
      <c r="AE123" s="7"/>
      <c r="AF123" s="11"/>
      <c r="AG123" s="7"/>
      <c r="AH123" s="7"/>
      <c r="AI123" s="7"/>
      <c r="AJ123" s="7"/>
      <c r="AK123" s="7"/>
      <c r="AL123" s="7"/>
      <c r="AM123" s="11"/>
      <c r="AN123" s="11"/>
      <c r="AO123" s="11"/>
      <c r="AP123" s="11"/>
      <c r="AQ123" s="11"/>
      <c r="AR123" s="11"/>
      <c r="AS123" s="11"/>
      <c r="AT123" s="11"/>
      <c r="AU123" s="11"/>
      <c r="AV123" s="321" t="s">
        <v>3967</v>
      </c>
      <c r="AX123" t="s">
        <v>5218</v>
      </c>
    </row>
    <row r="124" spans="1:50" ht="15.75" x14ac:dyDescent="0.25">
      <c r="A124" t="s">
        <v>289</v>
      </c>
      <c r="B124" t="s">
        <v>1655</v>
      </c>
      <c r="D124" t="s">
        <v>3881</v>
      </c>
      <c r="E124" t="s">
        <v>3882</v>
      </c>
      <c r="F124" t="s">
        <v>3883</v>
      </c>
      <c r="G124" s="11"/>
      <c r="H124" s="1">
        <v>96039091</v>
      </c>
      <c r="I124" s="1" t="s">
        <v>2086</v>
      </c>
      <c r="J124" s="1" t="s">
        <v>2086</v>
      </c>
      <c r="K124" s="1" t="s">
        <v>2086</v>
      </c>
      <c r="L124" s="11" t="s">
        <v>2089</v>
      </c>
      <c r="M124" s="11" t="s">
        <v>3884</v>
      </c>
      <c r="N124" s="1" t="s">
        <v>1995</v>
      </c>
      <c r="O124" s="168">
        <v>43</v>
      </c>
      <c r="P124" s="139">
        <f t="shared" si="5"/>
        <v>79.2</v>
      </c>
      <c r="Q124">
        <v>99</v>
      </c>
      <c r="R124" s="139">
        <v>7314247008150</v>
      </c>
      <c r="S124" s="102"/>
      <c r="T124" s="93"/>
      <c r="U124" s="7"/>
      <c r="V124" s="109"/>
      <c r="W124" s="7"/>
      <c r="X124" s="147"/>
      <c r="Y124" s="7"/>
      <c r="Z124" s="7"/>
      <c r="AA124" s="86"/>
      <c r="AB124" s="86"/>
      <c r="AC124" s="94"/>
      <c r="AD124" s="7"/>
      <c r="AE124" s="7"/>
      <c r="AF124" s="11"/>
      <c r="AG124" s="7"/>
      <c r="AH124" s="7"/>
      <c r="AI124" s="7"/>
      <c r="AJ124" s="7"/>
      <c r="AK124" s="7"/>
      <c r="AL124" s="7"/>
      <c r="AM124" s="11"/>
      <c r="AN124" s="11"/>
      <c r="AO124" s="11"/>
      <c r="AP124" s="11"/>
      <c r="AQ124" s="11"/>
      <c r="AR124" s="11"/>
      <c r="AS124" s="11"/>
      <c r="AT124" s="11"/>
      <c r="AU124" s="11"/>
      <c r="AV124" s="321" t="s">
        <v>3968</v>
      </c>
      <c r="AX124" t="s">
        <v>5218</v>
      </c>
    </row>
    <row r="125" spans="1:50" ht="15.75" x14ac:dyDescent="0.25">
      <c r="A125" t="s">
        <v>289</v>
      </c>
      <c r="B125" t="s">
        <v>1655</v>
      </c>
      <c r="G125" s="11"/>
      <c r="H125" s="1"/>
      <c r="I125" s="1"/>
      <c r="J125" s="1"/>
      <c r="K125" s="1"/>
      <c r="L125" s="11"/>
      <c r="M125" s="11"/>
      <c r="N125" s="1"/>
      <c r="O125" s="168"/>
      <c r="P125" s="139"/>
      <c r="R125" s="139"/>
      <c r="S125" s="102"/>
      <c r="T125" s="93"/>
      <c r="U125" s="7"/>
      <c r="V125" s="109"/>
      <c r="W125" s="7"/>
      <c r="X125" s="147"/>
      <c r="Y125" s="7"/>
      <c r="Z125" s="7"/>
      <c r="AA125" s="86"/>
      <c r="AB125" s="86"/>
      <c r="AC125" s="94"/>
      <c r="AD125" s="7"/>
      <c r="AE125" s="7"/>
      <c r="AF125" s="11"/>
      <c r="AG125" s="7"/>
      <c r="AH125" s="7"/>
      <c r="AI125" s="7"/>
      <c r="AJ125" s="7"/>
      <c r="AK125" s="7"/>
      <c r="AL125" s="7"/>
      <c r="AM125" s="11"/>
      <c r="AN125" s="11"/>
      <c r="AO125" s="11"/>
      <c r="AP125" s="11"/>
      <c r="AQ125" s="11"/>
      <c r="AR125" s="11"/>
      <c r="AS125" s="11"/>
      <c r="AT125" s="11"/>
      <c r="AU125" s="11"/>
      <c r="AV125" s="321"/>
    </row>
    <row r="126" spans="1:50" ht="15.75" x14ac:dyDescent="0.25">
      <c r="A126" t="s">
        <v>289</v>
      </c>
      <c r="B126" t="s">
        <v>1655</v>
      </c>
      <c r="D126" t="s">
        <v>3885</v>
      </c>
      <c r="E126" t="s">
        <v>3886</v>
      </c>
      <c r="F126" t="s">
        <v>1793</v>
      </c>
      <c r="G126" s="11"/>
      <c r="H126" s="11">
        <v>73170080</v>
      </c>
      <c r="I126" s="1" t="s">
        <v>2086</v>
      </c>
      <c r="J126" s="1" t="s">
        <v>2086</v>
      </c>
      <c r="K126" s="1" t="s">
        <v>2086</v>
      </c>
      <c r="L126" s="11" t="s">
        <v>2089</v>
      </c>
      <c r="M126" s="11" t="s">
        <v>301</v>
      </c>
      <c r="N126" s="1" t="s">
        <v>1995</v>
      </c>
      <c r="O126" s="168">
        <v>87</v>
      </c>
      <c r="P126" s="139">
        <f t="shared" si="5"/>
        <v>159.20000000000002</v>
      </c>
      <c r="Q126">
        <v>199</v>
      </c>
      <c r="R126" s="139">
        <v>7314247542012</v>
      </c>
      <c r="S126" s="102"/>
      <c r="T126" s="93"/>
      <c r="U126" s="7"/>
      <c r="V126" s="109"/>
      <c r="W126" s="7"/>
      <c r="X126" s="147"/>
      <c r="Y126" s="7"/>
      <c r="Z126" s="7"/>
      <c r="AA126" s="86"/>
      <c r="AB126" s="86"/>
      <c r="AC126" s="94"/>
      <c r="AD126" s="7"/>
      <c r="AE126" s="7"/>
      <c r="AF126" s="11"/>
      <c r="AG126" s="7"/>
      <c r="AH126" s="7"/>
      <c r="AI126" s="7"/>
      <c r="AJ126" s="7"/>
      <c r="AK126" s="7"/>
      <c r="AL126" s="7"/>
      <c r="AM126" s="11"/>
      <c r="AN126" s="11"/>
      <c r="AO126" s="11"/>
      <c r="AP126" s="11"/>
      <c r="AQ126" s="11"/>
      <c r="AR126" s="11"/>
      <c r="AS126" s="11"/>
      <c r="AT126" s="11"/>
      <c r="AU126" s="11"/>
      <c r="AV126" s="321" t="s">
        <v>3969</v>
      </c>
      <c r="AX126" t="s">
        <v>5208</v>
      </c>
    </row>
    <row r="127" spans="1:50" ht="15.75" x14ac:dyDescent="0.25">
      <c r="A127" t="s">
        <v>289</v>
      </c>
      <c r="B127" t="s">
        <v>1655</v>
      </c>
      <c r="D127" t="s">
        <v>3887</v>
      </c>
      <c r="E127" t="s">
        <v>3888</v>
      </c>
      <c r="F127" t="s">
        <v>1793</v>
      </c>
      <c r="G127" s="11"/>
      <c r="H127" s="11">
        <v>73170080</v>
      </c>
      <c r="I127" s="1" t="s">
        <v>2086</v>
      </c>
      <c r="J127" s="1" t="s">
        <v>2086</v>
      </c>
      <c r="K127" s="1" t="s">
        <v>2086</v>
      </c>
      <c r="L127" s="11" t="s">
        <v>2089</v>
      </c>
      <c r="M127" s="11" t="s">
        <v>299</v>
      </c>
      <c r="N127" s="1" t="s">
        <v>1995</v>
      </c>
      <c r="O127" s="168">
        <v>87</v>
      </c>
      <c r="P127" s="139">
        <f t="shared" si="5"/>
        <v>159.20000000000002</v>
      </c>
      <c r="Q127">
        <v>199</v>
      </c>
      <c r="R127" s="139">
        <v>7314247542029</v>
      </c>
      <c r="S127" s="102"/>
      <c r="T127" s="93"/>
      <c r="U127" s="7"/>
      <c r="V127" s="109"/>
      <c r="W127" s="7"/>
      <c r="X127" s="147"/>
      <c r="Y127" s="7"/>
      <c r="Z127" s="7"/>
      <c r="AA127" s="86"/>
      <c r="AB127" s="86"/>
      <c r="AC127" s="94"/>
      <c r="AD127" s="7"/>
      <c r="AE127" s="7"/>
      <c r="AF127" s="11"/>
      <c r="AG127" s="7"/>
      <c r="AH127" s="7"/>
      <c r="AI127" s="7"/>
      <c r="AJ127" s="7"/>
      <c r="AK127" s="7"/>
      <c r="AL127" s="7"/>
      <c r="AM127" s="11"/>
      <c r="AN127" s="11"/>
      <c r="AO127" s="11"/>
      <c r="AP127" s="11"/>
      <c r="AQ127" s="11"/>
      <c r="AR127" s="11"/>
      <c r="AS127" s="11"/>
      <c r="AT127" s="11"/>
      <c r="AU127" s="11"/>
      <c r="AV127" s="321" t="s">
        <v>3969</v>
      </c>
      <c r="AX127" t="s">
        <v>5208</v>
      </c>
    </row>
    <row r="128" spans="1:50" ht="15.75" x14ac:dyDescent="0.25">
      <c r="A128" t="s">
        <v>289</v>
      </c>
      <c r="B128" t="s">
        <v>1655</v>
      </c>
      <c r="D128" t="s">
        <v>3889</v>
      </c>
      <c r="E128" t="s">
        <v>3890</v>
      </c>
      <c r="F128" t="s">
        <v>1793</v>
      </c>
      <c r="G128" s="11"/>
      <c r="H128" s="11">
        <v>73170080</v>
      </c>
      <c r="I128" s="1" t="s">
        <v>2086</v>
      </c>
      <c r="J128" s="1" t="s">
        <v>2086</v>
      </c>
      <c r="K128" s="1" t="s">
        <v>2086</v>
      </c>
      <c r="L128" s="11" t="s">
        <v>2089</v>
      </c>
      <c r="M128" s="11" t="s">
        <v>297</v>
      </c>
      <c r="N128" s="1" t="s">
        <v>1995</v>
      </c>
      <c r="O128" s="168">
        <v>87</v>
      </c>
      <c r="P128" s="139">
        <f t="shared" si="5"/>
        <v>159.20000000000002</v>
      </c>
      <c r="Q128">
        <v>199</v>
      </c>
      <c r="R128" s="139">
        <v>7314247542036</v>
      </c>
      <c r="S128" s="102"/>
      <c r="T128" s="93"/>
      <c r="U128" s="7"/>
      <c r="V128" s="109"/>
      <c r="W128" s="7"/>
      <c r="X128" s="147"/>
      <c r="Y128" s="7"/>
      <c r="Z128" s="7"/>
      <c r="AA128" s="86"/>
      <c r="AB128" s="86"/>
      <c r="AC128" s="94"/>
      <c r="AD128" s="7"/>
      <c r="AE128" s="7"/>
      <c r="AF128" s="11"/>
      <c r="AG128" s="7"/>
      <c r="AH128" s="7"/>
      <c r="AI128" s="7"/>
      <c r="AJ128" s="7"/>
      <c r="AK128" s="7"/>
      <c r="AL128" s="7"/>
      <c r="AM128" s="11"/>
      <c r="AN128" s="11"/>
      <c r="AO128" s="11"/>
      <c r="AP128" s="11"/>
      <c r="AQ128" s="11"/>
      <c r="AR128" s="11"/>
      <c r="AS128" s="11"/>
      <c r="AT128" s="11"/>
      <c r="AU128" s="11"/>
      <c r="AV128" s="321" t="s">
        <v>3969</v>
      </c>
      <c r="AX128" t="s">
        <v>5208</v>
      </c>
    </row>
    <row r="129" spans="7:47" ht="15.75" x14ac:dyDescent="0.25">
      <c r="G129" s="11"/>
      <c r="H129" s="11"/>
      <c r="I129" s="11"/>
      <c r="J129" s="11"/>
      <c r="K129" s="11"/>
      <c r="L129" s="11"/>
      <c r="M129" s="11"/>
      <c r="N129" s="11"/>
      <c r="O129" s="7"/>
      <c r="P129" s="7"/>
      <c r="Q129" s="7"/>
      <c r="R129" s="7"/>
      <c r="S129" s="102"/>
      <c r="T129" s="93"/>
      <c r="U129" s="7"/>
      <c r="V129" s="109"/>
      <c r="W129" s="7"/>
      <c r="X129" s="147"/>
      <c r="Y129" s="7"/>
      <c r="Z129" s="7"/>
      <c r="AA129" s="86"/>
      <c r="AB129" s="86"/>
      <c r="AC129" s="94"/>
      <c r="AD129" s="7"/>
      <c r="AE129" s="7"/>
      <c r="AF129" s="11"/>
      <c r="AG129" s="7"/>
      <c r="AH129" s="7"/>
      <c r="AI129" s="7"/>
      <c r="AJ129" s="7"/>
      <c r="AK129" s="7"/>
      <c r="AL129" s="7"/>
      <c r="AM129" s="11"/>
      <c r="AN129" s="11"/>
      <c r="AO129" s="11"/>
      <c r="AP129" s="11"/>
      <c r="AQ129" s="11"/>
      <c r="AR129" s="11"/>
      <c r="AS129" s="11"/>
      <c r="AT129" s="11"/>
      <c r="AU129" s="11"/>
    </row>
    <row r="130" spans="7:47" ht="15.75" x14ac:dyDescent="0.25">
      <c r="G130" s="11"/>
      <c r="H130" s="11"/>
      <c r="I130" s="11"/>
      <c r="J130" s="11"/>
      <c r="K130" s="11"/>
      <c r="L130" s="11"/>
      <c r="M130" s="11"/>
      <c r="N130" s="11"/>
      <c r="O130" s="7"/>
      <c r="P130" s="7"/>
      <c r="Q130" s="7"/>
      <c r="R130" s="7"/>
      <c r="S130" s="102"/>
      <c r="T130" s="93"/>
      <c r="U130" s="7"/>
      <c r="V130" s="109"/>
      <c r="W130" s="7"/>
      <c r="X130" s="147"/>
      <c r="Y130" s="7"/>
      <c r="Z130" s="7"/>
      <c r="AA130" s="86"/>
      <c r="AB130" s="86"/>
      <c r="AC130" s="94"/>
      <c r="AD130" s="7"/>
      <c r="AE130" s="7"/>
      <c r="AF130" s="11"/>
      <c r="AG130" s="7"/>
      <c r="AH130" s="7"/>
      <c r="AI130" s="7"/>
      <c r="AJ130" s="7"/>
      <c r="AK130" s="7"/>
      <c r="AL130" s="7"/>
      <c r="AM130" s="11"/>
      <c r="AN130" s="11"/>
      <c r="AO130" s="11"/>
      <c r="AP130" s="11"/>
      <c r="AQ130" s="11"/>
      <c r="AR130" s="11"/>
      <c r="AS130" s="11"/>
      <c r="AT130" s="11"/>
      <c r="AU130" s="11"/>
    </row>
    <row r="131" spans="7:47" ht="15.75" x14ac:dyDescent="0.25">
      <c r="G131" s="11"/>
      <c r="H131" s="11"/>
      <c r="I131" s="11"/>
      <c r="J131" s="11"/>
      <c r="K131" s="11"/>
      <c r="L131" s="11"/>
      <c r="M131" s="11"/>
      <c r="N131" s="11"/>
      <c r="O131" s="7"/>
      <c r="P131" s="7"/>
      <c r="Q131" s="7"/>
      <c r="R131" s="7"/>
      <c r="S131" s="102"/>
      <c r="T131" s="93"/>
      <c r="U131" s="7"/>
      <c r="V131" s="109"/>
      <c r="W131" s="7"/>
      <c r="X131" s="147"/>
      <c r="Y131" s="7"/>
      <c r="Z131" s="7"/>
      <c r="AA131" s="86"/>
      <c r="AB131" s="86"/>
      <c r="AC131" s="94"/>
      <c r="AD131" s="7"/>
      <c r="AE131" s="7"/>
      <c r="AF131" s="11"/>
      <c r="AG131" s="7"/>
      <c r="AH131" s="7"/>
      <c r="AI131" s="7"/>
      <c r="AJ131" s="7"/>
      <c r="AK131" s="7"/>
      <c r="AL131" s="7"/>
      <c r="AM131" s="11"/>
      <c r="AN131" s="11"/>
      <c r="AO131" s="11"/>
      <c r="AP131" s="11"/>
      <c r="AQ131" s="11"/>
      <c r="AR131" s="11"/>
      <c r="AS131" s="11"/>
      <c r="AT131" s="11"/>
      <c r="AU131" s="11"/>
    </row>
    <row r="132" spans="7:47" ht="15.75" x14ac:dyDescent="0.25">
      <c r="G132" s="11"/>
      <c r="H132" s="11"/>
      <c r="I132" s="11"/>
      <c r="J132" s="11"/>
      <c r="K132" s="11"/>
      <c r="L132" s="11"/>
      <c r="M132" s="11"/>
      <c r="N132" s="11"/>
      <c r="O132" s="7"/>
      <c r="P132" s="7"/>
      <c r="Q132" s="7"/>
      <c r="R132" s="7"/>
      <c r="S132" s="102"/>
      <c r="T132" s="93"/>
      <c r="U132" s="7"/>
      <c r="V132" s="109"/>
      <c r="W132" s="7"/>
      <c r="X132" s="147"/>
      <c r="Y132" s="7"/>
      <c r="Z132" s="7"/>
      <c r="AA132" s="86"/>
      <c r="AB132" s="86"/>
      <c r="AC132" s="94"/>
      <c r="AD132" s="7"/>
      <c r="AE132" s="7"/>
      <c r="AF132" s="11"/>
      <c r="AG132" s="7"/>
      <c r="AH132" s="7"/>
      <c r="AI132" s="7"/>
      <c r="AJ132" s="7"/>
      <c r="AK132" s="7"/>
      <c r="AL132" s="7"/>
      <c r="AM132" s="11"/>
      <c r="AN132" s="11"/>
      <c r="AO132" s="11"/>
      <c r="AP132" s="11"/>
      <c r="AQ132" s="11"/>
      <c r="AR132" s="11"/>
      <c r="AS132" s="11"/>
      <c r="AT132" s="11"/>
      <c r="AU132" s="11"/>
    </row>
    <row r="133" spans="7:47" ht="15.75" x14ac:dyDescent="0.25">
      <c r="G133" s="11"/>
      <c r="H133" s="11"/>
      <c r="I133" s="11"/>
      <c r="J133" s="11"/>
      <c r="K133" s="11"/>
      <c r="L133" s="11"/>
      <c r="M133" s="11"/>
      <c r="N133" s="11"/>
      <c r="O133" s="7"/>
      <c r="P133" s="7"/>
      <c r="Q133" s="7"/>
      <c r="R133" s="7"/>
      <c r="S133" s="102"/>
      <c r="T133" s="93"/>
      <c r="U133" s="7"/>
      <c r="V133" s="109"/>
      <c r="W133" s="7"/>
      <c r="X133" s="147"/>
      <c r="Y133" s="7"/>
      <c r="Z133" s="7"/>
      <c r="AA133" s="86"/>
      <c r="AB133" s="86"/>
      <c r="AC133" s="94"/>
      <c r="AD133" s="7"/>
      <c r="AE133" s="7"/>
      <c r="AF133" s="11"/>
      <c r="AG133" s="7"/>
      <c r="AH133" s="7"/>
      <c r="AI133" s="7"/>
      <c r="AJ133" s="7"/>
      <c r="AK133" s="7"/>
      <c r="AL133" s="7"/>
      <c r="AM133" s="11"/>
      <c r="AN133" s="11"/>
      <c r="AO133" s="11"/>
      <c r="AP133" s="11"/>
      <c r="AQ133" s="11"/>
      <c r="AR133" s="11"/>
      <c r="AS133" s="11"/>
      <c r="AT133" s="11"/>
      <c r="AU133" s="11"/>
    </row>
    <row r="134" spans="7:47" ht="15.75" x14ac:dyDescent="0.25">
      <c r="G134" s="11"/>
      <c r="H134" s="11"/>
      <c r="I134" s="11"/>
      <c r="J134" s="11"/>
      <c r="K134" s="11"/>
      <c r="L134" s="11"/>
      <c r="M134" s="11"/>
      <c r="N134" s="11"/>
      <c r="O134" s="7"/>
      <c r="P134" s="7"/>
      <c r="Q134" s="7"/>
      <c r="R134" s="7"/>
      <c r="S134" s="102"/>
      <c r="T134" s="93"/>
      <c r="U134" s="7"/>
      <c r="V134" s="109"/>
      <c r="W134" s="7"/>
      <c r="X134" s="147"/>
      <c r="Y134" s="7"/>
      <c r="Z134" s="7"/>
      <c r="AA134" s="86"/>
      <c r="AB134" s="86"/>
      <c r="AC134" s="94"/>
      <c r="AD134" s="7"/>
      <c r="AE134" s="7"/>
      <c r="AF134" s="11"/>
      <c r="AG134" s="7"/>
      <c r="AH134" s="7"/>
      <c r="AI134" s="7"/>
      <c r="AJ134" s="7"/>
      <c r="AK134" s="7"/>
      <c r="AL134" s="7"/>
      <c r="AM134" s="11"/>
      <c r="AN134" s="11"/>
      <c r="AO134" s="11"/>
      <c r="AP134" s="11"/>
      <c r="AQ134" s="11"/>
      <c r="AR134" s="11"/>
      <c r="AS134" s="11"/>
      <c r="AT134" s="11"/>
      <c r="AU134" s="11"/>
    </row>
    <row r="135" spans="7:47" ht="15.75" x14ac:dyDescent="0.25">
      <c r="G135" s="11"/>
      <c r="H135" s="11"/>
      <c r="I135" s="11"/>
      <c r="J135" s="11"/>
      <c r="K135" s="11"/>
      <c r="L135" s="11"/>
      <c r="M135" s="11"/>
      <c r="N135" s="11"/>
      <c r="O135" s="7"/>
      <c r="P135" s="7"/>
      <c r="Q135" s="7"/>
      <c r="R135" s="7"/>
      <c r="S135" s="102"/>
      <c r="T135" s="93"/>
      <c r="U135" s="7"/>
      <c r="V135" s="109"/>
      <c r="W135" s="7"/>
      <c r="X135" s="147"/>
      <c r="Y135" s="7"/>
      <c r="Z135" s="7"/>
      <c r="AA135" s="86"/>
      <c r="AB135" s="86"/>
      <c r="AC135" s="94"/>
      <c r="AD135" s="7"/>
      <c r="AE135" s="7"/>
      <c r="AF135" s="11"/>
      <c r="AG135" s="7"/>
      <c r="AH135" s="7"/>
      <c r="AI135" s="7"/>
      <c r="AJ135" s="7"/>
      <c r="AK135" s="7"/>
      <c r="AL135" s="7"/>
      <c r="AM135" s="11"/>
      <c r="AN135" s="11"/>
      <c r="AO135" s="11"/>
      <c r="AP135" s="11"/>
      <c r="AQ135" s="11"/>
      <c r="AR135" s="11"/>
      <c r="AS135" s="11"/>
      <c r="AT135" s="11"/>
      <c r="AU135" s="11"/>
    </row>
    <row r="136" spans="7:47" ht="15.75" x14ac:dyDescent="0.25">
      <c r="G136" s="11"/>
      <c r="H136" s="11"/>
      <c r="I136" s="11"/>
      <c r="J136" s="11"/>
      <c r="K136" s="11"/>
      <c r="L136" s="11"/>
      <c r="M136" s="11"/>
      <c r="N136" s="11"/>
      <c r="O136" s="7"/>
      <c r="P136" s="7"/>
      <c r="Q136" s="7"/>
      <c r="R136" s="7"/>
      <c r="S136" s="102"/>
      <c r="T136" s="93"/>
      <c r="U136" s="7"/>
      <c r="V136" s="109"/>
      <c r="W136" s="7"/>
      <c r="X136" s="147"/>
      <c r="Y136" s="7"/>
      <c r="Z136" s="7"/>
      <c r="AA136" s="86"/>
      <c r="AB136" s="86"/>
      <c r="AC136" s="94"/>
      <c r="AD136" s="7"/>
      <c r="AE136" s="7"/>
      <c r="AF136" s="11"/>
      <c r="AG136" s="7"/>
      <c r="AH136" s="7"/>
      <c r="AI136" s="7"/>
      <c r="AJ136" s="7"/>
      <c r="AK136" s="7"/>
      <c r="AL136" s="7"/>
      <c r="AM136" s="11"/>
      <c r="AN136" s="11"/>
      <c r="AO136" s="11"/>
      <c r="AP136" s="11"/>
      <c r="AQ136" s="11"/>
      <c r="AR136" s="11"/>
      <c r="AS136" s="11"/>
      <c r="AT136" s="11"/>
      <c r="AU136" s="11"/>
    </row>
    <row r="137" spans="7:47" ht="15.75" x14ac:dyDescent="0.25">
      <c r="G137" s="1"/>
      <c r="H137" s="1"/>
      <c r="I137" s="1"/>
      <c r="J137" s="1"/>
      <c r="K137" s="1"/>
      <c r="L137" s="1"/>
      <c r="M137" s="1"/>
      <c r="N137" s="1"/>
      <c r="O137" s="7"/>
      <c r="P137" s="7"/>
      <c r="Q137" s="7"/>
      <c r="R137" s="7"/>
      <c r="S137" s="102"/>
      <c r="T137" s="93"/>
      <c r="U137" s="7"/>
      <c r="V137" s="109"/>
      <c r="W137" s="7"/>
      <c r="X137" s="87"/>
      <c r="Y137" s="7"/>
      <c r="Z137" s="7"/>
      <c r="AA137" s="86"/>
      <c r="AB137" s="86"/>
      <c r="AC137" s="94"/>
      <c r="AD137" s="7"/>
      <c r="AE137" s="7"/>
      <c r="AF137" s="1"/>
      <c r="AG137" s="7"/>
      <c r="AH137" s="7"/>
      <c r="AI137" s="7"/>
      <c r="AJ137" s="7"/>
      <c r="AK137" s="7"/>
      <c r="AL137" s="7"/>
      <c r="AM137" s="1"/>
      <c r="AN137" s="1"/>
      <c r="AO137" s="1"/>
      <c r="AP137" s="1"/>
      <c r="AQ137" s="1"/>
      <c r="AR137" s="1"/>
      <c r="AS137" s="1"/>
      <c r="AT137" s="1"/>
      <c r="AU137" s="1"/>
    </row>
    <row r="138" spans="7:47" ht="15.75" x14ac:dyDescent="0.25">
      <c r="G138" s="1"/>
      <c r="H138" s="1"/>
      <c r="I138" s="1"/>
      <c r="J138" s="1"/>
      <c r="K138" s="1"/>
      <c r="L138" s="1"/>
      <c r="M138" s="1"/>
      <c r="N138" s="1"/>
      <c r="O138" s="7"/>
      <c r="P138" s="7"/>
      <c r="Q138" s="7"/>
      <c r="R138" s="7"/>
      <c r="S138" s="102"/>
      <c r="T138" s="93"/>
      <c r="U138" s="7"/>
      <c r="V138" s="109"/>
      <c r="W138" s="7"/>
      <c r="X138" s="87"/>
      <c r="Y138" s="7"/>
      <c r="Z138" s="7"/>
      <c r="AA138" s="86"/>
      <c r="AB138" s="86"/>
      <c r="AC138" s="94"/>
      <c r="AD138" s="7"/>
      <c r="AE138" s="7"/>
      <c r="AF138" s="1"/>
      <c r="AG138" s="7"/>
      <c r="AH138" s="7"/>
      <c r="AI138" s="7"/>
      <c r="AJ138" s="7"/>
      <c r="AK138" s="7"/>
      <c r="AL138" s="7"/>
      <c r="AM138" s="1"/>
      <c r="AN138" s="1"/>
      <c r="AO138" s="1"/>
      <c r="AP138" s="1"/>
      <c r="AQ138" s="1"/>
      <c r="AR138" s="1"/>
      <c r="AS138" s="1"/>
      <c r="AT138" s="1"/>
      <c r="AU138" s="1"/>
    </row>
    <row r="139" spans="7:47" ht="15.75" x14ac:dyDescent="0.25">
      <c r="G139" s="1"/>
      <c r="H139" s="1"/>
      <c r="I139" s="1"/>
      <c r="J139" s="1"/>
      <c r="K139" s="1"/>
      <c r="L139" s="1"/>
      <c r="M139" s="1"/>
      <c r="N139" s="1"/>
      <c r="O139" s="7"/>
      <c r="P139" s="7"/>
      <c r="Q139" s="7"/>
      <c r="R139" s="7"/>
      <c r="S139" s="102"/>
      <c r="T139" s="93"/>
      <c r="U139" s="7"/>
      <c r="V139" s="109"/>
      <c r="W139" s="7"/>
      <c r="X139" s="87"/>
      <c r="Y139" s="7"/>
      <c r="Z139" s="7"/>
      <c r="AA139" s="86"/>
      <c r="AB139" s="86"/>
      <c r="AC139" s="94"/>
      <c r="AD139" s="7"/>
      <c r="AE139" s="7"/>
      <c r="AF139" s="1"/>
      <c r="AG139" s="7"/>
      <c r="AH139" s="7"/>
      <c r="AI139" s="7"/>
      <c r="AJ139" s="7"/>
      <c r="AK139" s="7"/>
      <c r="AL139" s="7"/>
      <c r="AM139" s="1"/>
      <c r="AN139" s="1"/>
      <c r="AO139" s="1"/>
      <c r="AP139" s="1"/>
      <c r="AQ139" s="1"/>
      <c r="AR139" s="1"/>
      <c r="AS139" s="1"/>
      <c r="AT139" s="1"/>
      <c r="AU139" s="1"/>
    </row>
    <row r="140" spans="7:47" ht="15.75" x14ac:dyDescent="0.25">
      <c r="G140" s="1"/>
      <c r="H140" s="1"/>
      <c r="I140" s="1"/>
      <c r="J140" s="1"/>
      <c r="K140" s="1"/>
      <c r="L140" s="1"/>
      <c r="M140" s="1"/>
      <c r="N140" s="1"/>
      <c r="O140" s="7"/>
      <c r="P140" s="7"/>
      <c r="Q140" s="7"/>
      <c r="R140" s="7"/>
      <c r="S140" s="102"/>
      <c r="T140" s="93"/>
      <c r="U140" s="7"/>
      <c r="V140" s="109"/>
      <c r="W140" s="7"/>
      <c r="X140" s="87"/>
      <c r="Y140" s="7"/>
      <c r="Z140" s="7"/>
      <c r="AA140" s="86"/>
      <c r="AB140" s="86"/>
      <c r="AC140" s="94"/>
      <c r="AD140" s="7"/>
      <c r="AE140" s="7"/>
      <c r="AF140" s="1"/>
      <c r="AG140" s="7"/>
      <c r="AH140" s="7"/>
      <c r="AI140" s="7"/>
      <c r="AJ140" s="7"/>
      <c r="AK140" s="7"/>
      <c r="AL140" s="7"/>
      <c r="AM140" s="1"/>
      <c r="AN140" s="1"/>
      <c r="AO140" s="1"/>
      <c r="AP140" s="1"/>
      <c r="AQ140" s="1"/>
      <c r="AR140" s="1"/>
      <c r="AS140" s="1"/>
      <c r="AT140" s="1"/>
      <c r="AU140" s="1"/>
    </row>
    <row r="141" spans="7:47" ht="15.75" x14ac:dyDescent="0.25">
      <c r="G141" s="1"/>
      <c r="H141" s="1"/>
      <c r="I141" s="1"/>
      <c r="J141" s="1"/>
      <c r="K141" s="1"/>
      <c r="L141" s="1"/>
      <c r="M141" s="1"/>
      <c r="N141" s="1"/>
      <c r="O141" s="7"/>
      <c r="P141" s="7"/>
      <c r="Q141" s="7"/>
      <c r="R141" s="7"/>
      <c r="S141" s="102"/>
      <c r="T141" s="93"/>
      <c r="U141" s="7"/>
      <c r="V141" s="109"/>
      <c r="W141" s="7"/>
      <c r="X141" s="87"/>
      <c r="Y141" s="7"/>
      <c r="Z141" s="7"/>
      <c r="AA141" s="86"/>
      <c r="AB141" s="86"/>
      <c r="AC141" s="94"/>
      <c r="AD141" s="7"/>
      <c r="AE141" s="7"/>
      <c r="AF141" s="1"/>
      <c r="AG141" s="7"/>
      <c r="AH141" s="7"/>
      <c r="AI141" s="7"/>
      <c r="AJ141" s="7"/>
      <c r="AK141" s="7"/>
      <c r="AL141" s="7"/>
      <c r="AM141" s="1"/>
      <c r="AN141" s="1"/>
      <c r="AO141" s="1"/>
      <c r="AP141" s="1"/>
      <c r="AQ141" s="1"/>
      <c r="AR141" s="1"/>
      <c r="AS141" s="1"/>
      <c r="AT141" s="1"/>
      <c r="AU141" s="1"/>
    </row>
    <row r="142" spans="7:47" ht="15.75" x14ac:dyDescent="0.25">
      <c r="G142" s="1"/>
      <c r="H142" s="1"/>
      <c r="I142" s="1"/>
      <c r="J142" s="1"/>
      <c r="K142" s="1"/>
      <c r="L142" s="1"/>
      <c r="M142" s="1"/>
      <c r="N142" s="1"/>
      <c r="O142" s="7"/>
      <c r="P142" s="7"/>
      <c r="Q142" s="7"/>
      <c r="R142" s="7"/>
      <c r="S142" s="102"/>
      <c r="T142" s="93"/>
      <c r="U142" s="7"/>
      <c r="V142" s="109"/>
      <c r="W142" s="7"/>
      <c r="X142" s="87"/>
      <c r="Y142" s="7"/>
      <c r="Z142" s="7"/>
      <c r="AA142" s="86"/>
      <c r="AB142" s="86"/>
      <c r="AC142" s="94"/>
      <c r="AD142" s="7"/>
      <c r="AE142" s="7"/>
      <c r="AF142" s="1"/>
      <c r="AG142" s="7"/>
      <c r="AH142" s="7"/>
      <c r="AI142" s="7"/>
      <c r="AJ142" s="7"/>
      <c r="AK142" s="7"/>
      <c r="AL142" s="7"/>
      <c r="AM142" s="1"/>
      <c r="AN142" s="1"/>
      <c r="AO142" s="1"/>
      <c r="AP142" s="1"/>
      <c r="AQ142" s="1"/>
      <c r="AR142" s="1"/>
      <c r="AS142" s="1"/>
      <c r="AT142" s="1"/>
      <c r="AU142" s="1"/>
    </row>
    <row r="143" spans="7:47" ht="15.75" x14ac:dyDescent="0.25">
      <c r="G143" s="1"/>
      <c r="H143" s="1"/>
      <c r="I143" s="1"/>
      <c r="J143" s="1"/>
      <c r="K143" s="1"/>
      <c r="L143" s="1"/>
      <c r="M143" s="1"/>
      <c r="N143" s="1"/>
      <c r="O143" s="7"/>
      <c r="P143" s="7"/>
      <c r="Q143" s="7"/>
      <c r="R143" s="7"/>
      <c r="S143" s="102"/>
      <c r="T143" s="93"/>
      <c r="U143" s="7"/>
      <c r="V143" s="109"/>
      <c r="W143" s="7"/>
      <c r="X143" s="87"/>
      <c r="Y143" s="7"/>
      <c r="Z143" s="7"/>
      <c r="AA143" s="86"/>
      <c r="AB143" s="86"/>
      <c r="AC143" s="94"/>
      <c r="AD143" s="7"/>
      <c r="AE143" s="7"/>
      <c r="AF143" s="1"/>
      <c r="AG143" s="7"/>
      <c r="AH143" s="7"/>
      <c r="AI143" s="7"/>
      <c r="AJ143" s="7"/>
      <c r="AK143" s="7"/>
      <c r="AL143" s="7"/>
      <c r="AM143" s="1"/>
      <c r="AN143" s="1"/>
      <c r="AO143" s="1"/>
      <c r="AP143" s="1"/>
      <c r="AQ143" s="1"/>
      <c r="AR143" s="1"/>
      <c r="AS143" s="1"/>
      <c r="AT143" s="1"/>
      <c r="AU143" s="1"/>
    </row>
    <row r="144" spans="7:47" ht="15.75" x14ac:dyDescent="0.25">
      <c r="G144" s="1"/>
      <c r="H144" s="1"/>
      <c r="I144" s="1"/>
      <c r="J144" s="1"/>
      <c r="K144" s="1"/>
      <c r="L144" s="1"/>
      <c r="M144" s="1"/>
      <c r="N144" s="1"/>
      <c r="O144" s="7"/>
      <c r="P144" s="7"/>
      <c r="Q144" s="7"/>
      <c r="R144" s="7"/>
      <c r="S144" s="102"/>
      <c r="T144" s="93"/>
      <c r="U144" s="7"/>
      <c r="V144" s="109"/>
      <c r="W144" s="7"/>
      <c r="X144" s="87"/>
      <c r="Y144" s="7"/>
      <c r="Z144" s="7"/>
      <c r="AA144" s="86"/>
      <c r="AB144" s="86"/>
      <c r="AC144" s="94"/>
      <c r="AD144" s="7"/>
      <c r="AE144" s="7"/>
      <c r="AF144" s="1"/>
      <c r="AG144" s="7"/>
      <c r="AH144" s="7"/>
      <c r="AI144" s="7"/>
      <c r="AJ144" s="7"/>
      <c r="AK144" s="7"/>
      <c r="AL144" s="7"/>
      <c r="AM144" s="1"/>
      <c r="AN144" s="1"/>
      <c r="AO144" s="1"/>
      <c r="AP144" s="1"/>
      <c r="AQ144" s="1"/>
      <c r="AR144" s="1"/>
      <c r="AS144" s="1"/>
      <c r="AT144" s="1"/>
      <c r="AU144" s="1"/>
    </row>
    <row r="145" spans="7:47" ht="15.75" x14ac:dyDescent="0.25">
      <c r="G145" s="1"/>
      <c r="H145" s="1"/>
      <c r="I145" s="1"/>
      <c r="J145" s="1"/>
      <c r="K145" s="1"/>
      <c r="L145" s="1"/>
      <c r="M145" s="1"/>
      <c r="N145" s="1"/>
      <c r="O145" s="7"/>
      <c r="P145" s="7"/>
      <c r="Q145" s="7"/>
      <c r="R145" s="7"/>
      <c r="S145" s="102"/>
      <c r="T145" s="93"/>
      <c r="U145" s="7"/>
      <c r="V145" s="109"/>
      <c r="W145" s="7"/>
      <c r="X145" s="87"/>
      <c r="Y145" s="7"/>
      <c r="Z145" s="7"/>
      <c r="AA145" s="86"/>
      <c r="AB145" s="86"/>
      <c r="AC145" s="94"/>
      <c r="AD145" s="7"/>
      <c r="AE145" s="7"/>
      <c r="AF145" s="1"/>
      <c r="AG145" s="7"/>
      <c r="AH145" s="7"/>
      <c r="AI145" s="7"/>
      <c r="AJ145" s="7"/>
      <c r="AK145" s="7"/>
      <c r="AL145" s="7"/>
      <c r="AM145" s="1"/>
      <c r="AN145" s="1"/>
      <c r="AO145" s="1"/>
      <c r="AP145" s="1"/>
      <c r="AQ145" s="1"/>
      <c r="AR145" s="1"/>
      <c r="AS145" s="1"/>
      <c r="AT145" s="1"/>
      <c r="AU145" s="1"/>
    </row>
    <row r="146" spans="7:47" ht="15.75" x14ac:dyDescent="0.25">
      <c r="G146" s="1"/>
      <c r="H146" s="1"/>
      <c r="I146" s="1"/>
      <c r="J146" s="1"/>
      <c r="K146" s="1"/>
      <c r="L146" s="1"/>
      <c r="M146" s="1"/>
      <c r="N146" s="1"/>
      <c r="O146" s="7"/>
      <c r="P146" s="7"/>
      <c r="Q146" s="7"/>
      <c r="R146" s="7"/>
      <c r="S146" s="102"/>
      <c r="T146" s="93"/>
      <c r="U146" s="7"/>
      <c r="V146" s="109"/>
      <c r="W146" s="7"/>
      <c r="X146" s="87"/>
      <c r="Y146" s="7"/>
      <c r="Z146" s="7"/>
      <c r="AA146" s="86"/>
      <c r="AB146" s="86"/>
      <c r="AC146" s="94"/>
      <c r="AD146" s="7"/>
      <c r="AE146" s="7"/>
      <c r="AF146" s="1"/>
      <c r="AG146" s="7"/>
      <c r="AH146" s="7"/>
      <c r="AI146" s="7"/>
      <c r="AJ146" s="7"/>
      <c r="AK146" s="7"/>
      <c r="AL146" s="7"/>
      <c r="AM146" s="1"/>
      <c r="AN146" s="1"/>
      <c r="AO146" s="1"/>
      <c r="AP146" s="1"/>
      <c r="AQ146" s="1"/>
      <c r="AR146" s="1"/>
      <c r="AS146" s="1"/>
      <c r="AT146" s="1"/>
      <c r="AU146" s="1"/>
    </row>
    <row r="147" spans="7:47" ht="15.75" x14ac:dyDescent="0.25">
      <c r="G147" s="1"/>
      <c r="H147" s="1"/>
      <c r="I147" s="1"/>
      <c r="J147" s="1"/>
      <c r="K147" s="1"/>
      <c r="L147" s="1"/>
      <c r="M147" s="1"/>
      <c r="N147" s="1"/>
      <c r="O147" s="7"/>
      <c r="P147" s="7"/>
      <c r="Q147" s="7"/>
      <c r="R147" s="7"/>
      <c r="S147" s="102"/>
      <c r="T147" s="93"/>
      <c r="U147" s="7"/>
      <c r="V147" s="109"/>
      <c r="W147" s="7"/>
      <c r="X147" s="87"/>
      <c r="Y147" s="7"/>
      <c r="Z147" s="7"/>
      <c r="AA147" s="86"/>
      <c r="AB147" s="86"/>
      <c r="AC147" s="94"/>
      <c r="AD147" s="7"/>
      <c r="AE147" s="7"/>
      <c r="AF147" s="1"/>
      <c r="AG147" s="7"/>
      <c r="AH147" s="7"/>
      <c r="AI147" s="7"/>
      <c r="AJ147" s="7"/>
      <c r="AK147" s="7"/>
      <c r="AL147" s="7"/>
      <c r="AM147" s="1"/>
      <c r="AN147" s="1"/>
      <c r="AO147" s="1"/>
      <c r="AP147" s="1"/>
      <c r="AQ147" s="1"/>
      <c r="AR147" s="1"/>
      <c r="AS147" s="1"/>
      <c r="AT147" s="1"/>
      <c r="AU147" s="1"/>
    </row>
    <row r="148" spans="7:47" ht="15.75" x14ac:dyDescent="0.25">
      <c r="G148" s="1"/>
      <c r="H148" s="1"/>
      <c r="I148" s="1"/>
      <c r="J148" s="1"/>
      <c r="K148" s="1"/>
      <c r="L148" s="1"/>
      <c r="M148" s="1"/>
      <c r="N148" s="1"/>
      <c r="O148" s="7"/>
      <c r="P148" s="7"/>
      <c r="Q148" s="7"/>
      <c r="R148" s="7"/>
      <c r="S148" s="102"/>
      <c r="T148" s="93"/>
      <c r="U148" s="7"/>
      <c r="V148" s="109"/>
      <c r="W148" s="7"/>
      <c r="X148" s="87"/>
      <c r="Y148" s="7"/>
      <c r="Z148" s="7"/>
      <c r="AA148" s="86"/>
      <c r="AB148" s="86"/>
      <c r="AC148" s="94"/>
      <c r="AD148" s="7"/>
      <c r="AE148" s="7"/>
      <c r="AF148" s="1"/>
      <c r="AG148" s="7"/>
      <c r="AH148" s="7"/>
      <c r="AI148" s="7"/>
      <c r="AJ148" s="7"/>
      <c r="AK148" s="7"/>
      <c r="AL148" s="7"/>
      <c r="AM148" s="1"/>
      <c r="AN148" s="1"/>
      <c r="AO148" s="1"/>
      <c r="AP148" s="1"/>
      <c r="AQ148" s="1"/>
      <c r="AR148" s="1"/>
      <c r="AS148" s="1"/>
      <c r="AT148" s="1"/>
      <c r="AU148" s="1"/>
    </row>
    <row r="149" spans="7:47" ht="15.75" x14ac:dyDescent="0.25">
      <c r="G149" s="1"/>
      <c r="H149" s="1"/>
      <c r="I149" s="1"/>
      <c r="J149" s="1"/>
      <c r="K149" s="1"/>
      <c r="L149" s="1"/>
      <c r="M149" s="1"/>
      <c r="N149" s="1"/>
      <c r="O149" s="7"/>
      <c r="P149" s="7"/>
      <c r="Q149" s="7"/>
      <c r="R149" s="7"/>
      <c r="S149" s="102"/>
      <c r="T149" s="93"/>
      <c r="U149" s="7"/>
      <c r="V149" s="109"/>
      <c r="W149" s="7"/>
      <c r="X149" s="87"/>
      <c r="Y149" s="7"/>
      <c r="Z149" s="7"/>
      <c r="AA149" s="86"/>
      <c r="AB149" s="86"/>
      <c r="AC149" s="94"/>
      <c r="AD149" s="7"/>
      <c r="AE149" s="7"/>
      <c r="AF149" s="1"/>
      <c r="AG149" s="7"/>
      <c r="AH149" s="7"/>
      <c r="AI149" s="7"/>
      <c r="AJ149" s="7"/>
      <c r="AK149" s="7"/>
      <c r="AL149" s="7"/>
      <c r="AM149" s="1"/>
      <c r="AN149" s="1"/>
      <c r="AO149" s="1"/>
      <c r="AP149" s="1"/>
      <c r="AQ149" s="1"/>
      <c r="AR149" s="1"/>
      <c r="AS149" s="1"/>
      <c r="AT149" s="1"/>
      <c r="AU149" s="1"/>
    </row>
    <row r="150" spans="7:47" ht="15.75" x14ac:dyDescent="0.25">
      <c r="G150" s="1"/>
      <c r="H150" s="1"/>
      <c r="I150" s="1"/>
      <c r="J150" s="1"/>
      <c r="K150" s="1"/>
      <c r="L150" s="1"/>
      <c r="M150" s="1"/>
      <c r="N150" s="1"/>
      <c r="O150" s="7"/>
      <c r="P150" s="7"/>
      <c r="Q150" s="7"/>
      <c r="R150" s="7"/>
      <c r="S150" s="102"/>
      <c r="T150" s="93"/>
      <c r="U150" s="7"/>
      <c r="V150" s="109"/>
      <c r="W150" s="7"/>
      <c r="X150" s="87"/>
      <c r="Y150" s="7"/>
      <c r="Z150" s="7"/>
      <c r="AA150" s="86"/>
      <c r="AB150" s="86"/>
      <c r="AC150" s="94"/>
      <c r="AD150" s="7"/>
      <c r="AE150" s="7"/>
      <c r="AF150" s="1"/>
      <c r="AG150" s="7"/>
      <c r="AH150" s="7"/>
      <c r="AI150" s="7"/>
      <c r="AJ150" s="7"/>
      <c r="AK150" s="7"/>
      <c r="AL150" s="7"/>
      <c r="AM150" s="1"/>
      <c r="AN150" s="1"/>
      <c r="AO150" s="1"/>
      <c r="AP150" s="1"/>
      <c r="AQ150" s="1"/>
      <c r="AR150" s="1"/>
      <c r="AS150" s="1"/>
      <c r="AT150" s="1"/>
      <c r="AU150" s="1"/>
    </row>
    <row r="151" spans="7:47" ht="15.75" x14ac:dyDescent="0.25">
      <c r="G151" s="1"/>
      <c r="H151" s="1"/>
      <c r="I151" s="1"/>
      <c r="J151" s="1"/>
      <c r="K151" s="1"/>
      <c r="L151" s="1"/>
      <c r="M151" s="1"/>
      <c r="N151" s="1"/>
      <c r="O151" s="7"/>
      <c r="P151" s="7"/>
      <c r="Q151" s="7"/>
      <c r="R151" s="7"/>
      <c r="S151" s="102"/>
      <c r="T151" s="93"/>
      <c r="U151" s="7"/>
      <c r="V151" s="109"/>
      <c r="W151" s="7"/>
      <c r="X151" s="87"/>
      <c r="Y151" s="7"/>
      <c r="Z151" s="7"/>
      <c r="AA151" s="86"/>
      <c r="AB151" s="86"/>
      <c r="AC151" s="94"/>
      <c r="AD151" s="7"/>
      <c r="AE151" s="7"/>
      <c r="AF151" s="1"/>
      <c r="AG151" s="7"/>
      <c r="AH151" s="7"/>
      <c r="AI151" s="7"/>
      <c r="AJ151" s="7"/>
      <c r="AK151" s="7"/>
      <c r="AL151" s="7"/>
      <c r="AM151" s="1"/>
      <c r="AN151" s="1"/>
      <c r="AO151" s="1"/>
      <c r="AP151" s="1"/>
      <c r="AQ151" s="1"/>
      <c r="AR151" s="1"/>
      <c r="AS151" s="1"/>
      <c r="AT151" s="1"/>
      <c r="AU151" s="1"/>
    </row>
    <row r="152" spans="7:47" ht="15.75" x14ac:dyDescent="0.25">
      <c r="G152" s="1"/>
      <c r="H152" s="1"/>
      <c r="I152" s="1"/>
      <c r="J152" s="1"/>
      <c r="K152" s="1"/>
      <c r="L152" s="1"/>
      <c r="M152" s="1"/>
      <c r="N152" s="1"/>
      <c r="O152" s="7"/>
      <c r="P152" s="7"/>
      <c r="Q152" s="7"/>
      <c r="R152" s="7"/>
      <c r="S152" s="102"/>
      <c r="T152" s="93"/>
      <c r="U152" s="7"/>
      <c r="V152" s="109"/>
      <c r="W152" s="7"/>
      <c r="X152" s="87"/>
      <c r="Y152" s="7"/>
      <c r="Z152" s="7"/>
      <c r="AA152" s="86"/>
      <c r="AB152" s="86"/>
      <c r="AC152" s="94"/>
      <c r="AD152" s="7"/>
      <c r="AE152" s="7"/>
      <c r="AF152" s="1"/>
      <c r="AG152" s="7"/>
      <c r="AH152" s="7"/>
      <c r="AI152" s="7"/>
      <c r="AJ152" s="7"/>
      <c r="AK152" s="7"/>
      <c r="AL152" s="7"/>
      <c r="AM152" s="1"/>
      <c r="AN152" s="1"/>
      <c r="AO152" s="1"/>
      <c r="AP152" s="1"/>
      <c r="AQ152" s="1"/>
      <c r="AR152" s="1"/>
      <c r="AS152" s="1"/>
      <c r="AT152" s="1"/>
      <c r="AU152" s="1"/>
    </row>
    <row r="153" spans="7:47" ht="15.75" x14ac:dyDescent="0.25">
      <c r="G153" s="1"/>
      <c r="H153" s="1"/>
      <c r="I153" s="1"/>
      <c r="J153" s="1"/>
      <c r="K153" s="1"/>
      <c r="L153" s="1"/>
      <c r="M153" s="1"/>
      <c r="N153" s="1"/>
      <c r="O153" s="7"/>
      <c r="P153" s="7"/>
      <c r="Q153" s="7"/>
      <c r="R153" s="7"/>
      <c r="S153" s="102"/>
      <c r="T153" s="93"/>
      <c r="U153" s="7"/>
      <c r="V153" s="109"/>
      <c r="W153" s="7"/>
      <c r="X153" s="87"/>
      <c r="Y153" s="7"/>
      <c r="Z153" s="7"/>
      <c r="AA153" s="86"/>
      <c r="AB153" s="86"/>
      <c r="AC153" s="94"/>
      <c r="AD153" s="7"/>
      <c r="AE153" s="7"/>
      <c r="AF153" s="1"/>
      <c r="AG153" s="7"/>
      <c r="AH153" s="7"/>
      <c r="AI153" s="7"/>
      <c r="AJ153" s="7"/>
      <c r="AK153" s="7"/>
      <c r="AL153" s="7"/>
      <c r="AM153" s="1"/>
      <c r="AN153" s="1"/>
      <c r="AO153" s="1"/>
      <c r="AP153" s="1"/>
      <c r="AQ153" s="1"/>
      <c r="AR153" s="1"/>
      <c r="AS153" s="1"/>
      <c r="AT153" s="1"/>
      <c r="AU153" s="1"/>
    </row>
    <row r="154" spans="7:47" ht="15.75" x14ac:dyDescent="0.25">
      <c r="G154" s="1"/>
      <c r="H154" s="1"/>
      <c r="I154" s="1"/>
      <c r="J154" s="1"/>
      <c r="K154" s="1"/>
      <c r="L154" s="1"/>
      <c r="M154" s="1"/>
      <c r="N154" s="1"/>
      <c r="O154" s="7"/>
      <c r="P154" s="7"/>
      <c r="Q154" s="7"/>
      <c r="R154" s="7"/>
      <c r="S154" s="102"/>
      <c r="T154" s="93"/>
      <c r="U154" s="7"/>
      <c r="V154" s="109"/>
      <c r="W154" s="7"/>
      <c r="X154" s="87"/>
      <c r="Y154" s="7"/>
      <c r="Z154" s="7"/>
      <c r="AA154" s="86"/>
      <c r="AB154" s="86"/>
      <c r="AC154" s="94"/>
      <c r="AD154" s="7"/>
      <c r="AE154" s="7"/>
      <c r="AF154" s="1"/>
      <c r="AG154" s="7"/>
      <c r="AH154" s="7"/>
      <c r="AI154" s="7"/>
      <c r="AJ154" s="7"/>
      <c r="AK154" s="7"/>
      <c r="AL154" s="7"/>
      <c r="AM154" s="1"/>
      <c r="AN154" s="1"/>
      <c r="AO154" s="1"/>
      <c r="AP154" s="1"/>
      <c r="AQ154" s="1"/>
      <c r="AR154" s="1"/>
      <c r="AS154" s="1"/>
      <c r="AT154" s="1"/>
      <c r="AU154" s="1"/>
    </row>
    <row r="155" spans="7:47" ht="15.75" x14ac:dyDescent="0.25">
      <c r="G155" s="1"/>
      <c r="H155" s="1"/>
      <c r="I155" s="1"/>
      <c r="J155" s="1"/>
      <c r="K155" s="1"/>
      <c r="L155" s="1"/>
      <c r="M155" s="1"/>
      <c r="N155" s="1"/>
      <c r="O155" s="7"/>
      <c r="P155" s="7"/>
      <c r="Q155" s="7"/>
      <c r="R155" s="7"/>
      <c r="S155" s="102"/>
      <c r="T155" s="93"/>
      <c r="U155" s="7"/>
      <c r="V155" s="109"/>
      <c r="W155" s="7"/>
      <c r="X155" s="87"/>
      <c r="Y155" s="7"/>
      <c r="Z155" s="7"/>
      <c r="AA155" s="86"/>
      <c r="AB155" s="86"/>
      <c r="AC155" s="94"/>
      <c r="AD155" s="7"/>
      <c r="AE155" s="7"/>
      <c r="AF155" s="1"/>
      <c r="AG155" s="7"/>
      <c r="AH155" s="7"/>
      <c r="AI155" s="7"/>
      <c r="AJ155" s="7"/>
      <c r="AK155" s="7"/>
      <c r="AL155" s="7"/>
      <c r="AM155" s="1"/>
      <c r="AN155" s="1"/>
      <c r="AO155" s="1"/>
      <c r="AP155" s="1"/>
      <c r="AQ155" s="1"/>
      <c r="AR155" s="1"/>
      <c r="AS155" s="1"/>
      <c r="AT155" s="1"/>
      <c r="AU155" s="1"/>
    </row>
    <row r="156" spans="7:47" ht="15.75" x14ac:dyDescent="0.25">
      <c r="G156" s="1"/>
      <c r="H156" s="1"/>
      <c r="I156" s="1"/>
      <c r="J156" s="1"/>
      <c r="K156" s="1"/>
      <c r="L156" s="1"/>
      <c r="M156" s="1"/>
      <c r="N156" s="1"/>
      <c r="O156" s="7"/>
      <c r="P156" s="7"/>
      <c r="Q156" s="7"/>
      <c r="R156" s="7"/>
      <c r="S156" s="102"/>
      <c r="T156" s="93"/>
      <c r="U156" s="7"/>
      <c r="V156" s="109"/>
      <c r="W156" s="7"/>
      <c r="X156" s="87"/>
      <c r="Y156" s="7"/>
      <c r="Z156" s="7"/>
      <c r="AA156" s="86"/>
      <c r="AB156" s="86"/>
      <c r="AC156" s="94"/>
      <c r="AD156" s="7"/>
      <c r="AE156" s="7"/>
      <c r="AF156" s="1"/>
      <c r="AG156" s="7"/>
      <c r="AH156" s="7"/>
      <c r="AI156" s="7"/>
      <c r="AJ156" s="7"/>
      <c r="AK156" s="7"/>
      <c r="AL156" s="7"/>
      <c r="AM156" s="1"/>
      <c r="AN156" s="1"/>
      <c r="AO156" s="1"/>
      <c r="AP156" s="1"/>
      <c r="AQ156" s="1"/>
      <c r="AR156" s="1"/>
      <c r="AS156" s="1"/>
      <c r="AT156" s="1"/>
      <c r="AU156" s="1"/>
    </row>
    <row r="157" spans="7:47" ht="15.75" x14ac:dyDescent="0.25">
      <c r="G157" s="1"/>
      <c r="H157" s="1"/>
      <c r="I157" s="1"/>
      <c r="J157" s="1"/>
      <c r="K157" s="1"/>
      <c r="L157" s="1"/>
      <c r="M157" s="1"/>
      <c r="N157" s="1"/>
      <c r="O157" s="7"/>
      <c r="P157" s="7"/>
      <c r="Q157" s="7"/>
      <c r="R157" s="7"/>
      <c r="S157" s="102"/>
      <c r="T157" s="93"/>
      <c r="U157" s="7"/>
      <c r="V157" s="109"/>
      <c r="W157" s="7"/>
      <c r="X157" s="87"/>
      <c r="Y157" s="7"/>
      <c r="Z157" s="7"/>
      <c r="AA157" s="86"/>
      <c r="AB157" s="86"/>
      <c r="AC157" s="94"/>
      <c r="AD157" s="7"/>
      <c r="AE157" s="7"/>
      <c r="AF157" s="1"/>
      <c r="AG157" s="7"/>
      <c r="AH157" s="7"/>
      <c r="AI157" s="7"/>
      <c r="AJ157" s="7"/>
      <c r="AK157" s="7"/>
      <c r="AL157" s="7"/>
      <c r="AM157" s="1"/>
      <c r="AN157" s="1"/>
      <c r="AO157" s="1"/>
      <c r="AP157" s="1"/>
      <c r="AQ157" s="1"/>
      <c r="AR157" s="1"/>
      <c r="AS157" s="1"/>
      <c r="AT157" s="1"/>
      <c r="AU157" s="1"/>
    </row>
    <row r="158" spans="7:47" ht="15.75" x14ac:dyDescent="0.25">
      <c r="G158" s="1"/>
      <c r="H158" s="1"/>
      <c r="I158" s="1"/>
      <c r="J158" s="1"/>
      <c r="K158" s="1"/>
      <c r="L158" s="1"/>
      <c r="M158" s="1"/>
      <c r="N158" s="1"/>
      <c r="O158" s="7"/>
      <c r="P158" s="7"/>
      <c r="Q158" s="7"/>
      <c r="R158" s="7"/>
      <c r="S158" s="102"/>
      <c r="T158" s="93"/>
      <c r="U158" s="7"/>
      <c r="V158" s="109"/>
      <c r="W158" s="7"/>
      <c r="X158" s="87"/>
      <c r="Y158" s="7"/>
      <c r="Z158" s="7"/>
      <c r="AA158" s="86"/>
      <c r="AB158" s="86"/>
      <c r="AC158" s="94"/>
      <c r="AD158" s="7"/>
      <c r="AE158" s="7"/>
      <c r="AF158" s="1"/>
      <c r="AG158" s="7"/>
      <c r="AH158" s="7"/>
      <c r="AI158" s="7"/>
      <c r="AJ158" s="7"/>
      <c r="AK158" s="7"/>
      <c r="AL158" s="7"/>
      <c r="AM158" s="1"/>
      <c r="AN158" s="1"/>
      <c r="AO158" s="1"/>
      <c r="AP158" s="1"/>
      <c r="AQ158" s="1"/>
      <c r="AR158" s="1"/>
      <c r="AS158" s="1"/>
      <c r="AT158" s="1"/>
      <c r="AU158" s="1"/>
    </row>
    <row r="159" spans="7:47" ht="15.75" x14ac:dyDescent="0.25">
      <c r="G159" s="1"/>
      <c r="H159" s="1"/>
      <c r="I159" s="1"/>
      <c r="J159" s="1"/>
      <c r="K159" s="1"/>
      <c r="L159" s="1"/>
      <c r="M159" s="1"/>
      <c r="N159" s="1"/>
      <c r="O159" s="7"/>
      <c r="P159" s="7"/>
      <c r="Q159" s="7"/>
      <c r="R159" s="7"/>
      <c r="S159" s="102"/>
      <c r="T159" s="93"/>
      <c r="U159" s="7"/>
      <c r="V159" s="109"/>
      <c r="W159" s="7"/>
      <c r="X159" s="87"/>
      <c r="Y159" s="7"/>
      <c r="Z159" s="7"/>
      <c r="AA159" s="86"/>
      <c r="AB159" s="86"/>
      <c r="AC159" s="94"/>
      <c r="AD159" s="7"/>
      <c r="AE159" s="7"/>
      <c r="AF159" s="1"/>
      <c r="AG159" s="7"/>
      <c r="AH159" s="7"/>
      <c r="AI159" s="7"/>
      <c r="AJ159" s="7"/>
      <c r="AK159" s="7"/>
      <c r="AL159" s="7"/>
      <c r="AM159" s="1"/>
      <c r="AN159" s="1"/>
      <c r="AO159" s="1"/>
      <c r="AP159" s="1"/>
      <c r="AQ159" s="1"/>
      <c r="AR159" s="1"/>
      <c r="AS159" s="1"/>
      <c r="AT159" s="1"/>
      <c r="AU159" s="1"/>
    </row>
    <row r="160" spans="7:47" ht="15.75" x14ac:dyDescent="0.25">
      <c r="G160" s="1"/>
      <c r="H160" s="1"/>
      <c r="I160" s="1"/>
      <c r="J160" s="1"/>
      <c r="K160" s="1"/>
      <c r="L160" s="1"/>
      <c r="M160" s="1"/>
      <c r="N160" s="1"/>
      <c r="O160" s="7"/>
      <c r="P160" s="7"/>
      <c r="Q160" s="7"/>
      <c r="R160" s="7"/>
      <c r="S160" s="102"/>
      <c r="T160" s="93"/>
      <c r="U160" s="7"/>
      <c r="V160" s="109"/>
      <c r="W160" s="7"/>
      <c r="X160" s="87"/>
      <c r="Y160" s="7"/>
      <c r="Z160" s="7"/>
      <c r="AA160" s="86"/>
      <c r="AB160" s="86"/>
      <c r="AC160" s="94"/>
      <c r="AD160" s="7"/>
      <c r="AE160" s="7"/>
      <c r="AF160" s="1"/>
      <c r="AG160" s="7"/>
      <c r="AH160" s="7"/>
      <c r="AI160" s="7"/>
      <c r="AJ160" s="7"/>
      <c r="AK160" s="7"/>
      <c r="AL160" s="7"/>
      <c r="AM160" s="1"/>
      <c r="AN160" s="1"/>
      <c r="AO160" s="1"/>
      <c r="AP160" s="1"/>
      <c r="AQ160" s="1"/>
      <c r="AR160" s="1"/>
      <c r="AS160" s="1"/>
      <c r="AT160" s="1"/>
      <c r="AU160" s="1"/>
    </row>
    <row r="161" spans="1:47" ht="15.75" x14ac:dyDescent="0.25">
      <c r="G161" s="1"/>
      <c r="H161" s="1"/>
      <c r="I161" s="1"/>
      <c r="J161" s="1"/>
      <c r="K161" s="1"/>
      <c r="L161" s="1"/>
      <c r="M161" s="1"/>
      <c r="N161" s="1"/>
      <c r="O161" s="7"/>
      <c r="P161" s="7"/>
      <c r="Q161" s="7"/>
      <c r="R161" s="7"/>
      <c r="S161" s="102"/>
      <c r="T161" s="93"/>
      <c r="U161" s="7"/>
      <c r="V161" s="109"/>
      <c r="W161" s="7"/>
      <c r="X161" s="87"/>
      <c r="Y161" s="7"/>
      <c r="Z161" s="7"/>
      <c r="AA161" s="86"/>
      <c r="AB161" s="86"/>
      <c r="AC161" s="94"/>
      <c r="AD161" s="7"/>
      <c r="AE161" s="7"/>
      <c r="AF161" s="1"/>
      <c r="AG161" s="7"/>
      <c r="AH161" s="7"/>
      <c r="AI161" s="7"/>
      <c r="AJ161" s="7"/>
      <c r="AK161" s="7"/>
      <c r="AL161" s="7"/>
      <c r="AM161" s="1"/>
      <c r="AN161" s="1"/>
      <c r="AO161" s="1"/>
      <c r="AP161" s="1"/>
      <c r="AQ161" s="1"/>
      <c r="AR161" s="1"/>
      <c r="AS161" s="1"/>
      <c r="AT161" s="1"/>
      <c r="AU161" s="1"/>
    </row>
    <row r="162" spans="1:47" ht="15.75" x14ac:dyDescent="0.25">
      <c r="G162" s="1"/>
      <c r="H162" s="1"/>
      <c r="I162" s="1"/>
      <c r="J162" s="1"/>
      <c r="K162" s="1"/>
      <c r="L162" s="1"/>
      <c r="M162" s="1"/>
      <c r="N162" s="1"/>
      <c r="O162" s="7"/>
      <c r="P162" s="7"/>
      <c r="Q162" s="7"/>
      <c r="R162" s="7"/>
      <c r="S162" s="102"/>
      <c r="T162" s="93"/>
      <c r="U162" s="7"/>
      <c r="V162" s="109"/>
      <c r="W162" s="7"/>
      <c r="X162" s="87"/>
      <c r="Y162" s="7"/>
      <c r="Z162" s="7"/>
      <c r="AA162" s="86"/>
      <c r="AB162" s="86"/>
      <c r="AC162" s="94"/>
      <c r="AD162" s="7"/>
      <c r="AE162" s="7"/>
      <c r="AF162" s="1"/>
      <c r="AG162" s="7"/>
      <c r="AH162" s="7"/>
      <c r="AI162" s="7"/>
      <c r="AJ162" s="7"/>
      <c r="AK162" s="7"/>
      <c r="AL162" s="7"/>
      <c r="AM162" s="1"/>
      <c r="AN162" s="1"/>
      <c r="AO162" s="1"/>
      <c r="AP162" s="1"/>
      <c r="AQ162" s="1"/>
      <c r="AR162" s="1"/>
      <c r="AS162" s="1"/>
      <c r="AT162" s="1"/>
      <c r="AU162" s="1"/>
    </row>
    <row r="163" spans="1:47" ht="15.75" x14ac:dyDescent="0.25">
      <c r="G163" s="1"/>
      <c r="H163" s="1"/>
      <c r="I163" s="1"/>
      <c r="J163" s="1"/>
      <c r="K163" s="1"/>
      <c r="L163" s="1"/>
      <c r="M163" s="1"/>
      <c r="N163" s="1"/>
      <c r="O163" s="7"/>
      <c r="P163" s="7"/>
      <c r="Q163" s="7"/>
      <c r="R163" s="7"/>
      <c r="S163" s="102"/>
      <c r="T163" s="93"/>
      <c r="U163" s="7"/>
      <c r="V163" s="109"/>
      <c r="W163" s="7"/>
      <c r="X163" s="87"/>
      <c r="Y163" s="7"/>
      <c r="Z163" s="7"/>
      <c r="AA163" s="86"/>
      <c r="AB163" s="86"/>
      <c r="AC163" s="94"/>
      <c r="AD163" s="7"/>
      <c r="AE163" s="7"/>
      <c r="AF163" s="1"/>
      <c r="AG163" s="7"/>
      <c r="AH163" s="7"/>
      <c r="AI163" s="7"/>
      <c r="AJ163" s="7"/>
      <c r="AK163" s="7"/>
      <c r="AL163" s="7"/>
      <c r="AM163" s="1"/>
      <c r="AN163" s="1"/>
      <c r="AO163" s="1"/>
      <c r="AP163" s="1"/>
      <c r="AQ163" s="1"/>
      <c r="AR163" s="1"/>
      <c r="AS163" s="1"/>
      <c r="AT163" s="1"/>
      <c r="AU163" s="1"/>
    </row>
    <row r="164" spans="1:47" ht="15.75" x14ac:dyDescent="0.25">
      <c r="G164" s="1"/>
      <c r="H164" s="1"/>
      <c r="I164" s="1"/>
      <c r="J164" s="1"/>
      <c r="K164" s="1"/>
      <c r="L164" s="1"/>
      <c r="M164" s="1"/>
      <c r="N164" s="1"/>
      <c r="O164" s="7"/>
      <c r="P164" s="7"/>
      <c r="Q164" s="7"/>
      <c r="R164" s="7"/>
      <c r="S164" s="102"/>
      <c r="T164" s="93"/>
      <c r="U164" s="7"/>
      <c r="V164" s="109"/>
      <c r="W164" s="7"/>
      <c r="X164" s="87"/>
      <c r="Y164" s="7"/>
      <c r="Z164" s="7"/>
      <c r="AA164" s="86"/>
      <c r="AB164" s="86"/>
      <c r="AC164" s="94"/>
      <c r="AD164" s="7"/>
      <c r="AE164" s="7"/>
      <c r="AF164" s="1"/>
      <c r="AG164" s="7"/>
      <c r="AH164" s="7"/>
      <c r="AI164" s="7"/>
      <c r="AJ164" s="7"/>
      <c r="AK164" s="7"/>
      <c r="AL164" s="7"/>
      <c r="AM164" s="1"/>
      <c r="AN164" s="1"/>
      <c r="AO164" s="1"/>
      <c r="AP164" s="1"/>
      <c r="AQ164" s="1"/>
      <c r="AR164" s="1"/>
      <c r="AS164" s="1"/>
      <c r="AT164" s="1"/>
      <c r="AU164" s="1"/>
    </row>
    <row r="165" spans="1:47" ht="15.75" x14ac:dyDescent="0.25">
      <c r="G165" s="1"/>
      <c r="H165" s="1"/>
      <c r="I165" s="1"/>
      <c r="J165" s="1"/>
      <c r="K165" s="1"/>
      <c r="L165" s="1"/>
      <c r="M165" s="1"/>
      <c r="N165" s="1"/>
      <c r="O165" s="7"/>
      <c r="P165" s="7"/>
      <c r="Q165" s="7"/>
      <c r="R165" s="7"/>
      <c r="S165" s="102"/>
      <c r="T165" s="93"/>
      <c r="U165" s="7"/>
      <c r="V165" s="109"/>
      <c r="W165" s="7"/>
      <c r="X165" s="87"/>
      <c r="Y165" s="7"/>
      <c r="Z165" s="7"/>
      <c r="AA165" s="86"/>
      <c r="AB165" s="86"/>
      <c r="AC165" s="94"/>
      <c r="AD165" s="7"/>
      <c r="AE165" s="7"/>
      <c r="AF165" s="1"/>
      <c r="AG165" s="7"/>
      <c r="AH165" s="7"/>
      <c r="AI165" s="7"/>
      <c r="AJ165" s="7"/>
      <c r="AK165" s="7"/>
      <c r="AL165" s="7"/>
      <c r="AM165" s="1"/>
      <c r="AN165" s="1"/>
      <c r="AO165" s="1"/>
      <c r="AP165" s="1"/>
      <c r="AQ165" s="1"/>
      <c r="AR165" s="1"/>
      <c r="AS165" s="1"/>
      <c r="AT165" s="1"/>
      <c r="AU165" s="1"/>
    </row>
    <row r="166" spans="1:47" ht="15.75" x14ac:dyDescent="0.25">
      <c r="G166" s="1"/>
      <c r="H166" s="1"/>
      <c r="I166" s="1"/>
      <c r="J166" s="1"/>
      <c r="K166" s="1"/>
      <c r="L166" s="1"/>
      <c r="M166" s="1"/>
      <c r="N166" s="1"/>
      <c r="O166" s="7"/>
      <c r="P166" s="7"/>
      <c r="Q166" s="7"/>
      <c r="R166" s="7"/>
      <c r="S166" s="102"/>
      <c r="T166" s="93"/>
      <c r="U166" s="7"/>
      <c r="V166" s="109"/>
      <c r="W166" s="7"/>
      <c r="X166" s="87"/>
      <c r="Y166" s="7"/>
      <c r="Z166" s="7"/>
      <c r="AA166" s="86"/>
      <c r="AB166" s="86"/>
      <c r="AC166" s="94"/>
      <c r="AD166" s="7"/>
      <c r="AE166" s="7"/>
      <c r="AF166" s="1"/>
      <c r="AG166" s="7"/>
      <c r="AH166" s="7"/>
      <c r="AI166" s="7"/>
      <c r="AJ166" s="7"/>
      <c r="AK166" s="7"/>
      <c r="AL166" s="7"/>
      <c r="AM166" s="1"/>
      <c r="AN166" s="1"/>
      <c r="AO166" s="1"/>
      <c r="AP166" s="1"/>
      <c r="AQ166" s="1"/>
      <c r="AR166" s="1"/>
      <c r="AS166" s="1"/>
      <c r="AT166" s="1"/>
      <c r="AU166" s="1"/>
    </row>
    <row r="167" spans="1:47" ht="15.75" x14ac:dyDescent="0.25">
      <c r="G167" s="1"/>
      <c r="H167" s="1"/>
      <c r="I167" s="1"/>
      <c r="J167" s="1"/>
      <c r="K167" s="1"/>
      <c r="L167" s="1"/>
      <c r="M167" s="1"/>
      <c r="N167" s="1"/>
      <c r="O167" s="7"/>
      <c r="P167" s="7"/>
      <c r="Q167" s="7"/>
      <c r="R167" s="7"/>
      <c r="S167" s="102"/>
      <c r="T167" s="93"/>
      <c r="U167" s="7"/>
      <c r="V167" s="109"/>
      <c r="W167" s="7"/>
      <c r="X167" s="87"/>
      <c r="Y167" s="7"/>
      <c r="Z167" s="7"/>
      <c r="AA167" s="86"/>
      <c r="AB167" s="86"/>
      <c r="AC167" s="94"/>
      <c r="AD167" s="7"/>
      <c r="AE167" s="7"/>
      <c r="AF167" s="1"/>
      <c r="AG167" s="7"/>
      <c r="AH167" s="7"/>
      <c r="AI167" s="7"/>
      <c r="AJ167" s="7"/>
      <c r="AK167" s="7"/>
      <c r="AL167" s="7"/>
      <c r="AM167" s="1"/>
      <c r="AN167" s="1"/>
      <c r="AO167" s="1"/>
      <c r="AP167" s="1"/>
      <c r="AQ167" s="1"/>
      <c r="AR167" s="1"/>
      <c r="AS167" s="1"/>
      <c r="AT167" s="1"/>
      <c r="AU167" s="1"/>
    </row>
    <row r="168" spans="1:47" ht="15.75" x14ac:dyDescent="0.25">
      <c r="G168" s="1"/>
      <c r="H168" s="1"/>
      <c r="I168" s="1"/>
      <c r="J168" s="1"/>
      <c r="K168" s="1"/>
      <c r="L168" s="1"/>
      <c r="M168" s="1"/>
      <c r="N168" s="1"/>
      <c r="O168" s="7"/>
      <c r="P168" s="7"/>
      <c r="Q168" s="7"/>
      <c r="R168" s="7"/>
      <c r="S168" s="102"/>
      <c r="T168" s="93"/>
      <c r="U168" s="7"/>
      <c r="V168" s="109"/>
      <c r="W168" s="7"/>
      <c r="X168" s="87"/>
      <c r="Y168" s="7"/>
      <c r="Z168" s="7"/>
      <c r="AA168" s="86"/>
      <c r="AB168" s="86"/>
      <c r="AC168" s="94"/>
      <c r="AD168" s="7"/>
      <c r="AE168" s="7"/>
      <c r="AF168" s="1"/>
      <c r="AG168" s="7"/>
      <c r="AH168" s="7"/>
      <c r="AI168" s="7"/>
      <c r="AJ168" s="7"/>
      <c r="AK168" s="7"/>
      <c r="AL168" s="7"/>
      <c r="AM168" s="1"/>
      <c r="AN168" s="1"/>
      <c r="AO168" s="1"/>
      <c r="AP168" s="1"/>
      <c r="AQ168" s="1"/>
      <c r="AR168" s="1"/>
      <c r="AS168" s="1"/>
      <c r="AT168" s="1"/>
      <c r="AU168" s="1"/>
    </row>
    <row r="169" spans="1:47" ht="15.75" x14ac:dyDescent="0.25">
      <c r="G169" s="1"/>
      <c r="H169" s="1"/>
      <c r="I169" s="1"/>
      <c r="J169" s="1"/>
      <c r="K169" s="1"/>
      <c r="L169" s="1"/>
      <c r="M169" s="1"/>
      <c r="N169" s="1"/>
      <c r="O169" s="7"/>
      <c r="P169" s="7"/>
      <c r="Q169" s="7"/>
      <c r="R169" s="7"/>
      <c r="S169" s="102"/>
      <c r="T169" s="93"/>
      <c r="U169" s="7"/>
      <c r="V169" s="109"/>
      <c r="W169" s="7"/>
      <c r="X169" s="87"/>
      <c r="Y169" s="7"/>
      <c r="Z169" s="7"/>
      <c r="AA169" s="86"/>
      <c r="AB169" s="86"/>
      <c r="AC169" s="94"/>
      <c r="AD169" s="7"/>
      <c r="AE169" s="7"/>
      <c r="AF169" s="1"/>
      <c r="AG169" s="7"/>
      <c r="AH169" s="7"/>
      <c r="AI169" s="7"/>
      <c r="AJ169" s="7"/>
      <c r="AK169" s="7"/>
      <c r="AL169" s="7"/>
      <c r="AM169" s="1"/>
      <c r="AN169" s="1"/>
      <c r="AO169" s="1"/>
      <c r="AP169" s="1"/>
      <c r="AQ169" s="1"/>
      <c r="AR169" s="1"/>
      <c r="AS169" s="1"/>
      <c r="AT169" s="1"/>
      <c r="AU169" s="1"/>
    </row>
    <row r="170" spans="1:47" ht="15.75" x14ac:dyDescent="0.25">
      <c r="G170" s="1"/>
      <c r="H170" s="1"/>
      <c r="I170" s="1"/>
      <c r="J170" s="1"/>
      <c r="K170" s="1"/>
      <c r="L170" s="1"/>
      <c r="M170" s="1"/>
      <c r="N170" s="1"/>
      <c r="O170" s="7"/>
      <c r="P170" s="7"/>
      <c r="Q170" s="7"/>
      <c r="R170" s="7"/>
      <c r="S170" s="102"/>
      <c r="T170" s="93"/>
      <c r="U170" s="7"/>
      <c r="V170" s="109"/>
      <c r="W170" s="7"/>
      <c r="X170" s="87"/>
      <c r="Y170" s="7"/>
      <c r="Z170" s="7"/>
      <c r="AA170" s="86"/>
      <c r="AB170" s="86"/>
      <c r="AC170" s="94"/>
      <c r="AD170" s="7"/>
      <c r="AE170" s="7"/>
      <c r="AF170" s="1"/>
      <c r="AG170" s="7"/>
      <c r="AH170" s="7"/>
      <c r="AI170" s="7"/>
      <c r="AJ170" s="7"/>
      <c r="AK170" s="7"/>
      <c r="AL170" s="7"/>
      <c r="AM170" s="1"/>
      <c r="AN170" s="1"/>
      <c r="AO170" s="1"/>
      <c r="AP170" s="1"/>
      <c r="AQ170" s="1"/>
      <c r="AR170" s="1"/>
      <c r="AS170" s="1"/>
      <c r="AT170" s="1"/>
      <c r="AU170" s="1"/>
    </row>
    <row r="171" spans="1:47" ht="15.75" x14ac:dyDescent="0.25">
      <c r="G171" s="1"/>
      <c r="H171" s="1"/>
      <c r="I171" s="1"/>
      <c r="J171" s="1"/>
      <c r="K171" s="1"/>
      <c r="L171" s="1"/>
      <c r="M171" s="1"/>
      <c r="N171" s="1"/>
      <c r="O171" s="7"/>
      <c r="P171" s="7"/>
      <c r="Q171" s="7"/>
      <c r="R171" s="7"/>
      <c r="S171" s="102"/>
      <c r="T171" s="93"/>
      <c r="U171" s="7"/>
      <c r="V171" s="109"/>
      <c r="W171" s="7"/>
      <c r="X171" s="87"/>
      <c r="Y171" s="7"/>
      <c r="Z171" s="7"/>
      <c r="AA171" s="86"/>
      <c r="AB171" s="86"/>
      <c r="AC171" s="94"/>
      <c r="AD171" s="7"/>
      <c r="AE171" s="7"/>
      <c r="AF171" s="1"/>
      <c r="AG171" s="7"/>
      <c r="AH171" s="7"/>
      <c r="AI171" s="7"/>
      <c r="AJ171" s="7"/>
      <c r="AK171" s="7"/>
      <c r="AL171" s="7"/>
      <c r="AM171" s="1"/>
      <c r="AN171" s="1"/>
      <c r="AO171" s="1"/>
      <c r="AP171" s="1"/>
      <c r="AQ171" s="1"/>
      <c r="AR171" s="1"/>
      <c r="AS171" s="1"/>
      <c r="AT171" s="1"/>
      <c r="AU171" s="1"/>
    </row>
    <row r="172" spans="1:47" ht="15.75" x14ac:dyDescent="0.25">
      <c r="A172" s="7"/>
      <c r="B172" s="7"/>
      <c r="C172" s="7"/>
      <c r="G172" s="1"/>
      <c r="H172" s="1"/>
      <c r="I172" s="1"/>
      <c r="J172" s="1"/>
      <c r="K172" s="1"/>
      <c r="L172" s="1"/>
      <c r="M172" s="1"/>
      <c r="N172" s="1"/>
      <c r="O172" s="7"/>
      <c r="P172" s="7"/>
      <c r="Q172" s="7"/>
      <c r="R172" s="7"/>
      <c r="S172" s="102"/>
      <c r="T172" s="93"/>
      <c r="U172" s="7"/>
      <c r="V172" s="109"/>
      <c r="W172" s="7"/>
      <c r="X172" s="87"/>
      <c r="Y172" s="7"/>
      <c r="Z172" s="7"/>
      <c r="AA172" s="86"/>
      <c r="AB172" s="86"/>
      <c r="AC172" s="94"/>
      <c r="AD172" s="7"/>
      <c r="AE172" s="7"/>
      <c r="AF172" s="1"/>
      <c r="AG172" s="7"/>
      <c r="AH172" s="7"/>
      <c r="AI172" s="7"/>
      <c r="AJ172" s="7"/>
      <c r="AK172" s="7"/>
      <c r="AL172" s="7"/>
      <c r="AM172" s="1"/>
      <c r="AN172" s="1"/>
      <c r="AO172" s="1"/>
      <c r="AP172" s="1"/>
      <c r="AQ172" s="1"/>
      <c r="AR172" s="1"/>
      <c r="AS172" s="1"/>
      <c r="AT172" s="1"/>
      <c r="AU172" s="1"/>
    </row>
    <row r="173" spans="1:47" ht="15.75" x14ac:dyDescent="0.25">
      <c r="A173" s="7"/>
      <c r="B173" s="7"/>
      <c r="C173" s="7"/>
      <c r="G173" s="1"/>
      <c r="H173" s="1"/>
      <c r="I173" s="1"/>
      <c r="J173" s="1"/>
      <c r="K173" s="1"/>
      <c r="L173" s="1"/>
      <c r="M173" s="1"/>
      <c r="N173" s="1"/>
      <c r="O173" s="7"/>
      <c r="P173" s="7"/>
      <c r="Q173" s="7"/>
      <c r="R173" s="7"/>
      <c r="S173" s="102"/>
      <c r="T173" s="93"/>
      <c r="U173" s="7"/>
      <c r="V173" s="109"/>
      <c r="W173" s="7"/>
      <c r="X173" s="87"/>
      <c r="Y173" s="7"/>
      <c r="Z173" s="7"/>
      <c r="AA173" s="86"/>
      <c r="AB173" s="86"/>
      <c r="AC173" s="94"/>
      <c r="AD173" s="7"/>
      <c r="AE173" s="7"/>
      <c r="AF173" s="1"/>
      <c r="AG173" s="7"/>
      <c r="AH173" s="7"/>
      <c r="AI173" s="7"/>
      <c r="AJ173" s="7"/>
      <c r="AK173" s="7"/>
      <c r="AL173" s="7"/>
      <c r="AM173" s="1"/>
      <c r="AN173" s="1"/>
      <c r="AO173" s="1"/>
      <c r="AP173" s="1"/>
      <c r="AQ173" s="1"/>
      <c r="AR173" s="1"/>
      <c r="AS173" s="1"/>
      <c r="AT173" s="1"/>
      <c r="AU173" s="1"/>
    </row>
    <row r="174" spans="1:47" ht="15.75" x14ac:dyDescent="0.25">
      <c r="A174" s="7"/>
      <c r="B174" s="7"/>
      <c r="C174" s="7"/>
      <c r="G174" s="1"/>
      <c r="H174" s="1"/>
      <c r="I174" s="1"/>
      <c r="J174" s="1"/>
      <c r="K174" s="1"/>
      <c r="L174" s="1"/>
      <c r="M174" s="1"/>
      <c r="N174" s="1"/>
      <c r="O174" s="7"/>
      <c r="P174" s="7"/>
      <c r="Q174" s="7"/>
      <c r="R174" s="7"/>
      <c r="S174" s="102"/>
      <c r="T174" s="93"/>
      <c r="U174" s="7"/>
      <c r="V174" s="109"/>
      <c r="W174" s="7"/>
      <c r="X174" s="87"/>
      <c r="Y174" s="7"/>
      <c r="Z174" s="7"/>
      <c r="AA174" s="86"/>
      <c r="AB174" s="86"/>
      <c r="AC174" s="94"/>
      <c r="AD174" s="7"/>
      <c r="AE174" s="7"/>
      <c r="AF174" s="1"/>
      <c r="AG174" s="7"/>
      <c r="AH174" s="7"/>
      <c r="AI174" s="7"/>
      <c r="AJ174" s="7"/>
      <c r="AK174" s="7"/>
      <c r="AL174" s="7"/>
      <c r="AM174" s="1"/>
      <c r="AN174" s="1"/>
      <c r="AO174" s="1"/>
      <c r="AP174" s="1"/>
      <c r="AQ174" s="1"/>
      <c r="AR174" s="1"/>
      <c r="AS174" s="1"/>
      <c r="AT174" s="1"/>
      <c r="AU174" s="1"/>
    </row>
    <row r="175" spans="1:47" ht="15.75" x14ac:dyDescent="0.25">
      <c r="A175" s="7"/>
      <c r="B175" s="7"/>
      <c r="C175" s="7"/>
      <c r="G175" s="1"/>
      <c r="H175" s="1"/>
      <c r="I175" s="1"/>
      <c r="J175" s="1"/>
      <c r="K175" s="1"/>
      <c r="L175" s="1"/>
      <c r="M175" s="1"/>
      <c r="N175" s="1"/>
      <c r="O175" s="7"/>
      <c r="P175" s="7"/>
      <c r="Q175" s="7"/>
      <c r="R175" s="7"/>
      <c r="S175" s="102"/>
      <c r="T175" s="93"/>
      <c r="U175" s="7"/>
      <c r="V175" s="109"/>
      <c r="W175" s="7"/>
      <c r="X175" s="87"/>
      <c r="Y175" s="7"/>
      <c r="Z175" s="7"/>
      <c r="AA175" s="86"/>
      <c r="AB175" s="86"/>
      <c r="AC175" s="94"/>
      <c r="AD175" s="7"/>
      <c r="AE175" s="7"/>
      <c r="AF175" s="1"/>
      <c r="AG175" s="7"/>
      <c r="AH175" s="7"/>
      <c r="AI175" s="7"/>
      <c r="AJ175" s="7"/>
      <c r="AK175" s="7"/>
      <c r="AL175" s="7"/>
      <c r="AM175" s="1"/>
      <c r="AN175" s="1"/>
      <c r="AO175" s="1"/>
      <c r="AP175" s="1"/>
      <c r="AQ175" s="1"/>
      <c r="AR175" s="1"/>
      <c r="AS175" s="1"/>
      <c r="AT175" s="1"/>
      <c r="AU175" s="1"/>
    </row>
    <row r="176" spans="1:47" ht="15.75" x14ac:dyDescent="0.25">
      <c r="A176" s="7"/>
      <c r="B176" s="7"/>
      <c r="C176" s="7"/>
      <c r="G176" s="10"/>
      <c r="H176" s="10"/>
      <c r="I176" s="10"/>
      <c r="J176" s="10"/>
      <c r="K176" s="10"/>
      <c r="L176" s="10"/>
      <c r="M176" s="10"/>
      <c r="N176" s="10"/>
      <c r="O176" s="7"/>
      <c r="P176" s="7"/>
      <c r="Q176" s="7"/>
      <c r="R176" s="7"/>
      <c r="S176" s="102"/>
      <c r="T176" s="93"/>
      <c r="U176" s="7"/>
      <c r="V176" s="109"/>
      <c r="W176" s="7"/>
      <c r="X176" s="106"/>
      <c r="Y176" s="7"/>
      <c r="Z176" s="7"/>
      <c r="AA176" s="86"/>
      <c r="AB176" s="86"/>
      <c r="AC176" s="94"/>
      <c r="AD176" s="7"/>
      <c r="AE176" s="7"/>
      <c r="AF176" s="10"/>
      <c r="AG176" s="7"/>
      <c r="AH176" s="7"/>
      <c r="AI176" s="7"/>
      <c r="AJ176" s="7"/>
      <c r="AK176" s="7"/>
      <c r="AL176" s="7"/>
      <c r="AM176" s="10"/>
      <c r="AN176" s="10"/>
      <c r="AO176" s="10"/>
      <c r="AP176" s="10"/>
      <c r="AQ176" s="10"/>
      <c r="AR176" s="10"/>
      <c r="AS176" s="10"/>
      <c r="AT176" s="10"/>
      <c r="AU176" s="10"/>
    </row>
    <row r="177" spans="1:47" ht="15.75" x14ac:dyDescent="0.25">
      <c r="A177" s="7"/>
      <c r="B177" s="7"/>
      <c r="C177" s="7"/>
      <c r="G177" s="10"/>
      <c r="H177" s="10"/>
      <c r="I177" s="10"/>
      <c r="J177" s="10"/>
      <c r="K177" s="10"/>
      <c r="L177" s="10"/>
      <c r="M177" s="10"/>
      <c r="N177" s="10"/>
      <c r="O177" s="7"/>
      <c r="P177" s="7"/>
      <c r="Q177" s="7"/>
      <c r="R177" s="7"/>
      <c r="S177" s="102"/>
      <c r="T177" s="93"/>
      <c r="U177" s="7"/>
      <c r="V177" s="109"/>
      <c r="W177" s="7"/>
      <c r="X177" s="106"/>
      <c r="Y177" s="7"/>
      <c r="Z177" s="7"/>
      <c r="AA177" s="86"/>
      <c r="AB177" s="86"/>
      <c r="AC177" s="94"/>
      <c r="AD177" s="7"/>
      <c r="AE177" s="7"/>
      <c r="AF177" s="10"/>
      <c r="AG177" s="7"/>
      <c r="AH177" s="7"/>
      <c r="AI177" s="7"/>
      <c r="AJ177" s="7"/>
      <c r="AK177" s="7"/>
      <c r="AL177" s="7"/>
      <c r="AM177" s="10"/>
      <c r="AN177" s="10"/>
      <c r="AO177" s="10"/>
      <c r="AP177" s="10"/>
      <c r="AQ177" s="10"/>
      <c r="AR177" s="10"/>
      <c r="AS177" s="10"/>
      <c r="AT177" s="10"/>
      <c r="AU177" s="10"/>
    </row>
    <row r="178" spans="1:47" ht="15.75" x14ac:dyDescent="0.25">
      <c r="A178" s="7"/>
      <c r="B178" s="7"/>
      <c r="C178" s="7"/>
      <c r="G178" s="10"/>
      <c r="H178" s="10"/>
      <c r="I178" s="10"/>
      <c r="J178" s="10"/>
      <c r="K178" s="10"/>
      <c r="L178" s="10"/>
      <c r="M178" s="10"/>
      <c r="N178" s="10"/>
      <c r="O178" s="7"/>
      <c r="P178" s="7"/>
      <c r="Q178" s="7"/>
      <c r="R178" s="7"/>
      <c r="S178" s="102"/>
      <c r="T178" s="93"/>
      <c r="U178" s="7"/>
      <c r="V178" s="109"/>
      <c r="W178" s="7"/>
      <c r="X178" s="106"/>
      <c r="Y178" s="7"/>
      <c r="Z178" s="7"/>
      <c r="AA178" s="86"/>
      <c r="AB178" s="86"/>
      <c r="AC178" s="94"/>
      <c r="AD178" s="7"/>
      <c r="AE178" s="7"/>
      <c r="AF178" s="10"/>
      <c r="AG178" s="7"/>
      <c r="AH178" s="7"/>
      <c r="AI178" s="7"/>
      <c r="AJ178" s="7"/>
      <c r="AK178" s="7"/>
      <c r="AL178" s="7"/>
      <c r="AM178" s="10"/>
      <c r="AN178" s="10"/>
      <c r="AO178" s="10"/>
      <c r="AP178" s="10"/>
      <c r="AQ178" s="10"/>
      <c r="AR178" s="10"/>
      <c r="AS178" s="10"/>
      <c r="AT178" s="10"/>
      <c r="AU178" s="10"/>
    </row>
    <row r="179" spans="1:47" ht="15.75" x14ac:dyDescent="0.25">
      <c r="A179" s="7"/>
      <c r="B179" s="7"/>
      <c r="C179" s="7"/>
      <c r="G179" s="1"/>
      <c r="N179" s="1"/>
      <c r="O179" s="1"/>
      <c r="P179" s="1"/>
      <c r="Q179" s="1"/>
      <c r="R179" s="1"/>
      <c r="S179" s="102"/>
      <c r="T179" s="94"/>
      <c r="U179" s="1"/>
      <c r="V179" s="87"/>
    </row>
    <row r="180" spans="1:47" ht="15.75" x14ac:dyDescent="0.25">
      <c r="F180" s="7"/>
      <c r="G180" s="1"/>
      <c r="H180" s="7"/>
      <c r="I180" s="7"/>
      <c r="J180" s="7"/>
      <c r="K180" s="7"/>
      <c r="L180" s="7"/>
      <c r="M180" s="7"/>
      <c r="N180" s="1"/>
      <c r="O180" s="1"/>
      <c r="P180" s="1"/>
      <c r="Q180" s="1"/>
      <c r="R180" s="1"/>
      <c r="S180" s="102"/>
      <c r="T180" s="94"/>
      <c r="U180" s="1"/>
      <c r="V180" s="87"/>
    </row>
    <row r="181" spans="1:47" ht="15.75" x14ac:dyDescent="0.25">
      <c r="F181" s="7"/>
      <c r="G181" s="1"/>
      <c r="H181" s="7"/>
      <c r="I181" s="7"/>
      <c r="J181" s="7"/>
      <c r="K181" s="7"/>
      <c r="L181" s="7"/>
      <c r="M181" s="7"/>
      <c r="N181" s="1"/>
      <c r="O181" s="1"/>
      <c r="P181" s="1"/>
      <c r="Q181" s="1"/>
      <c r="R181" s="1"/>
      <c r="S181" s="102"/>
      <c r="T181" s="94"/>
      <c r="U181" s="1"/>
      <c r="V181" s="87"/>
    </row>
    <row r="182" spans="1:47" ht="15.75" x14ac:dyDescent="0.25">
      <c r="A182" s="44"/>
      <c r="B182" s="44"/>
      <c r="C182" s="44"/>
    </row>
    <row r="184" spans="1:47" x14ac:dyDescent="0.25">
      <c r="A184" s="19"/>
      <c r="B184" s="19"/>
      <c r="C184" s="19"/>
    </row>
    <row r="185" spans="1:47" x14ac:dyDescent="0.25">
      <c r="A185" s="19"/>
      <c r="B185" s="19"/>
      <c r="C185" s="19"/>
    </row>
    <row r="186" spans="1:47" x14ac:dyDescent="0.25">
      <c r="A186" s="19"/>
      <c r="B186" s="19"/>
      <c r="C186" s="19"/>
    </row>
    <row r="187" spans="1:47" x14ac:dyDescent="0.25">
      <c r="A187" s="19"/>
      <c r="B187" s="19"/>
      <c r="C187" s="19"/>
    </row>
    <row r="188" spans="1:47" x14ac:dyDescent="0.25">
      <c r="A188" s="3"/>
      <c r="B188" s="3"/>
      <c r="C188" s="3"/>
    </row>
    <row r="189" spans="1:47" x14ac:dyDescent="0.25">
      <c r="A189" s="19"/>
      <c r="B189" s="19"/>
      <c r="C189" s="19"/>
    </row>
    <row r="190" spans="1:47" x14ac:dyDescent="0.25">
      <c r="A190" s="19"/>
      <c r="B190" s="19"/>
      <c r="C190" s="19"/>
    </row>
    <row r="195" spans="4:47" x14ac:dyDescent="0.25">
      <c r="F195" s="19"/>
      <c r="H195" s="19"/>
      <c r="I195" s="19"/>
      <c r="J195" s="19"/>
      <c r="K195" s="19"/>
      <c r="L195" s="19"/>
      <c r="M195" s="19"/>
    </row>
    <row r="196" spans="4:47" x14ac:dyDescent="0.25">
      <c r="F196" s="3"/>
      <c r="H196" s="3"/>
      <c r="I196" s="3"/>
      <c r="J196" s="3"/>
      <c r="K196" s="3"/>
      <c r="L196" s="3"/>
      <c r="M196" s="3"/>
    </row>
    <row r="197" spans="4:47" x14ac:dyDescent="0.25">
      <c r="F197" s="19"/>
      <c r="H197" s="19"/>
      <c r="I197" s="19"/>
      <c r="J197" s="19"/>
      <c r="K197" s="19"/>
      <c r="L197" s="19"/>
      <c r="M197" s="19"/>
    </row>
    <row r="198" spans="4:47" x14ac:dyDescent="0.25">
      <c r="F198" s="19"/>
      <c r="H198" s="19"/>
      <c r="I198" s="19"/>
      <c r="J198" s="19"/>
      <c r="K198" s="19"/>
      <c r="L198" s="19"/>
      <c r="M198" s="19"/>
    </row>
    <row r="199" spans="4:47" ht="15.75" x14ac:dyDescent="0.25">
      <c r="D199" s="7"/>
      <c r="E199" s="7"/>
      <c r="O199" s="19"/>
      <c r="P199" s="19"/>
      <c r="Q199" s="19"/>
      <c r="R199" s="19"/>
      <c r="S199" s="103"/>
      <c r="T199" s="95"/>
      <c r="U199" s="19"/>
      <c r="V199" s="33"/>
      <c r="W199" s="19"/>
      <c r="Y199" s="19"/>
      <c r="Z199" s="19"/>
      <c r="AA199" s="88"/>
      <c r="AB199" s="88"/>
      <c r="AC199" s="96"/>
      <c r="AD199" s="19"/>
      <c r="AE199" s="19"/>
      <c r="AG199" s="19"/>
      <c r="AH199" s="19"/>
      <c r="AI199" s="19"/>
      <c r="AJ199" s="19"/>
      <c r="AK199" s="19"/>
      <c r="AL199" s="19"/>
    </row>
    <row r="200" spans="4:47" ht="15.75" x14ac:dyDescent="0.25">
      <c r="D200" s="7"/>
      <c r="E200" s="7"/>
      <c r="O200" s="3"/>
      <c r="P200" s="3"/>
      <c r="Q200" s="3"/>
      <c r="R200" s="3"/>
      <c r="S200" s="103"/>
      <c r="T200" s="96"/>
      <c r="U200" s="3"/>
      <c r="V200" s="89"/>
      <c r="W200" s="3"/>
      <c r="Y200" s="3"/>
      <c r="Z200" s="3"/>
      <c r="AA200" s="89"/>
      <c r="AB200" s="89"/>
      <c r="AC200" s="96"/>
      <c r="AD200" s="3"/>
      <c r="AE200" s="3"/>
      <c r="AG200" s="3"/>
      <c r="AH200" s="3"/>
      <c r="AI200" s="3"/>
      <c r="AJ200" s="3"/>
      <c r="AK200" s="3"/>
      <c r="AL200" s="3"/>
    </row>
    <row r="201" spans="4:47" ht="15.75" x14ac:dyDescent="0.25">
      <c r="D201" s="7"/>
      <c r="E201" s="7"/>
      <c r="O201" s="19"/>
      <c r="P201" s="19"/>
      <c r="Q201" s="19"/>
      <c r="R201" s="19"/>
      <c r="S201" s="103"/>
      <c r="T201" s="95"/>
      <c r="U201" s="19"/>
      <c r="V201" s="33"/>
      <c r="W201" s="19"/>
      <c r="Y201" s="19"/>
      <c r="Z201" s="19"/>
      <c r="AA201" s="88"/>
      <c r="AB201" s="88"/>
      <c r="AC201" s="96"/>
      <c r="AD201" s="19"/>
      <c r="AE201" s="19"/>
      <c r="AG201" s="19"/>
      <c r="AH201" s="19"/>
      <c r="AI201" s="19"/>
      <c r="AJ201" s="19"/>
      <c r="AK201" s="19"/>
      <c r="AL201" s="19"/>
    </row>
    <row r="202" spans="4:47" ht="15.75" x14ac:dyDescent="0.25">
      <c r="D202" s="7"/>
      <c r="E202" s="7"/>
      <c r="O202" s="19"/>
      <c r="P202" s="19"/>
      <c r="Q202" s="19"/>
      <c r="R202" s="19"/>
      <c r="S202" s="103"/>
      <c r="T202" s="95"/>
      <c r="U202" s="19"/>
      <c r="V202" s="33"/>
      <c r="W202" s="19"/>
      <c r="Y202" s="19"/>
      <c r="Z202" s="19"/>
      <c r="AA202" s="88"/>
      <c r="AB202" s="88"/>
      <c r="AC202" s="96"/>
      <c r="AD202" s="19"/>
      <c r="AE202" s="19"/>
      <c r="AG202" s="19"/>
      <c r="AH202" s="19"/>
      <c r="AI202" s="19"/>
      <c r="AJ202" s="19"/>
      <c r="AK202" s="19"/>
      <c r="AL202" s="19"/>
    </row>
    <row r="203" spans="4:47" ht="15.75" x14ac:dyDescent="0.25">
      <c r="D203" s="7"/>
      <c r="E203" s="7"/>
      <c r="O203" s="19"/>
      <c r="P203" s="19"/>
      <c r="Q203" s="19"/>
      <c r="R203" s="19"/>
      <c r="S203" s="103"/>
      <c r="T203" s="95"/>
      <c r="U203" s="19"/>
      <c r="V203" s="33"/>
      <c r="W203" s="19"/>
      <c r="Y203" s="19"/>
      <c r="Z203" s="19"/>
      <c r="AA203" s="88"/>
      <c r="AB203" s="88"/>
      <c r="AC203" s="96"/>
      <c r="AD203" s="19"/>
      <c r="AE203" s="19"/>
      <c r="AG203" s="19"/>
      <c r="AH203" s="19"/>
      <c r="AI203" s="19"/>
      <c r="AJ203" s="19"/>
      <c r="AK203" s="19"/>
      <c r="AL203" s="19"/>
    </row>
    <row r="204" spans="4:47" ht="15.75" x14ac:dyDescent="0.25">
      <c r="D204" s="7"/>
      <c r="E204" s="7"/>
      <c r="O204" s="19"/>
      <c r="P204" s="19"/>
      <c r="Q204" s="19"/>
      <c r="R204" s="19"/>
      <c r="S204" s="103"/>
      <c r="T204" s="95"/>
      <c r="U204" s="19"/>
      <c r="V204" s="33"/>
      <c r="W204" s="19"/>
      <c r="Y204" s="19"/>
      <c r="Z204" s="19"/>
      <c r="AA204" s="88"/>
      <c r="AB204" s="88"/>
      <c r="AC204" s="96"/>
      <c r="AD204" s="19"/>
      <c r="AE204" s="19"/>
      <c r="AG204" s="19"/>
      <c r="AH204" s="19"/>
      <c r="AI204" s="19"/>
      <c r="AJ204" s="19"/>
      <c r="AK204" s="19"/>
      <c r="AL204" s="19"/>
    </row>
    <row r="205" spans="4:47" ht="15.75" x14ac:dyDescent="0.25">
      <c r="D205" s="7"/>
      <c r="E205" s="7"/>
    </row>
    <row r="206" spans="4:47" ht="15.75" x14ac:dyDescent="0.25">
      <c r="D206" s="7"/>
      <c r="E206" s="7"/>
      <c r="G206" s="3"/>
      <c r="H206" s="3"/>
      <c r="I206" s="3"/>
      <c r="J206" s="3"/>
      <c r="K206" s="3"/>
      <c r="L206" s="3"/>
      <c r="M206" s="3"/>
      <c r="N206" s="3"/>
      <c r="O206" s="19"/>
      <c r="P206" s="19"/>
      <c r="Q206" s="19"/>
      <c r="R206" s="19"/>
      <c r="S206" s="103"/>
      <c r="T206" s="95"/>
      <c r="U206" s="19"/>
      <c r="V206" s="33"/>
      <c r="W206" s="19"/>
      <c r="X206" s="89"/>
      <c r="Y206" s="19"/>
      <c r="Z206" s="19"/>
      <c r="AA206" s="88"/>
      <c r="AB206" s="88"/>
      <c r="AC206" s="96"/>
      <c r="AD206" s="19"/>
      <c r="AE206" s="19"/>
      <c r="AF206" s="3"/>
      <c r="AG206" s="19"/>
      <c r="AH206" s="19"/>
      <c r="AI206" s="19"/>
      <c r="AJ206" s="19"/>
      <c r="AK206" s="19"/>
      <c r="AL206" s="19"/>
      <c r="AM206" s="3"/>
      <c r="AN206" s="3"/>
      <c r="AO206" s="3"/>
      <c r="AP206" s="3"/>
      <c r="AQ206" s="3"/>
      <c r="AR206" s="3"/>
      <c r="AS206" s="3"/>
      <c r="AT206" s="3"/>
      <c r="AU206" s="3"/>
    </row>
    <row r="207" spans="4:47" x14ac:dyDescent="0.25">
      <c r="G207" s="3"/>
      <c r="H207" s="3"/>
      <c r="I207" s="3"/>
      <c r="J207" s="3"/>
      <c r="K207" s="3"/>
      <c r="L207" s="3"/>
      <c r="M207" s="3"/>
      <c r="N207" s="3"/>
      <c r="O207" s="19"/>
      <c r="P207" s="19"/>
      <c r="Q207" s="19"/>
      <c r="R207" s="19"/>
      <c r="S207" s="103"/>
      <c r="T207" s="95"/>
      <c r="U207" s="19"/>
      <c r="V207" s="33"/>
      <c r="W207" s="19"/>
      <c r="X207" s="89"/>
      <c r="Y207" s="19"/>
      <c r="Z207" s="19"/>
      <c r="AA207" s="88"/>
      <c r="AB207" s="88"/>
      <c r="AC207" s="96"/>
      <c r="AD207" s="19"/>
      <c r="AE207" s="19"/>
      <c r="AF207" s="3"/>
      <c r="AG207" s="19"/>
      <c r="AH207" s="19"/>
      <c r="AI207" s="19"/>
      <c r="AJ207" s="19"/>
      <c r="AK207" s="19"/>
      <c r="AL207" s="19"/>
      <c r="AM207" s="3"/>
      <c r="AN207" s="3"/>
      <c r="AO207" s="3"/>
      <c r="AP207" s="3"/>
      <c r="AQ207" s="3"/>
      <c r="AR207" s="3"/>
      <c r="AS207" s="3"/>
      <c r="AT207" s="3"/>
      <c r="AU207" s="3"/>
    </row>
    <row r="208" spans="4:47" x14ac:dyDescent="0.25">
      <c r="G208" s="3"/>
      <c r="H208" s="3"/>
      <c r="I208" s="3"/>
      <c r="J208" s="3"/>
      <c r="K208" s="3"/>
      <c r="L208" s="3"/>
      <c r="M208" s="3"/>
      <c r="N208" s="3"/>
      <c r="O208" s="19"/>
      <c r="P208" s="19"/>
      <c r="Q208" s="19"/>
      <c r="R208" s="19"/>
      <c r="S208" s="103"/>
      <c r="T208" s="95"/>
      <c r="U208" s="19"/>
      <c r="V208" s="33"/>
      <c r="W208" s="19"/>
      <c r="X208" s="89"/>
      <c r="Y208" s="19"/>
      <c r="Z208" s="19"/>
      <c r="AA208" s="88"/>
      <c r="AB208" s="88"/>
      <c r="AC208" s="96"/>
      <c r="AD208" s="19"/>
      <c r="AE208" s="19"/>
      <c r="AF208" s="3"/>
      <c r="AG208" s="19"/>
      <c r="AH208" s="19"/>
      <c r="AI208" s="19"/>
      <c r="AJ208" s="19"/>
      <c r="AK208" s="19"/>
      <c r="AL208" s="19"/>
      <c r="AM208" s="3"/>
      <c r="AN208" s="3"/>
      <c r="AO208" s="3"/>
      <c r="AP208" s="3"/>
      <c r="AQ208" s="3"/>
      <c r="AR208" s="3"/>
      <c r="AS208" s="3"/>
      <c r="AT208" s="3"/>
      <c r="AU208" s="3"/>
    </row>
    <row r="209" spans="4:47" ht="15.75" x14ac:dyDescent="0.25">
      <c r="D209" s="44"/>
      <c r="E209" s="44"/>
      <c r="G209" s="3"/>
      <c r="H209" s="3"/>
      <c r="I209" s="3"/>
      <c r="J209" s="3"/>
      <c r="K209" s="3"/>
      <c r="L209" s="3"/>
      <c r="M209" s="3"/>
      <c r="N209" s="3"/>
      <c r="O209" s="19"/>
      <c r="P209" s="19"/>
      <c r="Q209" s="19"/>
      <c r="R209" s="19"/>
      <c r="S209" s="103"/>
      <c r="T209" s="95"/>
      <c r="U209" s="19"/>
      <c r="V209" s="33"/>
      <c r="W209" s="19"/>
      <c r="X209" s="89"/>
      <c r="Y209" s="19"/>
      <c r="Z209" s="19"/>
      <c r="AA209" s="88"/>
      <c r="AB209" s="88"/>
      <c r="AC209" s="96"/>
      <c r="AD209" s="19"/>
      <c r="AE209" s="19"/>
      <c r="AF209" s="3"/>
      <c r="AG209" s="19"/>
      <c r="AH209" s="19"/>
      <c r="AI209" s="19"/>
      <c r="AJ209" s="19"/>
      <c r="AK209" s="19"/>
      <c r="AL209" s="19"/>
      <c r="AM209" s="3"/>
      <c r="AN209" s="3"/>
      <c r="AO209" s="3"/>
      <c r="AP209" s="3"/>
      <c r="AQ209" s="3"/>
      <c r="AR209" s="3"/>
      <c r="AS209" s="3"/>
      <c r="AT209" s="3"/>
      <c r="AU209" s="3"/>
    </row>
    <row r="210" spans="4:47" x14ac:dyDescent="0.25">
      <c r="G210" s="3"/>
      <c r="H210" s="3"/>
      <c r="I210" s="3"/>
      <c r="J210" s="3"/>
      <c r="K210" s="3"/>
      <c r="L210" s="3"/>
      <c r="M210" s="3"/>
      <c r="N210" s="3"/>
      <c r="O210" s="19"/>
      <c r="P210" s="19"/>
      <c r="Q210" s="19"/>
      <c r="R210" s="19"/>
      <c r="S210" s="103"/>
      <c r="T210" s="95"/>
      <c r="U210" s="19"/>
      <c r="V210" s="33"/>
      <c r="W210" s="19"/>
      <c r="X210" s="89"/>
      <c r="Y210" s="19"/>
      <c r="Z210" s="19"/>
      <c r="AA210" s="88"/>
      <c r="AB210" s="88"/>
      <c r="AC210" s="96"/>
      <c r="AD210" s="19"/>
      <c r="AE210" s="19"/>
      <c r="AF210" s="3"/>
      <c r="AG210" s="19"/>
      <c r="AH210" s="19"/>
      <c r="AI210" s="19"/>
      <c r="AJ210" s="19"/>
      <c r="AK210" s="19"/>
      <c r="AL210" s="19"/>
      <c r="AM210" s="3"/>
      <c r="AN210" s="3"/>
      <c r="AO210" s="3"/>
      <c r="AP210" s="3"/>
      <c r="AQ210" s="3"/>
      <c r="AR210" s="3"/>
      <c r="AS210" s="3"/>
      <c r="AT210" s="3"/>
      <c r="AU210" s="3"/>
    </row>
    <row r="211" spans="4:47" x14ac:dyDescent="0.25">
      <c r="D211" s="19"/>
      <c r="E211" s="19"/>
      <c r="G211" s="3"/>
      <c r="H211" s="3"/>
      <c r="I211" s="3"/>
      <c r="J211" s="3"/>
      <c r="K211" s="3"/>
      <c r="L211" s="3"/>
      <c r="M211" s="3"/>
      <c r="N211" s="3"/>
      <c r="O211" s="19"/>
      <c r="P211" s="19"/>
      <c r="Q211" s="19"/>
      <c r="R211" s="19"/>
      <c r="S211" s="103"/>
      <c r="T211" s="95"/>
      <c r="U211" s="19"/>
      <c r="V211" s="33"/>
      <c r="W211" s="19"/>
      <c r="X211" s="89"/>
      <c r="Y211" s="19"/>
      <c r="Z211" s="19"/>
      <c r="AA211" s="88"/>
      <c r="AB211" s="88"/>
      <c r="AC211" s="96"/>
      <c r="AD211" s="19"/>
      <c r="AE211" s="19"/>
      <c r="AF211" s="3"/>
      <c r="AG211" s="19"/>
      <c r="AH211" s="19"/>
      <c r="AI211" s="19"/>
      <c r="AJ211" s="19"/>
      <c r="AK211" s="19"/>
      <c r="AL211" s="19"/>
      <c r="AM211" s="3"/>
      <c r="AN211" s="3"/>
      <c r="AO211" s="3"/>
      <c r="AP211" s="3"/>
      <c r="AQ211" s="3"/>
      <c r="AR211" s="3"/>
      <c r="AS211" s="3"/>
      <c r="AT211" s="3"/>
      <c r="AU211" s="3"/>
    </row>
    <row r="212" spans="4:47" x14ac:dyDescent="0.25">
      <c r="D212" s="19"/>
      <c r="E212" s="19"/>
    </row>
    <row r="213" spans="4:47" x14ac:dyDescent="0.25">
      <c r="D213" s="19"/>
      <c r="E213" s="19"/>
      <c r="G213" s="3"/>
      <c r="H213" s="3"/>
      <c r="I213" s="3"/>
      <c r="J213" s="3"/>
      <c r="K213" s="3"/>
      <c r="L213" s="3"/>
      <c r="M213" s="3"/>
      <c r="N213" s="3"/>
      <c r="O213" s="19"/>
      <c r="P213" s="19"/>
      <c r="Q213" s="19"/>
      <c r="R213" s="19"/>
      <c r="S213" s="103"/>
      <c r="T213" s="95"/>
      <c r="U213" s="19"/>
      <c r="V213" s="33"/>
      <c r="W213" s="19"/>
      <c r="X213" s="89"/>
      <c r="Y213" s="19"/>
      <c r="Z213" s="19"/>
      <c r="AA213" s="88"/>
      <c r="AB213" s="88"/>
      <c r="AC213" s="96"/>
      <c r="AD213" s="19"/>
      <c r="AE213" s="19"/>
      <c r="AF213" s="3"/>
      <c r="AG213" s="19"/>
      <c r="AH213" s="19"/>
      <c r="AI213" s="19"/>
      <c r="AJ213" s="19"/>
      <c r="AK213" s="19"/>
      <c r="AL213" s="19"/>
      <c r="AM213" s="3"/>
      <c r="AN213" s="3"/>
      <c r="AO213" s="3"/>
      <c r="AP213" s="3"/>
      <c r="AQ213" s="3"/>
      <c r="AR213" s="3"/>
      <c r="AS213" s="3"/>
      <c r="AT213" s="3"/>
      <c r="AU213" s="3"/>
    </row>
    <row r="214" spans="4:47" x14ac:dyDescent="0.25">
      <c r="D214" s="19"/>
      <c r="E214" s="19"/>
      <c r="G214" s="3"/>
      <c r="H214" s="3"/>
      <c r="I214" s="3"/>
      <c r="J214" s="3"/>
      <c r="K214" s="3"/>
      <c r="L214" s="3"/>
      <c r="M214" s="3"/>
      <c r="N214" s="3"/>
      <c r="O214" s="19"/>
      <c r="P214" s="19"/>
      <c r="Q214" s="19"/>
      <c r="R214" s="19"/>
      <c r="S214" s="103"/>
      <c r="T214" s="95"/>
      <c r="U214" s="19"/>
      <c r="V214" s="33"/>
      <c r="W214" s="19"/>
      <c r="X214" s="89"/>
      <c r="Y214" s="19"/>
      <c r="Z214" s="19"/>
      <c r="AA214" s="88"/>
      <c r="AB214" s="88"/>
      <c r="AC214" s="96"/>
      <c r="AD214" s="19"/>
      <c r="AE214" s="19"/>
      <c r="AF214" s="3"/>
      <c r="AG214" s="19"/>
      <c r="AH214" s="19"/>
      <c r="AI214" s="19"/>
      <c r="AJ214" s="19"/>
      <c r="AK214" s="19"/>
      <c r="AL214" s="19"/>
      <c r="AM214" s="3"/>
      <c r="AN214" s="3"/>
      <c r="AO214" s="3"/>
      <c r="AP214" s="3"/>
      <c r="AQ214" s="3"/>
      <c r="AR214" s="3"/>
      <c r="AS214" s="3"/>
      <c r="AT214" s="3"/>
      <c r="AU214" s="3"/>
    </row>
    <row r="215" spans="4:47" x14ac:dyDescent="0.25">
      <c r="D215" s="3"/>
      <c r="E215" s="3"/>
      <c r="G215" s="3"/>
      <c r="H215" s="3"/>
      <c r="I215" s="3"/>
      <c r="J215" s="3"/>
      <c r="K215" s="3"/>
      <c r="L215" s="3"/>
      <c r="M215" s="3"/>
      <c r="N215" s="3"/>
      <c r="O215" s="19"/>
      <c r="P215" s="19"/>
      <c r="Q215" s="19"/>
      <c r="R215" s="19"/>
      <c r="S215" s="103"/>
      <c r="T215" s="95"/>
      <c r="U215" s="19"/>
      <c r="V215" s="33"/>
      <c r="W215" s="19"/>
      <c r="X215" s="89"/>
      <c r="Y215" s="19"/>
      <c r="Z215" s="19"/>
      <c r="AA215" s="88"/>
      <c r="AB215" s="88"/>
      <c r="AC215" s="96"/>
      <c r="AD215" s="19"/>
      <c r="AE215" s="19"/>
      <c r="AF215" s="3"/>
      <c r="AG215" s="19"/>
      <c r="AH215" s="19"/>
      <c r="AI215" s="19"/>
      <c r="AJ215" s="19"/>
      <c r="AK215" s="19"/>
      <c r="AL215" s="19"/>
      <c r="AM215" s="3"/>
      <c r="AN215" s="3"/>
      <c r="AO215" s="3"/>
      <c r="AP215" s="3"/>
      <c r="AQ215" s="3"/>
      <c r="AR215" s="3"/>
      <c r="AS215" s="3"/>
      <c r="AT215" s="3"/>
      <c r="AU215" s="3"/>
    </row>
    <row r="216" spans="4:47" x14ac:dyDescent="0.25">
      <c r="D216" s="19"/>
      <c r="E216" s="19"/>
      <c r="G216" s="3"/>
      <c r="H216" s="3"/>
      <c r="I216" s="3"/>
      <c r="J216" s="3"/>
      <c r="K216" s="3"/>
      <c r="L216" s="3"/>
      <c r="M216" s="3"/>
      <c r="N216" s="3"/>
      <c r="O216" s="19"/>
      <c r="P216" s="19"/>
      <c r="Q216" s="19"/>
      <c r="R216" s="19"/>
      <c r="S216" s="103"/>
      <c r="T216" s="95"/>
      <c r="U216" s="19"/>
      <c r="V216" s="33"/>
      <c r="W216" s="19"/>
      <c r="X216" s="89"/>
      <c r="Y216" s="19"/>
      <c r="Z216" s="19"/>
      <c r="AA216" s="88"/>
      <c r="AB216" s="88"/>
      <c r="AC216" s="96"/>
      <c r="AD216" s="19"/>
      <c r="AE216" s="19"/>
      <c r="AF216" s="3"/>
      <c r="AG216" s="19"/>
      <c r="AH216" s="19"/>
      <c r="AI216" s="19"/>
      <c r="AJ216" s="19"/>
      <c r="AK216" s="19"/>
      <c r="AL216" s="19"/>
      <c r="AM216" s="3"/>
      <c r="AN216" s="3"/>
      <c r="AO216" s="3"/>
      <c r="AP216" s="3"/>
      <c r="AQ216" s="3"/>
      <c r="AR216" s="3"/>
      <c r="AS216" s="3"/>
      <c r="AT216" s="3"/>
      <c r="AU216" s="3"/>
    </row>
    <row r="217" spans="4:47" x14ac:dyDescent="0.25">
      <c r="D217" s="19"/>
      <c r="E217" s="19"/>
      <c r="G217" s="3"/>
      <c r="H217" s="3"/>
      <c r="I217" s="3"/>
      <c r="J217" s="3"/>
      <c r="K217" s="3"/>
      <c r="L217" s="3"/>
      <c r="M217" s="3"/>
      <c r="N217" s="3"/>
      <c r="O217" s="19"/>
      <c r="P217" s="19"/>
      <c r="Q217" s="19"/>
      <c r="R217" s="19"/>
      <c r="S217" s="103"/>
      <c r="T217" s="95"/>
      <c r="U217" s="19"/>
      <c r="V217" s="33"/>
      <c r="W217" s="19"/>
      <c r="X217" s="89"/>
      <c r="Y217" s="19"/>
      <c r="Z217" s="19"/>
      <c r="AA217" s="88"/>
      <c r="AB217" s="88"/>
      <c r="AC217" s="96"/>
      <c r="AD217" s="19"/>
      <c r="AE217" s="19"/>
      <c r="AF217" s="3"/>
      <c r="AG217" s="19"/>
      <c r="AH217" s="19"/>
      <c r="AI217" s="19"/>
      <c r="AJ217" s="19"/>
      <c r="AK217" s="19"/>
      <c r="AL217" s="19"/>
      <c r="AM217" s="3"/>
      <c r="AN217" s="3"/>
      <c r="AO217" s="3"/>
      <c r="AP217" s="3"/>
      <c r="AQ217" s="3"/>
      <c r="AR217" s="3"/>
      <c r="AS217" s="3"/>
      <c r="AT217" s="3"/>
      <c r="AU217" s="3"/>
    </row>
    <row r="220" spans="4:47" x14ac:dyDescent="0.25">
      <c r="G220" s="3"/>
      <c r="H220" s="3"/>
      <c r="I220" s="3"/>
      <c r="J220" s="3"/>
      <c r="K220" s="3"/>
      <c r="L220" s="3"/>
      <c r="M220" s="3"/>
      <c r="N220" s="3"/>
      <c r="O220" s="19"/>
      <c r="P220" s="19"/>
      <c r="Q220" s="19"/>
      <c r="R220" s="19"/>
      <c r="S220" s="103"/>
      <c r="T220" s="95"/>
      <c r="U220" s="19"/>
      <c r="V220" s="33"/>
      <c r="W220" s="19"/>
      <c r="X220" s="89"/>
      <c r="Y220" s="19"/>
      <c r="Z220" s="19"/>
      <c r="AA220" s="88"/>
      <c r="AB220" s="88"/>
      <c r="AC220" s="96"/>
      <c r="AD220" s="19"/>
      <c r="AE220" s="19"/>
      <c r="AF220" s="3"/>
      <c r="AG220" s="19"/>
      <c r="AH220" s="19"/>
      <c r="AI220" s="19"/>
      <c r="AJ220" s="19"/>
      <c r="AK220" s="19"/>
      <c r="AL220" s="19"/>
      <c r="AM220" s="3"/>
      <c r="AN220" s="3"/>
      <c r="AO220" s="3"/>
      <c r="AP220" s="3"/>
      <c r="AQ220" s="3"/>
      <c r="AR220" s="3"/>
      <c r="AS220" s="3"/>
      <c r="AT220" s="3"/>
      <c r="AU220" s="3"/>
    </row>
    <row r="221" spans="4:47" x14ac:dyDescent="0.25">
      <c r="G221" s="3"/>
      <c r="H221" s="3"/>
      <c r="I221" s="3"/>
      <c r="J221" s="3"/>
      <c r="K221" s="3"/>
      <c r="L221" s="3"/>
      <c r="M221" s="3"/>
      <c r="N221" s="3"/>
      <c r="O221" s="19"/>
      <c r="P221" s="19"/>
      <c r="Q221" s="19"/>
      <c r="R221" s="19"/>
      <c r="S221" s="103"/>
      <c r="T221" s="95"/>
      <c r="U221" s="19"/>
      <c r="V221" s="33"/>
      <c r="W221" s="19"/>
      <c r="X221" s="89"/>
      <c r="Y221" s="19"/>
      <c r="Z221" s="19"/>
      <c r="AA221" s="88"/>
      <c r="AB221" s="88"/>
      <c r="AC221" s="96"/>
      <c r="AD221" s="19"/>
      <c r="AE221" s="19"/>
      <c r="AF221" s="3"/>
      <c r="AG221" s="19"/>
      <c r="AH221" s="19"/>
      <c r="AI221" s="19"/>
      <c r="AJ221" s="19"/>
      <c r="AK221" s="19"/>
      <c r="AL221" s="19"/>
      <c r="AM221" s="3"/>
      <c r="AN221" s="3"/>
      <c r="AO221" s="3"/>
      <c r="AP221" s="3"/>
      <c r="AQ221" s="3"/>
      <c r="AR221" s="3"/>
      <c r="AS221" s="3"/>
      <c r="AT221" s="3"/>
      <c r="AU221" s="3"/>
    </row>
    <row r="222" spans="4:47" x14ac:dyDescent="0.25">
      <c r="G222" s="3"/>
      <c r="H222" s="3"/>
      <c r="I222" s="3"/>
      <c r="J222" s="3"/>
      <c r="K222" s="3"/>
      <c r="L222" s="3"/>
      <c r="M222" s="3"/>
      <c r="N222" s="3"/>
      <c r="O222" s="19"/>
      <c r="P222" s="19"/>
      <c r="Q222" s="19"/>
      <c r="R222" s="19"/>
      <c r="S222" s="103"/>
      <c r="T222" s="95"/>
      <c r="U222" s="19"/>
      <c r="V222" s="33"/>
      <c r="W222" s="19"/>
      <c r="X222" s="89"/>
      <c r="Y222" s="19"/>
      <c r="Z222" s="19"/>
      <c r="AA222" s="88"/>
      <c r="AB222" s="88"/>
      <c r="AC222" s="96"/>
      <c r="AD222" s="19"/>
      <c r="AE222" s="19"/>
      <c r="AF222" s="3"/>
      <c r="AG222" s="19"/>
      <c r="AH222" s="19"/>
      <c r="AI222" s="19"/>
      <c r="AJ222" s="19"/>
      <c r="AK222" s="19"/>
      <c r="AL222" s="19"/>
      <c r="AM222" s="3"/>
      <c r="AN222" s="3"/>
      <c r="AO222" s="3"/>
      <c r="AP222" s="3"/>
      <c r="AQ222" s="3"/>
      <c r="AR222" s="3"/>
      <c r="AS222" s="3"/>
      <c r="AT222" s="3"/>
      <c r="AU222" s="3"/>
    </row>
    <row r="225" spans="7:47" x14ac:dyDescent="0.25">
      <c r="G225" s="3"/>
      <c r="H225" s="3"/>
      <c r="I225" s="3"/>
      <c r="J225" s="3"/>
      <c r="K225" s="3"/>
      <c r="L225" s="3"/>
      <c r="M225" s="3"/>
      <c r="N225" s="3"/>
      <c r="O225" s="19"/>
      <c r="P225" s="19"/>
      <c r="Q225" s="19"/>
      <c r="R225" s="19"/>
      <c r="S225" s="103"/>
      <c r="T225" s="95"/>
      <c r="U225" s="19"/>
      <c r="V225" s="33"/>
      <c r="W225" s="19"/>
      <c r="X225" s="89"/>
      <c r="Y225" s="19"/>
      <c r="Z225" s="19"/>
      <c r="AA225" s="88"/>
      <c r="AB225" s="88"/>
      <c r="AC225" s="96"/>
      <c r="AD225" s="19"/>
      <c r="AE225" s="19"/>
      <c r="AF225" s="3"/>
      <c r="AG225" s="19"/>
      <c r="AH225" s="19"/>
      <c r="AI225" s="19"/>
      <c r="AJ225" s="19"/>
      <c r="AK225" s="19"/>
      <c r="AL225" s="19"/>
      <c r="AM225" s="3"/>
      <c r="AN225" s="3"/>
      <c r="AO225" s="3"/>
      <c r="AP225" s="3"/>
      <c r="AQ225" s="3"/>
      <c r="AR225" s="3"/>
      <c r="AS225" s="3"/>
      <c r="AT225" s="3"/>
      <c r="AU225" s="3"/>
    </row>
    <row r="226" spans="7:47" x14ac:dyDescent="0.25">
      <c r="G226" s="3"/>
      <c r="H226" s="3"/>
      <c r="I226" s="3"/>
      <c r="J226" s="3"/>
      <c r="K226" s="3"/>
      <c r="L226" s="3"/>
      <c r="M226" s="3"/>
      <c r="N226" s="3"/>
      <c r="O226" s="19"/>
      <c r="P226" s="19"/>
      <c r="Q226" s="19"/>
      <c r="R226" s="19"/>
      <c r="S226" s="103"/>
      <c r="T226" s="95"/>
      <c r="U226" s="19"/>
      <c r="V226" s="33"/>
      <c r="W226" s="19"/>
      <c r="X226" s="89"/>
      <c r="Y226" s="19"/>
      <c r="Z226" s="19"/>
      <c r="AA226" s="88"/>
      <c r="AB226" s="88"/>
      <c r="AC226" s="96"/>
      <c r="AD226" s="19"/>
      <c r="AE226" s="19"/>
      <c r="AF226" s="3"/>
      <c r="AG226" s="19"/>
      <c r="AH226" s="19"/>
      <c r="AI226" s="19"/>
      <c r="AJ226" s="19"/>
      <c r="AK226" s="19"/>
      <c r="AL226" s="19"/>
      <c r="AM226" s="3"/>
      <c r="AN226" s="3"/>
      <c r="AO226" s="3"/>
      <c r="AP226" s="3"/>
      <c r="AQ226" s="3"/>
      <c r="AR226" s="3"/>
      <c r="AS226" s="3"/>
      <c r="AT226" s="3"/>
      <c r="AU226" s="3"/>
    </row>
    <row r="227" spans="7:47" x14ac:dyDescent="0.25">
      <c r="G227" s="3"/>
      <c r="H227" s="3"/>
      <c r="I227" s="3"/>
      <c r="J227" s="3"/>
      <c r="K227" s="3"/>
      <c r="L227" s="3"/>
      <c r="M227" s="3"/>
      <c r="N227" s="3"/>
      <c r="O227" s="19"/>
      <c r="P227" s="19"/>
      <c r="Q227" s="19"/>
      <c r="R227" s="19"/>
      <c r="S227" s="103"/>
      <c r="T227" s="95"/>
      <c r="U227" s="19"/>
      <c r="V227" s="33"/>
      <c r="W227" s="19"/>
      <c r="X227" s="89"/>
      <c r="Y227" s="19"/>
      <c r="Z227" s="19"/>
      <c r="AA227" s="88"/>
      <c r="AB227" s="88"/>
      <c r="AC227" s="96"/>
      <c r="AD227" s="19"/>
      <c r="AE227" s="19"/>
      <c r="AF227" s="3"/>
      <c r="AG227" s="19"/>
      <c r="AH227" s="19"/>
      <c r="AI227" s="19"/>
      <c r="AJ227" s="19"/>
      <c r="AK227" s="19"/>
      <c r="AL227" s="19"/>
      <c r="AM227" s="3"/>
      <c r="AN227" s="3"/>
      <c r="AO227" s="3"/>
      <c r="AP227" s="3"/>
      <c r="AQ227" s="3"/>
      <c r="AR227" s="3"/>
      <c r="AS227" s="3"/>
      <c r="AT227" s="3"/>
      <c r="AU227" s="3"/>
    </row>
    <row r="230" spans="7:47" x14ac:dyDescent="0.25">
      <c r="G230" s="3"/>
      <c r="H230" s="3"/>
      <c r="I230" s="3"/>
      <c r="J230" s="3"/>
      <c r="K230" s="3"/>
      <c r="L230" s="3"/>
      <c r="M230" s="3"/>
      <c r="N230" s="3"/>
      <c r="O230" s="19"/>
      <c r="P230" s="19"/>
      <c r="Q230" s="19"/>
      <c r="R230" s="19"/>
      <c r="S230" s="103"/>
      <c r="T230" s="95"/>
      <c r="U230" s="19"/>
      <c r="V230" s="33"/>
      <c r="W230" s="19"/>
      <c r="X230" s="89"/>
      <c r="Y230" s="19"/>
      <c r="Z230" s="19"/>
      <c r="AA230" s="88"/>
      <c r="AB230" s="88"/>
      <c r="AC230" s="96"/>
      <c r="AD230" s="19"/>
      <c r="AE230" s="19"/>
      <c r="AF230" s="3"/>
      <c r="AG230" s="19"/>
      <c r="AH230" s="19"/>
      <c r="AI230" s="19"/>
      <c r="AJ230" s="19"/>
      <c r="AK230" s="19"/>
      <c r="AL230" s="19"/>
      <c r="AM230" s="3"/>
      <c r="AN230" s="3"/>
      <c r="AO230" s="3"/>
      <c r="AP230" s="3"/>
      <c r="AQ230" s="3"/>
      <c r="AR230" s="3"/>
      <c r="AS230" s="3"/>
      <c r="AT230" s="3"/>
      <c r="AU230" s="3"/>
    </row>
    <row r="231" spans="7:47" x14ac:dyDescent="0.25">
      <c r="G231" s="43"/>
      <c r="H231" s="43"/>
      <c r="I231" s="43"/>
      <c r="J231" s="43"/>
      <c r="K231" s="43"/>
      <c r="L231" s="43"/>
      <c r="M231" s="43"/>
      <c r="N231" s="43"/>
      <c r="O231" s="19"/>
      <c r="P231" s="19"/>
      <c r="Q231" s="19"/>
      <c r="R231" s="19"/>
      <c r="S231" s="103"/>
      <c r="T231" s="95"/>
      <c r="U231" s="19"/>
      <c r="V231" s="33"/>
      <c r="W231" s="19"/>
      <c r="X231" s="107"/>
      <c r="Y231" s="19"/>
      <c r="Z231" s="19"/>
      <c r="AA231" s="88"/>
      <c r="AB231" s="88"/>
      <c r="AC231" s="96"/>
      <c r="AD231" s="19"/>
      <c r="AE231" s="19"/>
      <c r="AF231" s="43"/>
      <c r="AG231" s="19"/>
      <c r="AH231" s="19"/>
      <c r="AI231" s="19"/>
      <c r="AJ231" s="19"/>
      <c r="AK231" s="19"/>
      <c r="AL231" s="19"/>
      <c r="AM231" s="43"/>
      <c r="AN231" s="43"/>
      <c r="AO231" s="43"/>
      <c r="AP231" s="43"/>
      <c r="AQ231" s="43"/>
      <c r="AR231" s="43"/>
      <c r="AS231" s="43"/>
      <c r="AT231" s="43"/>
      <c r="AU231" s="43"/>
    </row>
    <row r="232" spans="7:47" x14ac:dyDescent="0.25">
      <c r="O232" s="19"/>
      <c r="P232" s="19"/>
      <c r="Q232" s="19"/>
      <c r="R232" s="19"/>
      <c r="S232" s="103"/>
      <c r="T232" s="95"/>
      <c r="U232" s="19"/>
      <c r="V232" s="33"/>
      <c r="W232" s="19"/>
      <c r="Y232" s="19"/>
      <c r="Z232" s="19"/>
      <c r="AA232" s="88"/>
      <c r="AB232" s="88"/>
      <c r="AC232" s="96"/>
      <c r="AD232" s="19"/>
      <c r="AE232" s="19"/>
      <c r="AG232" s="19"/>
      <c r="AH232" s="19"/>
      <c r="AI232" s="19"/>
      <c r="AJ232" s="19"/>
      <c r="AK232" s="19"/>
      <c r="AL232" s="19"/>
    </row>
    <row r="234" spans="7:47" x14ac:dyDescent="0.25">
      <c r="G234" s="3"/>
      <c r="H234" s="3"/>
      <c r="I234" s="3"/>
      <c r="J234" s="3"/>
      <c r="K234" s="3"/>
      <c r="L234" s="3"/>
      <c r="M234" s="3"/>
      <c r="N234" s="3"/>
      <c r="O234" s="19"/>
      <c r="P234" s="19"/>
      <c r="Q234" s="19"/>
      <c r="R234" s="19"/>
      <c r="S234" s="103"/>
      <c r="T234" s="95"/>
      <c r="U234" s="19"/>
      <c r="V234" s="33"/>
      <c r="W234" s="19"/>
      <c r="X234" s="89"/>
      <c r="Y234" s="19"/>
      <c r="Z234" s="19"/>
      <c r="AA234" s="88"/>
      <c r="AB234" s="88"/>
      <c r="AC234" s="96"/>
      <c r="AD234" s="19"/>
      <c r="AE234" s="19"/>
      <c r="AF234" s="3"/>
      <c r="AG234" s="19"/>
      <c r="AH234" s="19"/>
      <c r="AI234" s="19"/>
      <c r="AJ234" s="19"/>
      <c r="AK234" s="19"/>
      <c r="AL234" s="19"/>
      <c r="AM234" s="3"/>
      <c r="AN234" s="3"/>
      <c r="AO234" s="3"/>
      <c r="AP234" s="3"/>
      <c r="AQ234" s="3"/>
      <c r="AR234" s="3"/>
      <c r="AS234" s="3"/>
      <c r="AT234" s="3"/>
      <c r="AU234" s="3"/>
    </row>
  </sheetData>
  <phoneticPr fontId="35" type="noConversion"/>
  <conditionalFormatting sqref="R9:R77 R86:R128">
    <cfRule type="duplicateValues" dxfId="108" priority="5"/>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9:Q37"/>
  <sheetViews>
    <sheetView topLeftCell="A9" workbookViewId="0">
      <selection activeCell="B36" sqref="B36"/>
    </sheetView>
  </sheetViews>
  <sheetFormatPr defaultRowHeight="15" x14ac:dyDescent="0.25"/>
  <cols>
    <col min="2" max="2" width="16" customWidth="1"/>
  </cols>
  <sheetData>
    <row r="9" spans="2:3" ht="24.75" x14ac:dyDescent="0.25">
      <c r="B9" s="29" t="s">
        <v>5193</v>
      </c>
    </row>
    <row r="10" spans="2:3" ht="19.5" x14ac:dyDescent="0.25">
      <c r="B10" s="247" t="s">
        <v>5226</v>
      </c>
    </row>
    <row r="11" spans="2:3" x14ac:dyDescent="0.25">
      <c r="B11" s="30"/>
    </row>
    <row r="12" spans="2:3" x14ac:dyDescent="0.25">
      <c r="B12" s="248" t="s">
        <v>4364</v>
      </c>
    </row>
    <row r="13" spans="2:3" x14ac:dyDescent="0.25">
      <c r="B13" s="247" t="s">
        <v>4365</v>
      </c>
      <c r="C13" s="247" t="s">
        <v>4366</v>
      </c>
    </row>
    <row r="14" spans="2:3" x14ac:dyDescent="0.25">
      <c r="B14" s="247" t="s">
        <v>4367</v>
      </c>
      <c r="C14" s="247" t="s">
        <v>5194</v>
      </c>
    </row>
    <row r="15" spans="2:3" x14ac:dyDescent="0.25">
      <c r="B15" s="247" t="s">
        <v>4367</v>
      </c>
      <c r="C15" s="247" t="s">
        <v>5195</v>
      </c>
    </row>
    <row r="16" spans="2:3" x14ac:dyDescent="0.25">
      <c r="B16" s="21"/>
    </row>
    <row r="17" spans="2:17" x14ac:dyDescent="0.25">
      <c r="B17" s="31" t="s">
        <v>4368</v>
      </c>
    </row>
    <row r="18" spans="2:17" x14ac:dyDescent="0.25">
      <c r="B18" s="31"/>
    </row>
    <row r="19" spans="2:17" x14ac:dyDescent="0.25">
      <c r="B19" s="31"/>
      <c r="Q19" t="s">
        <v>4370</v>
      </c>
    </row>
    <row r="20" spans="2:17" x14ac:dyDescent="0.25">
      <c r="B20" s="31"/>
    </row>
    <row r="21" spans="2:17" x14ac:dyDescent="0.25">
      <c r="B21" s="31"/>
    </row>
    <row r="22" spans="2:17" x14ac:dyDescent="0.25">
      <c r="B22" s="30" t="s">
        <v>1639</v>
      </c>
    </row>
    <row r="23" spans="2:17" x14ac:dyDescent="0.25">
      <c r="B23" s="21"/>
    </row>
    <row r="24" spans="2:17" x14ac:dyDescent="0.25">
      <c r="B24" s="248" t="s">
        <v>1640</v>
      </c>
    </row>
    <row r="25" spans="2:17" x14ac:dyDescent="0.25">
      <c r="B25" s="247" t="s">
        <v>4369</v>
      </c>
    </row>
    <row r="26" spans="2:17" x14ac:dyDescent="0.25">
      <c r="B26" s="31"/>
    </row>
    <row r="27" spans="2:17" x14ac:dyDescent="0.25">
      <c r="B27" s="248" t="s">
        <v>4371</v>
      </c>
    </row>
    <row r="28" spans="2:17" x14ac:dyDescent="0.25">
      <c r="B28" s="247" t="s">
        <v>4372</v>
      </c>
    </row>
    <row r="29" spans="2:17" ht="15.75" x14ac:dyDescent="0.25">
      <c r="B29" s="335" t="s">
        <v>4370</v>
      </c>
    </row>
    <row r="30" spans="2:17" x14ac:dyDescent="0.25">
      <c r="B30" s="247" t="s">
        <v>4373</v>
      </c>
      <c r="C30" s="246"/>
      <c r="D30" s="246"/>
    </row>
    <row r="32" spans="2:17" x14ac:dyDescent="0.25">
      <c r="B32" s="30" t="s">
        <v>4374</v>
      </c>
    </row>
    <row r="33" spans="2:14" x14ac:dyDescent="0.25">
      <c r="B33" s="31" t="s">
        <v>4376</v>
      </c>
    </row>
    <row r="34" spans="2:14" x14ac:dyDescent="0.25">
      <c r="B34" s="31" t="s">
        <v>4375</v>
      </c>
    </row>
    <row r="35" spans="2:14" x14ac:dyDescent="0.25">
      <c r="C35" s="246"/>
      <c r="D35" s="246"/>
      <c r="E35" s="246"/>
      <c r="F35" s="246"/>
      <c r="G35" s="246"/>
      <c r="H35" s="246"/>
      <c r="I35" s="246"/>
      <c r="J35" s="246"/>
      <c r="K35" s="246"/>
      <c r="L35" s="246"/>
      <c r="M35" s="246"/>
    </row>
    <row r="36" spans="2:14" x14ac:dyDescent="0.25">
      <c r="B36" s="31" t="s">
        <v>1641</v>
      </c>
      <c r="C36" s="246"/>
      <c r="D36" s="246"/>
      <c r="E36" s="246"/>
      <c r="F36" s="246"/>
      <c r="G36" s="246"/>
      <c r="H36" s="246"/>
      <c r="I36" s="246"/>
      <c r="J36" s="246"/>
      <c r="K36" s="246"/>
      <c r="L36" s="246"/>
      <c r="M36" s="246"/>
      <c r="N36" s="246"/>
    </row>
    <row r="37" spans="2:14" x14ac:dyDescent="0.25">
      <c r="B37" s="30"/>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AF6AC-7586-4EE1-BF82-4EFC66E3262D}">
  <dimension ref="A3:BD289"/>
  <sheetViews>
    <sheetView topLeftCell="A249" workbookViewId="0">
      <selection activeCell="J266" sqref="J266"/>
    </sheetView>
  </sheetViews>
  <sheetFormatPr defaultRowHeight="15" x14ac:dyDescent="0.25"/>
  <cols>
    <col min="7" max="7" width="10.28515625" bestFit="1" customWidth="1"/>
    <col min="23" max="23" width="14.140625" bestFit="1" customWidth="1"/>
  </cols>
  <sheetData>
    <row r="3" spans="1:55" x14ac:dyDescent="0.25">
      <c r="A3" t="s">
        <v>5203</v>
      </c>
    </row>
    <row r="8" spans="1:55" s="190" customFormat="1" ht="15.75" x14ac:dyDescent="0.25">
      <c r="A8" s="23" t="s">
        <v>448</v>
      </c>
      <c r="B8" s="24" t="s">
        <v>2409</v>
      </c>
      <c r="C8" s="3" t="s">
        <v>2410</v>
      </c>
      <c r="D8" s="3" t="s">
        <v>2137</v>
      </c>
      <c r="E8" s="24" t="s">
        <v>3677</v>
      </c>
      <c r="F8" s="3" t="s">
        <v>2283</v>
      </c>
      <c r="G8" s="230" t="s">
        <v>5186</v>
      </c>
      <c r="H8" s="3" t="s">
        <v>2959</v>
      </c>
      <c r="J8" s="33">
        <v>42010000</v>
      </c>
      <c r="K8" s="33"/>
      <c r="L8" s="1" t="s">
        <v>2008</v>
      </c>
      <c r="M8" s="1" t="s">
        <v>2008</v>
      </c>
      <c r="N8" s="3"/>
      <c r="O8" s="23">
        <v>105</v>
      </c>
      <c r="P8" s="23"/>
      <c r="Q8" s="22" t="s">
        <v>1995</v>
      </c>
      <c r="R8" s="310">
        <v>475</v>
      </c>
      <c r="S8" s="168">
        <v>475</v>
      </c>
      <c r="T8" s="37">
        <f t="shared" ref="T8:T31" si="0">0.8*V8</f>
        <v>799.2</v>
      </c>
      <c r="U8" s="310">
        <v>999</v>
      </c>
      <c r="V8" s="168">
        <v>999</v>
      </c>
      <c r="W8" s="33">
        <v>5051771775715</v>
      </c>
      <c r="X8" s="33"/>
      <c r="Y8" s="103"/>
      <c r="Z8" s="142"/>
      <c r="AA8" s="103"/>
      <c r="AB8" s="132"/>
      <c r="AC8" s="132"/>
      <c r="AD8" s="139"/>
      <c r="AE8" s="3"/>
      <c r="AF8" s="3"/>
      <c r="AG8" s="3"/>
      <c r="AH8" s="3"/>
      <c r="AI8" s="3"/>
      <c r="AJ8" s="3"/>
      <c r="AK8" s="3"/>
      <c r="AL8" s="3"/>
      <c r="AM8" s="3"/>
      <c r="AN8" s="3"/>
      <c r="AO8" s="3"/>
      <c r="AP8" s="3"/>
      <c r="AQ8" s="3"/>
      <c r="AR8" s="3"/>
      <c r="AS8" s="3"/>
      <c r="AT8" s="3"/>
      <c r="AU8" s="3"/>
      <c r="AV8" s="3"/>
      <c r="AW8" s="3"/>
      <c r="AX8" s="3"/>
      <c r="AY8" s="3"/>
      <c r="AZ8" s="3"/>
      <c r="BA8" s="3"/>
      <c r="BB8" s="3" t="s">
        <v>2960</v>
      </c>
      <c r="BC8" s="3"/>
    </row>
    <row r="9" spans="1:55" s="190" customFormat="1" ht="15.75" x14ac:dyDescent="0.25">
      <c r="A9" s="3" t="s">
        <v>448</v>
      </c>
      <c r="B9" s="24" t="s">
        <v>2409</v>
      </c>
      <c r="C9" s="3" t="s">
        <v>2410</v>
      </c>
      <c r="D9" s="3" t="s">
        <v>2137</v>
      </c>
      <c r="E9" s="3" t="s">
        <v>2954</v>
      </c>
      <c r="F9" s="3" t="s">
        <v>2283</v>
      </c>
      <c r="G9" s="230" t="s">
        <v>5186</v>
      </c>
      <c r="H9" s="3" t="s">
        <v>2959</v>
      </c>
      <c r="J9" s="33">
        <v>42010000</v>
      </c>
      <c r="K9" s="33"/>
      <c r="L9" s="1" t="s">
        <v>2008</v>
      </c>
      <c r="M9" s="1" t="s">
        <v>2008</v>
      </c>
      <c r="N9" s="3"/>
      <c r="O9" s="35">
        <v>125</v>
      </c>
      <c r="P9" s="35"/>
      <c r="Q9" s="22" t="s">
        <v>1995</v>
      </c>
      <c r="R9" s="310">
        <v>475</v>
      </c>
      <c r="S9" s="168">
        <v>475</v>
      </c>
      <c r="T9" s="37">
        <f t="shared" si="0"/>
        <v>799.2</v>
      </c>
      <c r="U9" s="310">
        <v>999</v>
      </c>
      <c r="V9" s="168">
        <v>999</v>
      </c>
      <c r="W9" s="33">
        <v>5051771774589</v>
      </c>
      <c r="X9" s="33"/>
      <c r="Y9" s="3">
        <v>2</v>
      </c>
      <c r="Z9" s="142">
        <v>0.17</v>
      </c>
      <c r="AA9" s="3">
        <v>2.17</v>
      </c>
      <c r="AB9" s="3">
        <v>300</v>
      </c>
      <c r="AC9" s="3">
        <v>70</v>
      </c>
      <c r="AD9" s="3">
        <v>300</v>
      </c>
      <c r="AE9" s="3"/>
      <c r="AF9" s="3"/>
      <c r="AG9" s="3"/>
      <c r="AH9" s="3"/>
      <c r="AI9" s="3"/>
      <c r="AJ9" s="3"/>
      <c r="AK9" s="3"/>
      <c r="AL9" s="3"/>
      <c r="AM9" s="3"/>
      <c r="AN9" s="3"/>
      <c r="AO9" s="3"/>
      <c r="AP9" s="3"/>
      <c r="AQ9" s="3"/>
      <c r="AR9" s="3"/>
      <c r="AS9" s="3"/>
      <c r="AT9" s="3"/>
      <c r="AU9" s="3"/>
      <c r="AV9" s="3"/>
      <c r="AW9" s="3"/>
      <c r="AX9" s="3"/>
      <c r="AY9" s="3"/>
      <c r="AZ9" s="3"/>
      <c r="BA9" s="3"/>
      <c r="BB9" s="3" t="s">
        <v>2960</v>
      </c>
      <c r="BC9" s="3"/>
    </row>
    <row r="10" spans="1:55" s="190" customFormat="1" ht="15.75" x14ac:dyDescent="0.25">
      <c r="A10" s="3" t="s">
        <v>448</v>
      </c>
      <c r="B10" s="24" t="s">
        <v>2409</v>
      </c>
      <c r="C10" s="3" t="s">
        <v>2410</v>
      </c>
      <c r="D10" s="3" t="s">
        <v>2137</v>
      </c>
      <c r="E10" s="3" t="s">
        <v>2955</v>
      </c>
      <c r="F10" s="3" t="s">
        <v>2283</v>
      </c>
      <c r="G10" s="230" t="s">
        <v>4061</v>
      </c>
      <c r="H10" s="3" t="s">
        <v>2959</v>
      </c>
      <c r="J10" s="33">
        <v>42010000</v>
      </c>
      <c r="K10" s="33"/>
      <c r="L10" s="1" t="s">
        <v>2008</v>
      </c>
      <c r="M10" s="1" t="s">
        <v>2008</v>
      </c>
      <c r="N10" s="3"/>
      <c r="O10" s="35">
        <v>135</v>
      </c>
      <c r="P10" s="35"/>
      <c r="Q10" s="22" t="s">
        <v>1995</v>
      </c>
      <c r="R10" s="310">
        <v>475</v>
      </c>
      <c r="S10" s="168">
        <v>475</v>
      </c>
      <c r="T10" s="37">
        <f t="shared" si="0"/>
        <v>799.2</v>
      </c>
      <c r="U10" s="310">
        <v>999</v>
      </c>
      <c r="V10" s="168">
        <v>999</v>
      </c>
      <c r="W10" s="33">
        <v>5051771774596</v>
      </c>
      <c r="X10" s="33"/>
      <c r="Y10" s="3">
        <v>2.25</v>
      </c>
      <c r="Z10" s="142">
        <v>0.17</v>
      </c>
      <c r="AA10" s="3">
        <v>2.42</v>
      </c>
      <c r="AB10" s="3">
        <v>300</v>
      </c>
      <c r="AC10" s="3">
        <v>70</v>
      </c>
      <c r="AD10" s="3">
        <v>300</v>
      </c>
      <c r="AE10" s="3"/>
      <c r="AF10" s="3"/>
      <c r="AG10" s="3"/>
      <c r="AH10" s="3"/>
      <c r="AI10" s="3"/>
      <c r="AJ10" s="3"/>
      <c r="AK10" s="3"/>
      <c r="AL10" s="3"/>
      <c r="AM10" s="3"/>
      <c r="AN10" s="3"/>
      <c r="AO10" s="3"/>
      <c r="AP10" s="3"/>
      <c r="AQ10" s="3"/>
      <c r="AR10" s="3"/>
      <c r="AS10" s="3"/>
      <c r="AT10" s="3"/>
      <c r="AU10" s="3"/>
      <c r="AV10" s="3"/>
      <c r="AW10" s="3"/>
      <c r="AX10" s="3"/>
      <c r="AY10" s="3"/>
      <c r="AZ10" s="3"/>
      <c r="BA10" s="3"/>
      <c r="BB10" s="3" t="s">
        <v>2960</v>
      </c>
      <c r="BC10" s="3"/>
    </row>
    <row r="11" spans="1:55" s="190" customFormat="1" ht="15.75" x14ac:dyDescent="0.25">
      <c r="A11" s="3" t="s">
        <v>448</v>
      </c>
      <c r="B11" s="24" t="s">
        <v>2409</v>
      </c>
      <c r="C11" s="3" t="s">
        <v>2410</v>
      </c>
      <c r="D11" s="3" t="s">
        <v>2137</v>
      </c>
      <c r="E11" s="3" t="s">
        <v>2956</v>
      </c>
      <c r="F11" s="3" t="s">
        <v>2283</v>
      </c>
      <c r="G11" s="230" t="s">
        <v>4061</v>
      </c>
      <c r="H11" s="3" t="s">
        <v>2959</v>
      </c>
      <c r="J11" s="33">
        <v>42010000</v>
      </c>
      <c r="K11" s="33"/>
      <c r="L11" s="1" t="s">
        <v>2008</v>
      </c>
      <c r="M11" s="1" t="s">
        <v>2008</v>
      </c>
      <c r="N11" s="3"/>
      <c r="O11" s="35">
        <v>145</v>
      </c>
      <c r="P11" s="35"/>
      <c r="Q11" s="22" t="s">
        <v>1995</v>
      </c>
      <c r="R11" s="310">
        <v>475</v>
      </c>
      <c r="S11" s="168">
        <v>475</v>
      </c>
      <c r="T11" s="37">
        <f t="shared" si="0"/>
        <v>799.2</v>
      </c>
      <c r="U11" s="310">
        <v>999</v>
      </c>
      <c r="V11" s="168">
        <v>999</v>
      </c>
      <c r="W11" s="33">
        <v>5051771774602</v>
      </c>
      <c r="X11" s="33"/>
      <c r="Y11" s="3">
        <v>2.4500000000000002</v>
      </c>
      <c r="Z11" s="142">
        <v>0.17</v>
      </c>
      <c r="AA11" s="3">
        <v>2.62</v>
      </c>
      <c r="AB11" s="3">
        <v>300</v>
      </c>
      <c r="AC11" s="3">
        <v>70</v>
      </c>
      <c r="AD11" s="3">
        <v>300</v>
      </c>
      <c r="AE11" s="3"/>
      <c r="AF11" s="3"/>
      <c r="AG11" s="3"/>
      <c r="AH11" s="3"/>
      <c r="AI11" s="3"/>
      <c r="AJ11" s="3"/>
      <c r="AK11" s="3"/>
      <c r="AL11" s="3"/>
      <c r="AM11" s="3"/>
      <c r="AN11" s="3"/>
      <c r="AO11" s="3"/>
      <c r="AP11" s="3"/>
      <c r="AQ11" s="3"/>
      <c r="AR11" s="3"/>
      <c r="AS11" s="3"/>
      <c r="AT11" s="3"/>
      <c r="AU11" s="3"/>
      <c r="AV11" s="3"/>
      <c r="AW11" s="3"/>
      <c r="AX11" s="3"/>
      <c r="AY11" s="3"/>
      <c r="AZ11" s="3"/>
      <c r="BA11" s="3"/>
      <c r="BB11" s="3" t="s">
        <v>2960</v>
      </c>
      <c r="BC11" s="3"/>
    </row>
    <row r="12" spans="1:55" s="190" customFormat="1" ht="15.75" x14ac:dyDescent="0.25">
      <c r="A12" s="3" t="s">
        <v>448</v>
      </c>
      <c r="B12" s="24" t="s">
        <v>2409</v>
      </c>
      <c r="C12" s="3" t="s">
        <v>2410</v>
      </c>
      <c r="D12" s="3" t="s">
        <v>2137</v>
      </c>
      <c r="E12" s="3" t="s">
        <v>2957</v>
      </c>
      <c r="F12" s="3" t="s">
        <v>2283</v>
      </c>
      <c r="G12" s="230" t="s">
        <v>4061</v>
      </c>
      <c r="H12" s="3" t="s">
        <v>2959</v>
      </c>
      <c r="J12" s="33">
        <v>42010000</v>
      </c>
      <c r="K12" s="33"/>
      <c r="L12" s="1" t="s">
        <v>2008</v>
      </c>
      <c r="M12" s="1" t="s">
        <v>2008</v>
      </c>
      <c r="N12" s="3"/>
      <c r="O12" s="35">
        <v>155</v>
      </c>
      <c r="P12" s="35"/>
      <c r="Q12" s="22" t="s">
        <v>1995</v>
      </c>
      <c r="R12" s="310">
        <v>475</v>
      </c>
      <c r="S12" s="168">
        <v>475</v>
      </c>
      <c r="T12" s="37">
        <f t="shared" si="0"/>
        <v>799.2</v>
      </c>
      <c r="U12" s="310">
        <v>999</v>
      </c>
      <c r="V12" s="168">
        <v>999</v>
      </c>
      <c r="W12" s="33">
        <v>5051771774619</v>
      </c>
      <c r="X12" s="33"/>
      <c r="Y12" s="3">
        <v>2.5150000000000001</v>
      </c>
      <c r="Z12" s="142">
        <v>0.17</v>
      </c>
      <c r="AA12" s="3">
        <v>2.6850000000000001</v>
      </c>
      <c r="AB12" s="3">
        <v>300</v>
      </c>
      <c r="AC12" s="3">
        <v>70</v>
      </c>
      <c r="AD12" s="3">
        <v>300</v>
      </c>
      <c r="AE12" s="3"/>
      <c r="AF12" s="3"/>
      <c r="AG12" s="3"/>
      <c r="AH12" s="3"/>
      <c r="AI12" s="3"/>
      <c r="AJ12" s="3"/>
      <c r="AK12" s="3"/>
      <c r="AL12" s="3"/>
      <c r="AM12" s="3"/>
      <c r="AN12" s="3"/>
      <c r="AO12" s="3"/>
      <c r="AP12" s="3"/>
      <c r="AQ12" s="3"/>
      <c r="AR12" s="3"/>
      <c r="AS12" s="3"/>
      <c r="AT12" s="3"/>
      <c r="AU12" s="3"/>
      <c r="AV12" s="3"/>
      <c r="AW12" s="3"/>
      <c r="AX12" s="3"/>
      <c r="AY12" s="3"/>
      <c r="AZ12" s="3"/>
      <c r="BA12" s="3"/>
      <c r="BB12" s="3" t="s">
        <v>2960</v>
      </c>
      <c r="BC12" s="3"/>
    </row>
    <row r="13" spans="1:55" s="190" customFormat="1" ht="15.75" x14ac:dyDescent="0.25">
      <c r="A13" s="3" t="s">
        <v>448</v>
      </c>
      <c r="B13" s="24" t="s">
        <v>2409</v>
      </c>
      <c r="C13" s="3" t="s">
        <v>2410</v>
      </c>
      <c r="D13" s="3" t="s">
        <v>2137</v>
      </c>
      <c r="E13" s="3" t="s">
        <v>2958</v>
      </c>
      <c r="F13" s="3" t="s">
        <v>2283</v>
      </c>
      <c r="G13" s="230" t="s">
        <v>5186</v>
      </c>
      <c r="H13" s="3" t="s">
        <v>2959</v>
      </c>
      <c r="J13" s="33">
        <v>42010000</v>
      </c>
      <c r="K13" s="33"/>
      <c r="L13" s="1" t="s">
        <v>2008</v>
      </c>
      <c r="M13" s="1" t="s">
        <v>2008</v>
      </c>
      <c r="N13" s="3"/>
      <c r="O13" s="35">
        <v>165</v>
      </c>
      <c r="P13" s="35"/>
      <c r="Q13" s="22" t="s">
        <v>1995</v>
      </c>
      <c r="R13" s="310">
        <v>475</v>
      </c>
      <c r="S13" s="168">
        <v>475</v>
      </c>
      <c r="T13" s="37">
        <f t="shared" si="0"/>
        <v>799.2</v>
      </c>
      <c r="U13" s="310">
        <v>999</v>
      </c>
      <c r="V13" s="168">
        <v>999</v>
      </c>
      <c r="W13" s="33">
        <v>5051771774626</v>
      </c>
      <c r="X13" s="33"/>
      <c r="Y13" s="3">
        <v>2.6</v>
      </c>
      <c r="Z13" s="142">
        <v>0.17</v>
      </c>
      <c r="AA13" s="3">
        <v>2.77</v>
      </c>
      <c r="AB13" s="3">
        <v>300</v>
      </c>
      <c r="AC13" s="3">
        <v>70</v>
      </c>
      <c r="AD13" s="3">
        <v>300</v>
      </c>
      <c r="AE13" s="3"/>
      <c r="AF13" s="3"/>
      <c r="AG13" s="3"/>
      <c r="AH13" s="3"/>
      <c r="AI13" s="3"/>
      <c r="AJ13" s="3"/>
      <c r="AK13" s="3"/>
      <c r="AL13" s="3"/>
      <c r="AM13" s="3"/>
      <c r="AN13" s="3"/>
      <c r="AO13" s="3"/>
      <c r="AP13" s="3"/>
      <c r="AQ13" s="3"/>
      <c r="AR13" s="3"/>
      <c r="AS13" s="3"/>
      <c r="AT13" s="3"/>
      <c r="AU13" s="3"/>
      <c r="AV13" s="3"/>
      <c r="AW13" s="3"/>
      <c r="AX13" s="3"/>
      <c r="AY13" s="3"/>
      <c r="AZ13" s="3"/>
      <c r="BA13" s="3"/>
      <c r="BB13" s="3" t="s">
        <v>2960</v>
      </c>
      <c r="BC13" s="3"/>
    </row>
    <row r="14" spans="1:55" s="190" customFormat="1" ht="15.75" x14ac:dyDescent="0.25">
      <c r="A14" s="3" t="s">
        <v>448</v>
      </c>
      <c r="B14" s="24" t="s">
        <v>2409</v>
      </c>
      <c r="C14" s="3" t="s">
        <v>2410</v>
      </c>
      <c r="D14" s="3" t="s">
        <v>3678</v>
      </c>
      <c r="E14" s="3" t="s">
        <v>2961</v>
      </c>
      <c r="F14" s="3" t="s">
        <v>2964</v>
      </c>
      <c r="G14" s="230" t="s">
        <v>5186</v>
      </c>
      <c r="H14" s="3" t="s">
        <v>2959</v>
      </c>
      <c r="J14" s="33">
        <v>42010000</v>
      </c>
      <c r="K14" s="33"/>
      <c r="L14" s="1" t="s">
        <v>2008</v>
      </c>
      <c r="M14" s="1" t="s">
        <v>2008</v>
      </c>
      <c r="N14" s="3"/>
      <c r="O14" s="35" t="s">
        <v>299</v>
      </c>
      <c r="P14" s="35"/>
      <c r="Q14" s="22" t="s">
        <v>1995</v>
      </c>
      <c r="R14" s="310">
        <v>150</v>
      </c>
      <c r="S14" s="168">
        <v>150</v>
      </c>
      <c r="T14" s="37">
        <f t="shared" si="0"/>
        <v>252</v>
      </c>
      <c r="U14" s="310">
        <v>315</v>
      </c>
      <c r="V14" s="168">
        <v>315</v>
      </c>
      <c r="W14" s="33">
        <v>5051771774855</v>
      </c>
      <c r="X14" s="33"/>
      <c r="Y14" s="3"/>
      <c r="Z14" s="142"/>
      <c r="AA14" s="3"/>
      <c r="AB14" s="3">
        <v>320</v>
      </c>
      <c r="AC14" s="3">
        <v>30</v>
      </c>
      <c r="AD14" s="3">
        <v>300</v>
      </c>
      <c r="AE14" s="3"/>
      <c r="AF14" s="3"/>
      <c r="AG14" s="3"/>
      <c r="AH14" s="3"/>
      <c r="AI14" s="3"/>
      <c r="AJ14" s="3"/>
      <c r="AK14" s="3"/>
      <c r="AL14" s="3"/>
      <c r="AM14" s="3"/>
      <c r="AN14" s="3"/>
      <c r="AO14" s="3"/>
      <c r="AP14" s="3"/>
      <c r="AQ14" s="3"/>
      <c r="AR14" s="3"/>
      <c r="AS14" s="3"/>
      <c r="AT14" s="3"/>
      <c r="AU14" s="3"/>
      <c r="AV14" s="3"/>
      <c r="AW14" s="3"/>
      <c r="AX14" s="3"/>
      <c r="AY14" s="3"/>
      <c r="AZ14" s="3"/>
      <c r="BA14" s="3"/>
      <c r="BB14" s="3" t="s">
        <v>3891</v>
      </c>
      <c r="BC14" s="3"/>
    </row>
    <row r="15" spans="1:55" s="190" customFormat="1" ht="15.75" x14ac:dyDescent="0.25">
      <c r="A15" s="3" t="s">
        <v>448</v>
      </c>
      <c r="B15" s="24" t="s">
        <v>2409</v>
      </c>
      <c r="C15" s="3" t="s">
        <v>2410</v>
      </c>
      <c r="D15" s="3" t="s">
        <v>3678</v>
      </c>
      <c r="E15" s="3" t="s">
        <v>2962</v>
      </c>
      <c r="F15" s="3" t="s">
        <v>2964</v>
      </c>
      <c r="G15" s="230" t="s">
        <v>5186</v>
      </c>
      <c r="H15" s="3" t="s">
        <v>2959</v>
      </c>
      <c r="J15" s="33">
        <v>42010000</v>
      </c>
      <c r="K15" s="33"/>
      <c r="L15" s="1" t="s">
        <v>2008</v>
      </c>
      <c r="M15" s="1" t="s">
        <v>2008</v>
      </c>
      <c r="N15" s="3"/>
      <c r="O15" s="35" t="s">
        <v>297</v>
      </c>
      <c r="P15" s="35"/>
      <c r="Q15" s="22" t="s">
        <v>1995</v>
      </c>
      <c r="R15" s="310">
        <v>150</v>
      </c>
      <c r="S15" s="168">
        <v>150</v>
      </c>
      <c r="T15" s="37">
        <f t="shared" si="0"/>
        <v>252</v>
      </c>
      <c r="U15" s="310">
        <v>315</v>
      </c>
      <c r="V15" s="168">
        <v>315</v>
      </c>
      <c r="W15" s="33">
        <v>5051771774848</v>
      </c>
      <c r="X15" s="33"/>
      <c r="Y15" s="3"/>
      <c r="Z15" s="142"/>
      <c r="AA15" s="3"/>
      <c r="AB15" s="3">
        <v>320</v>
      </c>
      <c r="AC15" s="3">
        <v>30</v>
      </c>
      <c r="AD15" s="3"/>
      <c r="AE15" s="3"/>
      <c r="AF15" s="3"/>
      <c r="AG15" s="3"/>
      <c r="AH15" s="3"/>
      <c r="AI15" s="3"/>
      <c r="AJ15" s="3"/>
      <c r="AK15" s="3"/>
      <c r="AL15" s="3"/>
      <c r="AM15" s="3"/>
      <c r="AN15" s="3"/>
      <c r="AO15" s="3"/>
      <c r="AP15" s="3"/>
      <c r="AQ15" s="3"/>
      <c r="AR15" s="3"/>
      <c r="AS15" s="3"/>
      <c r="AT15" s="3"/>
      <c r="AU15" s="3"/>
      <c r="AV15" s="3"/>
      <c r="AW15" s="3"/>
      <c r="AX15" s="3"/>
      <c r="AY15" s="3"/>
      <c r="AZ15" s="3"/>
      <c r="BA15" s="3"/>
      <c r="BB15" s="3" t="s">
        <v>3891</v>
      </c>
      <c r="BC15" s="3"/>
    </row>
    <row r="16" spans="1:55" s="190" customFormat="1" ht="15.75" x14ac:dyDescent="0.25">
      <c r="A16" s="3" t="s">
        <v>448</v>
      </c>
      <c r="B16" s="24" t="s">
        <v>2409</v>
      </c>
      <c r="C16" s="3" t="s">
        <v>2410</v>
      </c>
      <c r="D16" s="3" t="s">
        <v>3678</v>
      </c>
      <c r="E16" s="3" t="s">
        <v>2963</v>
      </c>
      <c r="F16" s="3" t="s">
        <v>2964</v>
      </c>
      <c r="G16" s="230" t="s">
        <v>5186</v>
      </c>
      <c r="H16" s="3" t="s">
        <v>2959</v>
      </c>
      <c r="J16" s="33">
        <v>42010000</v>
      </c>
      <c r="K16" s="33"/>
      <c r="L16" s="1" t="s">
        <v>2008</v>
      </c>
      <c r="M16" s="1" t="s">
        <v>2008</v>
      </c>
      <c r="N16" s="3"/>
      <c r="O16" s="35" t="s">
        <v>293</v>
      </c>
      <c r="P16" s="35"/>
      <c r="Q16" s="22" t="s">
        <v>1995</v>
      </c>
      <c r="R16" s="310">
        <v>150</v>
      </c>
      <c r="S16" s="168">
        <v>150</v>
      </c>
      <c r="T16" s="37">
        <f t="shared" si="0"/>
        <v>252</v>
      </c>
      <c r="U16" s="310">
        <v>315</v>
      </c>
      <c r="V16" s="168">
        <v>315</v>
      </c>
      <c r="W16" s="33">
        <v>5051771774879</v>
      </c>
      <c r="X16" s="33"/>
      <c r="Y16" s="3"/>
      <c r="Z16" s="142"/>
      <c r="AA16" s="3"/>
      <c r="AB16" s="3">
        <v>320</v>
      </c>
      <c r="AC16" s="3">
        <v>30</v>
      </c>
      <c r="AD16" s="3"/>
      <c r="AE16" s="3"/>
      <c r="AF16" s="3"/>
      <c r="AG16" s="3"/>
      <c r="AH16" s="3"/>
      <c r="AI16" s="3"/>
      <c r="AJ16" s="3"/>
      <c r="AK16" s="3"/>
      <c r="AL16" s="3"/>
      <c r="AM16" s="3"/>
      <c r="AN16" s="3"/>
      <c r="AO16" s="3"/>
      <c r="AP16" s="3"/>
      <c r="AQ16" s="3"/>
      <c r="AR16" s="3"/>
      <c r="AS16" s="3"/>
      <c r="AT16" s="3"/>
      <c r="AU16" s="3"/>
      <c r="AV16" s="3"/>
      <c r="AW16" s="3"/>
      <c r="AX16" s="3"/>
      <c r="AY16" s="3"/>
      <c r="AZ16" s="3"/>
      <c r="BA16" s="3"/>
      <c r="BB16" s="3" t="s">
        <v>3891</v>
      </c>
      <c r="BC16" s="3"/>
    </row>
    <row r="17" spans="1:56" s="190" customFormat="1" ht="15.75" x14ac:dyDescent="0.25">
      <c r="A17" s="3" t="s">
        <v>448</v>
      </c>
      <c r="B17" s="24" t="s">
        <v>2409</v>
      </c>
      <c r="C17" s="3" t="s">
        <v>2410</v>
      </c>
      <c r="D17" s="3" t="s">
        <v>2424</v>
      </c>
      <c r="E17" s="3" t="s">
        <v>2488</v>
      </c>
      <c r="F17" s="3" t="s">
        <v>2284</v>
      </c>
      <c r="G17" s="230" t="s">
        <v>5186</v>
      </c>
      <c r="H17" s="3" t="s">
        <v>1803</v>
      </c>
      <c r="J17" s="33">
        <v>42010000</v>
      </c>
      <c r="K17" s="33"/>
      <c r="L17" s="1" t="s">
        <v>2008</v>
      </c>
      <c r="M17" s="1" t="s">
        <v>2008</v>
      </c>
      <c r="N17" s="3"/>
      <c r="O17" s="35">
        <v>125</v>
      </c>
      <c r="P17" s="35"/>
      <c r="Q17" s="22" t="s">
        <v>1995</v>
      </c>
      <c r="R17" s="306">
        <v>600</v>
      </c>
      <c r="S17" s="22">
        <v>600</v>
      </c>
      <c r="T17" s="37">
        <f t="shared" si="0"/>
        <v>1007.2</v>
      </c>
      <c r="U17" s="306">
        <v>1259</v>
      </c>
      <c r="V17" s="22">
        <v>1259</v>
      </c>
      <c r="W17" s="33">
        <v>5051771742502</v>
      </c>
      <c r="X17" s="33"/>
      <c r="Y17" s="103">
        <v>3.8</v>
      </c>
      <c r="Z17" s="142">
        <v>0.2</v>
      </c>
      <c r="AA17" s="103">
        <f t="shared" ref="AA17:AA31" si="1">Y17+Z17</f>
        <v>4</v>
      </c>
      <c r="AB17" s="132">
        <v>120</v>
      </c>
      <c r="AC17" s="132">
        <v>410</v>
      </c>
      <c r="AD17" s="132">
        <v>450</v>
      </c>
      <c r="AE17" s="3"/>
      <c r="AF17" s="3"/>
      <c r="AG17" s="3"/>
      <c r="AH17" s="3"/>
      <c r="AI17" s="3"/>
      <c r="AJ17" s="3"/>
      <c r="AK17" s="3"/>
      <c r="AL17" s="3"/>
      <c r="AM17" s="3"/>
      <c r="AN17" s="3"/>
      <c r="AO17" s="3"/>
      <c r="AP17" s="3"/>
      <c r="AQ17" s="3"/>
      <c r="AR17" s="3"/>
      <c r="AS17" s="3"/>
      <c r="AT17" s="3"/>
      <c r="AU17" s="3"/>
      <c r="AV17" s="3"/>
      <c r="AW17" s="3"/>
      <c r="AX17" s="3"/>
      <c r="AY17" s="3"/>
      <c r="AZ17" s="3"/>
      <c r="BA17" s="3"/>
      <c r="BB17" s="3" t="s">
        <v>3892</v>
      </c>
      <c r="BC17" s="3"/>
    </row>
    <row r="18" spans="1:56" s="190" customFormat="1" ht="15.75" x14ac:dyDescent="0.25">
      <c r="A18" s="3" t="s">
        <v>448</v>
      </c>
      <c r="B18" s="24" t="s">
        <v>2409</v>
      </c>
      <c r="C18" s="3" t="s">
        <v>2410</v>
      </c>
      <c r="D18" s="3" t="s">
        <v>2424</v>
      </c>
      <c r="E18" s="3" t="s">
        <v>2490</v>
      </c>
      <c r="F18" s="3" t="s">
        <v>2284</v>
      </c>
      <c r="G18" s="230" t="s">
        <v>5186</v>
      </c>
      <c r="H18" s="3" t="s">
        <v>1803</v>
      </c>
      <c r="J18" s="33">
        <v>42010000</v>
      </c>
      <c r="K18" s="33"/>
      <c r="L18" s="1" t="s">
        <v>2008</v>
      </c>
      <c r="M18" s="1" t="s">
        <v>2008</v>
      </c>
      <c r="N18" s="3"/>
      <c r="O18" s="35">
        <v>145</v>
      </c>
      <c r="P18" s="35"/>
      <c r="Q18" s="22" t="s">
        <v>1995</v>
      </c>
      <c r="R18" s="306">
        <v>600</v>
      </c>
      <c r="S18" s="22">
        <v>600</v>
      </c>
      <c r="T18" s="37">
        <f t="shared" si="0"/>
        <v>1007.2</v>
      </c>
      <c r="U18" s="306">
        <v>1259</v>
      </c>
      <c r="V18" s="22">
        <v>1259</v>
      </c>
      <c r="W18" s="33">
        <v>5051771742526</v>
      </c>
      <c r="X18" s="33"/>
      <c r="Y18" s="103">
        <v>3.8</v>
      </c>
      <c r="Z18" s="142">
        <v>0.2</v>
      </c>
      <c r="AA18" s="103">
        <f t="shared" si="1"/>
        <v>4</v>
      </c>
      <c r="AB18" s="132">
        <v>120</v>
      </c>
      <c r="AC18" s="132">
        <v>410</v>
      </c>
      <c r="AD18" s="132">
        <v>450</v>
      </c>
      <c r="AE18" s="3"/>
      <c r="AF18" s="3"/>
      <c r="AG18" s="3"/>
      <c r="AH18" s="3"/>
      <c r="AI18" s="3"/>
      <c r="AJ18" s="3"/>
      <c r="AK18" s="3"/>
      <c r="AL18" s="3"/>
      <c r="AM18" s="3"/>
      <c r="AN18" s="3"/>
      <c r="AO18" s="3"/>
      <c r="AP18" s="3"/>
      <c r="AQ18" s="3"/>
      <c r="AR18" s="3"/>
      <c r="AS18" s="3"/>
      <c r="AT18" s="3"/>
      <c r="AU18" s="3"/>
      <c r="AV18" s="3"/>
      <c r="AW18" s="3"/>
      <c r="AX18" s="3"/>
      <c r="AY18" s="3"/>
      <c r="AZ18" s="3"/>
      <c r="BA18" s="3"/>
      <c r="BB18" s="3" t="s">
        <v>3892</v>
      </c>
      <c r="BC18" s="3"/>
    </row>
    <row r="19" spans="1:56" s="190" customFormat="1" ht="15.75" x14ac:dyDescent="0.25">
      <c r="A19" s="3" t="s">
        <v>448</v>
      </c>
      <c r="B19" s="24" t="s">
        <v>2409</v>
      </c>
      <c r="C19" s="3" t="s">
        <v>2410</v>
      </c>
      <c r="D19" s="3" t="s">
        <v>2138</v>
      </c>
      <c r="E19" s="3" t="s">
        <v>3093</v>
      </c>
      <c r="F19" s="3" t="s">
        <v>2285</v>
      </c>
      <c r="G19" s="230" t="s">
        <v>5186</v>
      </c>
      <c r="H19" s="3" t="s">
        <v>2527</v>
      </c>
      <c r="J19" s="33">
        <v>42010000</v>
      </c>
      <c r="K19" s="33"/>
      <c r="L19" s="1" t="s">
        <v>2008</v>
      </c>
      <c r="M19" s="1" t="s">
        <v>2008</v>
      </c>
      <c r="N19" s="3"/>
      <c r="O19" s="35">
        <v>115</v>
      </c>
      <c r="P19" s="35"/>
      <c r="Q19" s="22" t="s">
        <v>1995</v>
      </c>
      <c r="R19" s="306">
        <v>600</v>
      </c>
      <c r="S19" s="22">
        <v>600</v>
      </c>
      <c r="T19" s="37">
        <f t="shared" si="0"/>
        <v>1007.2</v>
      </c>
      <c r="U19" s="306">
        <v>1259</v>
      </c>
      <c r="V19" s="22">
        <v>1259</v>
      </c>
      <c r="W19" s="33">
        <v>5051771742434</v>
      </c>
      <c r="X19" s="33"/>
      <c r="Y19" s="103">
        <v>3.4</v>
      </c>
      <c r="Z19" s="142">
        <v>0.2</v>
      </c>
      <c r="AA19" s="103">
        <f t="shared" si="1"/>
        <v>3.6</v>
      </c>
      <c r="AB19" s="132">
        <v>120</v>
      </c>
      <c r="AC19" s="132">
        <v>500</v>
      </c>
      <c r="AD19" s="132">
        <v>600</v>
      </c>
      <c r="AE19" s="3"/>
      <c r="AF19" s="3"/>
      <c r="AG19" s="3"/>
      <c r="AH19" s="3"/>
      <c r="AI19" s="3"/>
      <c r="AJ19" s="3"/>
      <c r="AK19" s="3"/>
      <c r="AL19" s="3"/>
      <c r="AM19" s="3"/>
      <c r="AN19" s="3"/>
      <c r="AO19" s="3"/>
      <c r="AP19" s="3"/>
      <c r="AQ19" s="3"/>
      <c r="AR19" s="3"/>
      <c r="AS19" s="3"/>
      <c r="AT19" s="3"/>
      <c r="AU19" s="3"/>
      <c r="AV19" s="3"/>
      <c r="AW19" s="3"/>
      <c r="AX19" s="3"/>
      <c r="AY19" s="3"/>
      <c r="AZ19" s="3"/>
      <c r="BA19" s="3"/>
      <c r="BB19" s="3" t="s">
        <v>3893</v>
      </c>
      <c r="BC19" s="3"/>
    </row>
    <row r="20" spans="1:56" s="190" customFormat="1" ht="15.75" x14ac:dyDescent="0.25">
      <c r="A20" s="3" t="s">
        <v>448</v>
      </c>
      <c r="B20" s="24" t="s">
        <v>2409</v>
      </c>
      <c r="C20" s="3" t="s">
        <v>2410</v>
      </c>
      <c r="D20" s="3" t="s">
        <v>2138</v>
      </c>
      <c r="E20" s="3" t="s">
        <v>1938</v>
      </c>
      <c r="F20" s="3" t="s">
        <v>2285</v>
      </c>
      <c r="G20" s="230" t="s">
        <v>5186</v>
      </c>
      <c r="H20" s="3" t="s">
        <v>2527</v>
      </c>
      <c r="J20" s="33">
        <v>42010000</v>
      </c>
      <c r="K20" s="33"/>
      <c r="L20" s="1" t="s">
        <v>2008</v>
      </c>
      <c r="M20" s="1" t="s">
        <v>2008</v>
      </c>
      <c r="N20" s="3"/>
      <c r="O20" s="35">
        <v>135</v>
      </c>
      <c r="P20" s="35"/>
      <c r="Q20" s="22" t="s">
        <v>1995</v>
      </c>
      <c r="R20" s="306">
        <v>600</v>
      </c>
      <c r="S20" s="22">
        <v>600</v>
      </c>
      <c r="T20" s="37">
        <f t="shared" si="0"/>
        <v>1007.2</v>
      </c>
      <c r="U20" s="306">
        <v>1259</v>
      </c>
      <c r="V20" s="22">
        <v>1259</v>
      </c>
      <c r="W20" s="33">
        <v>5051771703428</v>
      </c>
      <c r="X20" s="33"/>
      <c r="Y20" s="103">
        <v>3.6</v>
      </c>
      <c r="Z20" s="142">
        <v>0.2</v>
      </c>
      <c r="AA20" s="103">
        <f t="shared" si="1"/>
        <v>3.8000000000000003</v>
      </c>
      <c r="AB20" s="132">
        <v>120</v>
      </c>
      <c r="AC20" s="132">
        <v>500</v>
      </c>
      <c r="AD20" s="132">
        <v>600</v>
      </c>
      <c r="AE20" s="3"/>
      <c r="AF20" s="3"/>
      <c r="AG20" s="3"/>
      <c r="AH20" s="3"/>
      <c r="AI20" s="3"/>
      <c r="AJ20" s="3"/>
      <c r="AK20" s="3"/>
      <c r="AL20" s="3"/>
      <c r="AM20" s="3"/>
      <c r="AN20" s="3"/>
      <c r="AO20" s="3"/>
      <c r="AP20" s="3"/>
      <c r="AQ20" s="3"/>
      <c r="AR20" s="3"/>
      <c r="AS20" s="3"/>
      <c r="AT20" s="3"/>
      <c r="AU20" s="3"/>
      <c r="AV20" s="3"/>
      <c r="AW20" s="3"/>
      <c r="AX20" s="3"/>
      <c r="AY20" s="3"/>
      <c r="AZ20" s="3"/>
      <c r="BA20" s="3"/>
      <c r="BB20" s="3" t="s">
        <v>3893</v>
      </c>
      <c r="BC20" s="3"/>
    </row>
    <row r="21" spans="1:56" s="190" customFormat="1" ht="15.75" x14ac:dyDescent="0.25">
      <c r="A21" s="3" t="s">
        <v>448</v>
      </c>
      <c r="B21" s="24" t="s">
        <v>2409</v>
      </c>
      <c r="C21" s="3" t="s">
        <v>2410</v>
      </c>
      <c r="D21" s="3" t="s">
        <v>2425</v>
      </c>
      <c r="E21" s="3" t="s">
        <v>3092</v>
      </c>
      <c r="F21" s="3" t="s">
        <v>2287</v>
      </c>
      <c r="G21" s="230" t="s">
        <v>4061</v>
      </c>
      <c r="H21" s="3" t="s">
        <v>2415</v>
      </c>
      <c r="J21" s="33">
        <v>42010000</v>
      </c>
      <c r="K21" s="33"/>
      <c r="L21" s="1" t="s">
        <v>2008</v>
      </c>
      <c r="M21" s="1" t="s">
        <v>2008</v>
      </c>
      <c r="N21" s="3"/>
      <c r="O21" s="35">
        <v>115</v>
      </c>
      <c r="P21" s="35"/>
      <c r="Q21" s="22" t="s">
        <v>1995</v>
      </c>
      <c r="R21" s="306">
        <v>600</v>
      </c>
      <c r="S21" s="22">
        <v>600</v>
      </c>
      <c r="T21" s="37">
        <f t="shared" si="0"/>
        <v>1007.2</v>
      </c>
      <c r="U21" s="306">
        <v>1259</v>
      </c>
      <c r="V21" s="22">
        <v>1259</v>
      </c>
      <c r="W21" s="33">
        <v>5051771741420</v>
      </c>
      <c r="X21" s="33"/>
      <c r="Y21" s="103">
        <v>3.9</v>
      </c>
      <c r="Z21" s="142">
        <v>0.2</v>
      </c>
      <c r="AA21" s="103">
        <f t="shared" si="1"/>
        <v>4.0999999999999996</v>
      </c>
      <c r="AB21" s="132">
        <v>120</v>
      </c>
      <c r="AC21" s="132">
        <v>500</v>
      </c>
      <c r="AD21" s="132">
        <v>600</v>
      </c>
      <c r="AE21" s="3"/>
      <c r="AF21" s="3"/>
      <c r="AG21" s="3"/>
      <c r="AH21" s="3"/>
      <c r="AI21" s="3"/>
      <c r="AJ21" s="3"/>
      <c r="AK21" s="3"/>
      <c r="AL21" s="3"/>
      <c r="AM21" s="3"/>
      <c r="AN21" s="3"/>
      <c r="AO21" s="3"/>
      <c r="AP21" s="3"/>
      <c r="AQ21" s="3"/>
      <c r="AR21" s="3"/>
      <c r="AS21" s="3"/>
      <c r="AT21" s="3"/>
      <c r="AU21" s="3"/>
      <c r="AV21" s="3"/>
      <c r="AW21" s="3"/>
      <c r="AX21" s="3"/>
      <c r="AY21" s="3"/>
      <c r="AZ21" s="3"/>
      <c r="BA21" s="3"/>
      <c r="BB21" s="3" t="s">
        <v>3894</v>
      </c>
      <c r="BC21" s="3"/>
    </row>
    <row r="22" spans="1:56" s="190" customFormat="1" ht="15.75" x14ac:dyDescent="0.25">
      <c r="A22" s="3" t="s">
        <v>448</v>
      </c>
      <c r="B22" s="24" t="s">
        <v>2409</v>
      </c>
      <c r="C22" s="3" t="s">
        <v>2410</v>
      </c>
      <c r="D22" s="3" t="s">
        <v>2425</v>
      </c>
      <c r="E22" s="3" t="s">
        <v>2489</v>
      </c>
      <c r="F22" s="3" t="s">
        <v>2287</v>
      </c>
      <c r="G22" s="230" t="s">
        <v>5186</v>
      </c>
      <c r="H22" s="3" t="s">
        <v>2415</v>
      </c>
      <c r="J22" s="33">
        <v>42010000</v>
      </c>
      <c r="K22" s="33"/>
      <c r="L22" s="1" t="s">
        <v>2008</v>
      </c>
      <c r="M22" s="1" t="s">
        <v>2008</v>
      </c>
      <c r="N22" s="3"/>
      <c r="O22" s="35">
        <v>125</v>
      </c>
      <c r="P22" s="35"/>
      <c r="Q22" s="22" t="s">
        <v>1995</v>
      </c>
      <c r="R22" s="306">
        <v>600</v>
      </c>
      <c r="S22" s="22">
        <v>600</v>
      </c>
      <c r="T22" s="37">
        <f t="shared" si="0"/>
        <v>1007.2</v>
      </c>
      <c r="U22" s="306">
        <v>1259</v>
      </c>
      <c r="V22" s="22">
        <v>1259</v>
      </c>
      <c r="W22" s="33">
        <v>5051771741437</v>
      </c>
      <c r="X22" s="33"/>
      <c r="Y22" s="103">
        <v>3.9</v>
      </c>
      <c r="Z22" s="142">
        <v>0.2</v>
      </c>
      <c r="AA22" s="103">
        <f t="shared" si="1"/>
        <v>4.0999999999999996</v>
      </c>
      <c r="AB22" s="132">
        <v>120</v>
      </c>
      <c r="AC22" s="132">
        <v>500</v>
      </c>
      <c r="AD22" s="132">
        <v>600</v>
      </c>
      <c r="AE22" s="3"/>
      <c r="AF22" s="3"/>
      <c r="AG22" s="3"/>
      <c r="AH22" s="3"/>
      <c r="AI22" s="3"/>
      <c r="AJ22" s="3"/>
      <c r="AK22" s="3"/>
      <c r="AL22" s="3"/>
      <c r="AM22" s="3"/>
      <c r="AN22" s="3"/>
      <c r="AO22" s="3"/>
      <c r="AP22" s="3"/>
      <c r="AQ22" s="3"/>
      <c r="AR22" s="3"/>
      <c r="AS22" s="3"/>
      <c r="AT22" s="3"/>
      <c r="AU22" s="3"/>
      <c r="AV22" s="3"/>
      <c r="AW22" s="3"/>
      <c r="AX22" s="3"/>
      <c r="AY22" s="3"/>
      <c r="AZ22" s="3"/>
      <c r="BA22" s="3"/>
      <c r="BB22" s="3" t="s">
        <v>3894</v>
      </c>
      <c r="BC22" s="3"/>
    </row>
    <row r="23" spans="1:56" s="190" customFormat="1" ht="15.75" x14ac:dyDescent="0.25">
      <c r="A23" s="3" t="s">
        <v>448</v>
      </c>
      <c r="B23" s="24" t="s">
        <v>2409</v>
      </c>
      <c r="C23" s="3" t="s">
        <v>2410</v>
      </c>
      <c r="D23" s="3" t="s">
        <v>2425</v>
      </c>
      <c r="E23" s="3" t="s">
        <v>2491</v>
      </c>
      <c r="F23" s="3" t="s">
        <v>2287</v>
      </c>
      <c r="G23" s="230" t="s">
        <v>4061</v>
      </c>
      <c r="H23" s="3" t="s">
        <v>2415</v>
      </c>
      <c r="J23" s="33">
        <v>42010000</v>
      </c>
      <c r="K23" s="33"/>
      <c r="L23" s="1" t="s">
        <v>2008</v>
      </c>
      <c r="M23" s="1" t="s">
        <v>2008</v>
      </c>
      <c r="N23" s="3"/>
      <c r="O23" s="35">
        <v>135</v>
      </c>
      <c r="P23" s="35"/>
      <c r="Q23" s="22" t="s">
        <v>1995</v>
      </c>
      <c r="R23" s="306">
        <v>600</v>
      </c>
      <c r="S23" s="22">
        <v>600</v>
      </c>
      <c r="T23" s="37">
        <f t="shared" si="0"/>
        <v>1007.2</v>
      </c>
      <c r="U23" s="306">
        <v>1259</v>
      </c>
      <c r="V23" s="22">
        <v>1259</v>
      </c>
      <c r="W23" s="33">
        <v>5051771741444</v>
      </c>
      <c r="X23" s="33"/>
      <c r="Y23" s="103">
        <v>3.9</v>
      </c>
      <c r="Z23" s="142">
        <v>0.2</v>
      </c>
      <c r="AA23" s="103">
        <f t="shared" si="1"/>
        <v>4.0999999999999996</v>
      </c>
      <c r="AB23" s="132">
        <v>120</v>
      </c>
      <c r="AC23" s="132">
        <v>500</v>
      </c>
      <c r="AD23" s="132">
        <v>600</v>
      </c>
      <c r="AE23" s="3"/>
      <c r="AF23" s="3"/>
      <c r="AG23" s="3"/>
      <c r="AH23" s="3"/>
      <c r="AI23" s="3"/>
      <c r="AJ23" s="3"/>
      <c r="AK23" s="3"/>
      <c r="AL23" s="3"/>
      <c r="AM23" s="3"/>
      <c r="AN23" s="3"/>
      <c r="AO23" s="3"/>
      <c r="AP23" s="3"/>
      <c r="AQ23" s="3"/>
      <c r="AR23" s="3"/>
      <c r="AS23" s="3"/>
      <c r="AT23" s="3"/>
      <c r="AU23" s="3"/>
      <c r="AV23" s="3"/>
      <c r="AW23" s="3"/>
      <c r="AX23" s="3"/>
      <c r="AY23" s="3"/>
      <c r="AZ23" s="3"/>
      <c r="BA23" s="3"/>
      <c r="BB23" s="3" t="s">
        <v>3894</v>
      </c>
      <c r="BC23" s="3"/>
    </row>
    <row r="24" spans="1:56" s="190" customFormat="1" ht="15.75" x14ac:dyDescent="0.25">
      <c r="A24" s="3" t="s">
        <v>448</v>
      </c>
      <c r="B24" s="24" t="s">
        <v>2409</v>
      </c>
      <c r="C24" s="3" t="s">
        <v>2410</v>
      </c>
      <c r="D24" s="3" t="s">
        <v>2425</v>
      </c>
      <c r="E24" s="3" t="s">
        <v>2492</v>
      </c>
      <c r="F24" s="3" t="s">
        <v>2287</v>
      </c>
      <c r="G24" s="230" t="s">
        <v>4061</v>
      </c>
      <c r="H24" s="3" t="s">
        <v>2415</v>
      </c>
      <c r="J24" s="33">
        <v>42010000</v>
      </c>
      <c r="K24" s="33"/>
      <c r="L24" s="1" t="s">
        <v>2008</v>
      </c>
      <c r="M24" s="1" t="s">
        <v>2008</v>
      </c>
      <c r="N24" s="3"/>
      <c r="O24" s="35">
        <v>145</v>
      </c>
      <c r="P24" s="35"/>
      <c r="Q24" s="22" t="s">
        <v>1995</v>
      </c>
      <c r="R24" s="306">
        <v>600</v>
      </c>
      <c r="S24" s="22">
        <v>600</v>
      </c>
      <c r="T24" s="37">
        <f t="shared" si="0"/>
        <v>1007.2</v>
      </c>
      <c r="U24" s="306">
        <v>1259</v>
      </c>
      <c r="V24" s="22">
        <v>1259</v>
      </c>
      <c r="W24" s="33">
        <v>5051771741451</v>
      </c>
      <c r="X24" s="33"/>
      <c r="Y24" s="103">
        <v>3.9</v>
      </c>
      <c r="Z24" s="142">
        <v>0.2</v>
      </c>
      <c r="AA24" s="103">
        <f t="shared" si="1"/>
        <v>4.0999999999999996</v>
      </c>
      <c r="AB24" s="132">
        <v>120</v>
      </c>
      <c r="AC24" s="132">
        <v>500</v>
      </c>
      <c r="AD24" s="132">
        <v>600</v>
      </c>
      <c r="AE24" s="3"/>
      <c r="AF24" s="3"/>
      <c r="AG24" s="3"/>
      <c r="AH24" s="3"/>
      <c r="AI24" s="3"/>
      <c r="AJ24" s="3"/>
      <c r="AK24" s="3"/>
      <c r="AL24" s="3"/>
      <c r="AM24" s="3"/>
      <c r="AN24" s="3"/>
      <c r="AO24" s="3"/>
      <c r="AP24" s="3"/>
      <c r="AQ24" s="3"/>
      <c r="AR24" s="3"/>
      <c r="AS24" s="3"/>
      <c r="AT24" s="3"/>
      <c r="AU24" s="3"/>
      <c r="AV24" s="3"/>
      <c r="AW24" s="3"/>
      <c r="AX24" s="3"/>
      <c r="AY24" s="3"/>
      <c r="AZ24" s="3"/>
      <c r="BA24" s="3"/>
      <c r="BB24" s="3" t="s">
        <v>3894</v>
      </c>
      <c r="BC24" s="3"/>
    </row>
    <row r="25" spans="1:56" s="190" customFormat="1" ht="15.75" x14ac:dyDescent="0.25">
      <c r="A25" s="3" t="s">
        <v>448</v>
      </c>
      <c r="B25" s="24" t="s">
        <v>2409</v>
      </c>
      <c r="C25" s="3" t="s">
        <v>2410</v>
      </c>
      <c r="D25" s="3" t="s">
        <v>2425</v>
      </c>
      <c r="E25" s="3" t="s">
        <v>2493</v>
      </c>
      <c r="F25" s="3" t="s">
        <v>2287</v>
      </c>
      <c r="G25" s="230" t="s">
        <v>4061</v>
      </c>
      <c r="H25" s="3" t="s">
        <v>2415</v>
      </c>
      <c r="J25" s="33">
        <v>42010000</v>
      </c>
      <c r="K25" s="33"/>
      <c r="L25" s="1" t="s">
        <v>2008</v>
      </c>
      <c r="M25" s="1" t="s">
        <v>2008</v>
      </c>
      <c r="N25" s="3"/>
      <c r="O25" s="35">
        <v>155</v>
      </c>
      <c r="P25" s="35"/>
      <c r="Q25" s="22" t="s">
        <v>1995</v>
      </c>
      <c r="R25" s="306">
        <v>600</v>
      </c>
      <c r="S25" s="22">
        <v>600</v>
      </c>
      <c r="T25" s="37">
        <f t="shared" si="0"/>
        <v>1007.2</v>
      </c>
      <c r="U25" s="306">
        <v>1259</v>
      </c>
      <c r="V25" s="22">
        <v>1259</v>
      </c>
      <c r="W25" s="33">
        <v>5051771741468</v>
      </c>
      <c r="X25" s="33"/>
      <c r="Y25" s="103">
        <v>3.9</v>
      </c>
      <c r="Z25" s="142">
        <v>0.2</v>
      </c>
      <c r="AA25" s="103">
        <f t="shared" si="1"/>
        <v>4.0999999999999996</v>
      </c>
      <c r="AB25" s="132">
        <v>120</v>
      </c>
      <c r="AC25" s="132">
        <v>500</v>
      </c>
      <c r="AD25" s="132">
        <v>600</v>
      </c>
      <c r="AE25" s="3"/>
      <c r="AF25" s="3"/>
      <c r="AG25" s="3"/>
      <c r="AH25" s="3"/>
      <c r="AI25" s="3"/>
      <c r="AJ25" s="3"/>
      <c r="AK25" s="3"/>
      <c r="AL25" s="3"/>
      <c r="AM25" s="3"/>
      <c r="AN25" s="3"/>
      <c r="AO25" s="3"/>
      <c r="AP25" s="3"/>
      <c r="AQ25" s="3"/>
      <c r="AR25" s="3"/>
      <c r="AS25" s="3"/>
      <c r="AT25" s="3"/>
      <c r="AU25" s="3"/>
      <c r="AV25" s="3"/>
      <c r="AW25" s="3"/>
      <c r="AX25" s="3"/>
      <c r="AY25" s="3"/>
      <c r="AZ25" s="3"/>
      <c r="BA25" s="3"/>
      <c r="BB25" s="3" t="s">
        <v>3894</v>
      </c>
      <c r="BC25" s="3"/>
    </row>
    <row r="26" spans="1:56" s="190" customFormat="1" ht="15.75" x14ac:dyDescent="0.25">
      <c r="A26" s="3" t="s">
        <v>448</v>
      </c>
      <c r="B26" s="24" t="s">
        <v>2409</v>
      </c>
      <c r="C26" s="3" t="s">
        <v>2410</v>
      </c>
      <c r="D26" s="3" t="s">
        <v>2425</v>
      </c>
      <c r="E26" s="3" t="s">
        <v>2494</v>
      </c>
      <c r="F26" s="3" t="s">
        <v>2287</v>
      </c>
      <c r="G26" s="230" t="s">
        <v>5186</v>
      </c>
      <c r="H26" s="3" t="s">
        <v>2415</v>
      </c>
      <c r="J26" s="33">
        <v>42010000</v>
      </c>
      <c r="K26" s="33"/>
      <c r="L26" s="1" t="s">
        <v>2008</v>
      </c>
      <c r="M26" s="1" t="s">
        <v>2008</v>
      </c>
      <c r="N26" s="3"/>
      <c r="O26" s="35">
        <v>165</v>
      </c>
      <c r="P26" s="35"/>
      <c r="Q26" s="22" t="s">
        <v>1995</v>
      </c>
      <c r="R26" s="306">
        <v>600</v>
      </c>
      <c r="S26" s="22">
        <v>600</v>
      </c>
      <c r="T26" s="37">
        <f t="shared" si="0"/>
        <v>1007.2</v>
      </c>
      <c r="U26" s="306">
        <v>1259</v>
      </c>
      <c r="V26" s="22">
        <v>1259</v>
      </c>
      <c r="W26" s="33">
        <v>5051771741475</v>
      </c>
      <c r="X26" s="33"/>
      <c r="Y26" s="103">
        <v>3.9</v>
      </c>
      <c r="Z26" s="142">
        <v>0.2</v>
      </c>
      <c r="AA26" s="103">
        <f t="shared" si="1"/>
        <v>4.0999999999999996</v>
      </c>
      <c r="AB26" s="132">
        <v>120</v>
      </c>
      <c r="AC26" s="132">
        <v>500</v>
      </c>
      <c r="AD26" s="132">
        <v>600</v>
      </c>
      <c r="AE26" s="3"/>
      <c r="AF26" s="3"/>
      <c r="AG26" s="3"/>
      <c r="AH26" s="3"/>
      <c r="AI26" s="3"/>
      <c r="AJ26" s="3"/>
      <c r="AK26" s="3"/>
      <c r="AL26" s="3"/>
      <c r="AM26" s="3"/>
      <c r="AN26" s="3"/>
      <c r="AO26" s="3"/>
      <c r="AP26" s="3"/>
      <c r="AQ26" s="3"/>
      <c r="AR26" s="3"/>
      <c r="AS26" s="3"/>
      <c r="AT26" s="3"/>
      <c r="AU26" s="3"/>
      <c r="AV26" s="3"/>
      <c r="AW26" s="3"/>
      <c r="AX26" s="3"/>
      <c r="AY26" s="3"/>
      <c r="AZ26" s="3"/>
      <c r="BA26" s="3"/>
      <c r="BB26" s="3" t="s">
        <v>3894</v>
      </c>
      <c r="BC26" s="3"/>
    </row>
    <row r="27" spans="1:56" s="27" customFormat="1" ht="15.75" x14ac:dyDescent="0.25">
      <c r="A27" s="3" t="s">
        <v>448</v>
      </c>
      <c r="B27" s="24" t="s">
        <v>2409</v>
      </c>
      <c r="C27" s="3" t="s">
        <v>2410</v>
      </c>
      <c r="D27" s="3" t="s">
        <v>2139</v>
      </c>
      <c r="E27" s="3" t="s">
        <v>1939</v>
      </c>
      <c r="F27" s="3" t="s">
        <v>2286</v>
      </c>
      <c r="G27" s="229" t="s">
        <v>4061</v>
      </c>
      <c r="H27" s="3" t="s">
        <v>1804</v>
      </c>
      <c r="I27"/>
      <c r="J27" s="33">
        <v>42010000</v>
      </c>
      <c r="K27" s="33"/>
      <c r="L27" s="1" t="s">
        <v>2008</v>
      </c>
      <c r="M27" s="1" t="s">
        <v>2008</v>
      </c>
      <c r="N27" s="3"/>
      <c r="O27" s="35">
        <v>125</v>
      </c>
      <c r="P27" s="35"/>
      <c r="Q27" s="22" t="s">
        <v>1995</v>
      </c>
      <c r="R27" s="306">
        <v>638</v>
      </c>
      <c r="S27" s="22">
        <v>638</v>
      </c>
      <c r="T27" s="37">
        <f t="shared" si="0"/>
        <v>1175.2</v>
      </c>
      <c r="U27" s="306">
        <v>1469</v>
      </c>
      <c r="V27" s="22">
        <v>1469</v>
      </c>
      <c r="W27" s="33">
        <v>5051771703466</v>
      </c>
      <c r="X27" s="33"/>
      <c r="Y27" s="103">
        <v>3.8</v>
      </c>
      <c r="Z27" s="142">
        <v>0.2</v>
      </c>
      <c r="AA27" s="103">
        <f t="shared" si="1"/>
        <v>4</v>
      </c>
      <c r="AB27" s="132">
        <v>140</v>
      </c>
      <c r="AC27" s="132">
        <v>510</v>
      </c>
      <c r="AD27" s="132">
        <v>600</v>
      </c>
      <c r="AE27" s="3"/>
      <c r="AF27" s="3"/>
      <c r="AG27" s="3"/>
      <c r="AH27" s="3"/>
      <c r="AI27" s="3"/>
      <c r="AJ27" s="3"/>
      <c r="AK27" s="3"/>
      <c r="AL27" s="3"/>
      <c r="AM27" s="3"/>
      <c r="AN27" s="3"/>
      <c r="AO27" s="3"/>
      <c r="AP27" s="3"/>
      <c r="AQ27" s="3"/>
      <c r="AR27" s="3"/>
      <c r="AS27" s="3"/>
      <c r="AT27" s="3"/>
      <c r="AU27" s="3"/>
      <c r="AV27" s="3"/>
      <c r="AW27" s="3"/>
      <c r="AX27" s="3"/>
      <c r="AY27" s="3"/>
      <c r="AZ27" s="3"/>
      <c r="BA27" s="3"/>
      <c r="BB27" s="3" t="s">
        <v>3895</v>
      </c>
      <c r="BC27" s="3"/>
      <c r="BD27"/>
    </row>
    <row r="28" spans="1:56" s="27" customFormat="1" ht="15.75" x14ac:dyDescent="0.25">
      <c r="A28" s="3" t="s">
        <v>448</v>
      </c>
      <c r="B28" s="24" t="s">
        <v>2409</v>
      </c>
      <c r="C28" s="3" t="s">
        <v>2410</v>
      </c>
      <c r="D28" s="3" t="s">
        <v>2139</v>
      </c>
      <c r="E28" s="3" t="s">
        <v>1940</v>
      </c>
      <c r="F28" s="3" t="s">
        <v>2286</v>
      </c>
      <c r="G28" s="229" t="s">
        <v>5186</v>
      </c>
      <c r="H28" s="3" t="s">
        <v>1804</v>
      </c>
      <c r="I28"/>
      <c r="J28" s="33">
        <v>42010000</v>
      </c>
      <c r="K28" s="33"/>
      <c r="L28" s="1" t="s">
        <v>2008</v>
      </c>
      <c r="M28" s="1" t="s">
        <v>2008</v>
      </c>
      <c r="N28" s="3"/>
      <c r="O28" s="35">
        <v>135</v>
      </c>
      <c r="P28" s="35"/>
      <c r="Q28" s="22" t="s">
        <v>1995</v>
      </c>
      <c r="R28" s="306">
        <v>638</v>
      </c>
      <c r="S28" s="22">
        <v>638</v>
      </c>
      <c r="T28" s="37">
        <f t="shared" si="0"/>
        <v>1175.2</v>
      </c>
      <c r="U28" s="306">
        <v>1469</v>
      </c>
      <c r="V28" s="22">
        <v>1469</v>
      </c>
      <c r="W28" s="33">
        <v>5051771703473</v>
      </c>
      <c r="X28" s="33"/>
      <c r="Y28" s="103">
        <v>4</v>
      </c>
      <c r="Z28" s="142">
        <v>0.2</v>
      </c>
      <c r="AA28" s="103">
        <f t="shared" si="1"/>
        <v>4.2</v>
      </c>
      <c r="AB28" s="132">
        <v>140</v>
      </c>
      <c r="AC28" s="132">
        <v>510</v>
      </c>
      <c r="AD28" s="132">
        <v>600</v>
      </c>
      <c r="AE28" s="3"/>
      <c r="AF28" s="3"/>
      <c r="AG28" s="3"/>
      <c r="AH28" s="3"/>
      <c r="AI28" s="3"/>
      <c r="AJ28" s="3"/>
      <c r="AK28" s="3"/>
      <c r="AL28" s="3"/>
      <c r="AM28" s="3"/>
      <c r="AN28" s="3"/>
      <c r="AO28" s="3"/>
      <c r="AP28" s="3"/>
      <c r="AQ28" s="3"/>
      <c r="AR28" s="3"/>
      <c r="AS28" s="3"/>
      <c r="AT28" s="3"/>
      <c r="AU28" s="3"/>
      <c r="AV28" s="3"/>
      <c r="AW28" s="3"/>
      <c r="AX28" s="3"/>
      <c r="AY28" s="3"/>
      <c r="AZ28" s="3"/>
      <c r="BA28" s="3"/>
      <c r="BB28" s="3" t="s">
        <v>3895</v>
      </c>
      <c r="BC28" s="3"/>
      <c r="BD28"/>
    </row>
    <row r="29" spans="1:56" s="27" customFormat="1" ht="15.75" x14ac:dyDescent="0.25">
      <c r="A29" s="3" t="s">
        <v>448</v>
      </c>
      <c r="B29" s="24" t="s">
        <v>2409</v>
      </c>
      <c r="C29" s="3" t="s">
        <v>2410</v>
      </c>
      <c r="D29" s="3" t="s">
        <v>2139</v>
      </c>
      <c r="E29" s="3" t="s">
        <v>1941</v>
      </c>
      <c r="F29" s="3" t="s">
        <v>2286</v>
      </c>
      <c r="G29" s="229" t="s">
        <v>5186</v>
      </c>
      <c r="H29" s="3" t="s">
        <v>1804</v>
      </c>
      <c r="I29"/>
      <c r="J29" s="33">
        <v>42010000</v>
      </c>
      <c r="K29" s="33"/>
      <c r="L29" s="1" t="s">
        <v>2008</v>
      </c>
      <c r="M29" s="1" t="s">
        <v>2008</v>
      </c>
      <c r="N29" s="3"/>
      <c r="O29" s="35">
        <v>145</v>
      </c>
      <c r="P29" s="35"/>
      <c r="Q29" s="22" t="s">
        <v>1995</v>
      </c>
      <c r="R29" s="306">
        <v>638</v>
      </c>
      <c r="S29" s="22">
        <v>638</v>
      </c>
      <c r="T29" s="37">
        <f t="shared" si="0"/>
        <v>1175.2</v>
      </c>
      <c r="U29" s="306">
        <v>1469</v>
      </c>
      <c r="V29" s="22">
        <v>1469</v>
      </c>
      <c r="W29" s="33">
        <v>5051771703480</v>
      </c>
      <c r="X29" s="33"/>
      <c r="Y29" s="103">
        <v>4.3</v>
      </c>
      <c r="Z29" s="142">
        <v>0.2</v>
      </c>
      <c r="AA29" s="103">
        <f t="shared" si="1"/>
        <v>4.5</v>
      </c>
      <c r="AB29" s="132">
        <v>140</v>
      </c>
      <c r="AC29" s="132">
        <v>510</v>
      </c>
      <c r="AD29" s="132">
        <v>600</v>
      </c>
      <c r="AE29" s="3"/>
      <c r="AF29" s="3"/>
      <c r="AG29" s="3"/>
      <c r="AH29" s="3"/>
      <c r="AI29" s="3"/>
      <c r="AJ29" s="3"/>
      <c r="AK29" s="3"/>
      <c r="AL29" s="3"/>
      <c r="AM29" s="3"/>
      <c r="AN29" s="3"/>
      <c r="AO29" s="3"/>
      <c r="AP29" s="3"/>
      <c r="AQ29" s="3"/>
      <c r="AR29" s="3"/>
      <c r="AS29" s="3"/>
      <c r="AT29" s="3"/>
      <c r="AU29" s="3"/>
      <c r="AV29" s="3"/>
      <c r="AW29" s="3"/>
      <c r="AX29" s="3"/>
      <c r="AY29" s="3"/>
      <c r="AZ29" s="3"/>
      <c r="BA29" s="3"/>
      <c r="BB29" s="3" t="s">
        <v>3895</v>
      </c>
      <c r="BC29" s="3"/>
      <c r="BD29"/>
    </row>
    <row r="30" spans="1:56" s="27" customFormat="1" ht="15.75" x14ac:dyDescent="0.25">
      <c r="A30" s="3" t="s">
        <v>448</v>
      </c>
      <c r="B30" s="24" t="s">
        <v>2409</v>
      </c>
      <c r="C30" s="3" t="s">
        <v>2410</v>
      </c>
      <c r="D30" s="3" t="s">
        <v>2139</v>
      </c>
      <c r="E30" s="3" t="s">
        <v>1942</v>
      </c>
      <c r="F30" s="3" t="s">
        <v>2286</v>
      </c>
      <c r="G30" s="229" t="s">
        <v>5186</v>
      </c>
      <c r="H30" s="3" t="s">
        <v>1804</v>
      </c>
      <c r="I30"/>
      <c r="J30" s="33">
        <v>42010000</v>
      </c>
      <c r="K30" s="33"/>
      <c r="L30" s="1" t="s">
        <v>2008</v>
      </c>
      <c r="M30" s="1" t="s">
        <v>2008</v>
      </c>
      <c r="N30" s="3"/>
      <c r="O30" s="35">
        <v>155</v>
      </c>
      <c r="P30" s="35"/>
      <c r="Q30" s="22" t="s">
        <v>1995</v>
      </c>
      <c r="R30" s="306">
        <v>638</v>
      </c>
      <c r="S30" s="22">
        <v>638</v>
      </c>
      <c r="T30" s="37">
        <f t="shared" si="0"/>
        <v>1175.2</v>
      </c>
      <c r="U30" s="306">
        <v>1469</v>
      </c>
      <c r="V30" s="22">
        <v>1469</v>
      </c>
      <c r="W30" s="33">
        <v>5051771703497</v>
      </c>
      <c r="X30" s="33"/>
      <c r="Y30" s="103">
        <v>4.5999999999999996</v>
      </c>
      <c r="Z30" s="142">
        <v>0.2</v>
      </c>
      <c r="AA30" s="103">
        <f t="shared" si="1"/>
        <v>4.8</v>
      </c>
      <c r="AB30" s="132">
        <v>140</v>
      </c>
      <c r="AC30" s="132">
        <v>510</v>
      </c>
      <c r="AD30" s="132">
        <v>600</v>
      </c>
      <c r="AE30" s="3"/>
      <c r="AF30" s="3"/>
      <c r="AG30" s="3"/>
      <c r="AH30" s="3"/>
      <c r="AI30" s="3"/>
      <c r="AJ30" s="3"/>
      <c r="AK30" s="3"/>
      <c r="AL30" s="3"/>
      <c r="AM30" s="3"/>
      <c r="AN30" s="3"/>
      <c r="AO30" s="3"/>
      <c r="AP30" s="3"/>
      <c r="AQ30" s="3"/>
      <c r="AR30" s="3"/>
      <c r="AS30" s="3"/>
      <c r="AT30" s="3"/>
      <c r="AU30" s="3"/>
      <c r="AV30" s="3"/>
      <c r="AW30" s="3"/>
      <c r="AX30" s="3"/>
      <c r="AY30" s="3"/>
      <c r="AZ30" s="3"/>
      <c r="BA30" s="3"/>
      <c r="BB30" s="3" t="s">
        <v>3895</v>
      </c>
      <c r="BC30" s="3"/>
      <c r="BD30"/>
    </row>
    <row r="31" spans="1:56" s="27" customFormat="1" ht="15.75" x14ac:dyDescent="0.25">
      <c r="A31" s="3" t="s">
        <v>448</v>
      </c>
      <c r="B31" s="24" t="s">
        <v>2409</v>
      </c>
      <c r="C31" s="3" t="s">
        <v>2410</v>
      </c>
      <c r="D31" s="3" t="s">
        <v>2139</v>
      </c>
      <c r="E31" s="3" t="s">
        <v>1943</v>
      </c>
      <c r="F31" s="3" t="s">
        <v>2286</v>
      </c>
      <c r="G31" s="229" t="s">
        <v>4061</v>
      </c>
      <c r="H31" s="3" t="s">
        <v>1804</v>
      </c>
      <c r="I31"/>
      <c r="J31" s="33">
        <v>42010000</v>
      </c>
      <c r="K31" s="143"/>
      <c r="L31" s="1" t="s">
        <v>2008</v>
      </c>
      <c r="M31" s="1" t="s">
        <v>2008</v>
      </c>
      <c r="N31"/>
      <c r="O31" s="35">
        <v>165</v>
      </c>
      <c r="P31" s="35"/>
      <c r="Q31" s="22" t="s">
        <v>1995</v>
      </c>
      <c r="R31" s="306">
        <v>638</v>
      </c>
      <c r="S31" s="22">
        <v>638</v>
      </c>
      <c r="T31" s="37">
        <f t="shared" si="0"/>
        <v>1175.2</v>
      </c>
      <c r="U31" s="306">
        <v>1469</v>
      </c>
      <c r="V31" s="22">
        <v>1469</v>
      </c>
      <c r="W31" s="33">
        <v>5051771703503</v>
      </c>
      <c r="X31" s="33"/>
      <c r="Y31" s="99">
        <v>5</v>
      </c>
      <c r="Z31" s="142">
        <v>0.2</v>
      </c>
      <c r="AA31" s="99">
        <f t="shared" si="1"/>
        <v>5.2</v>
      </c>
      <c r="AB31" s="8">
        <v>140</v>
      </c>
      <c r="AC31" s="8">
        <v>510</v>
      </c>
      <c r="AD31" s="8">
        <v>600</v>
      </c>
      <c r="AE31"/>
      <c r="AF31"/>
      <c r="AG31"/>
      <c r="AH31"/>
      <c r="AI31"/>
      <c r="AJ31"/>
      <c r="AK31"/>
      <c r="AL31"/>
      <c r="AM31"/>
      <c r="AN31"/>
      <c r="AO31"/>
      <c r="AP31"/>
      <c r="AQ31"/>
      <c r="AR31"/>
      <c r="AS31"/>
      <c r="AT31"/>
      <c r="AU31"/>
      <c r="AV31"/>
      <c r="AW31"/>
      <c r="AX31"/>
      <c r="AY31"/>
      <c r="AZ31"/>
      <c r="BA31"/>
      <c r="BB31" s="3" t="s">
        <v>3895</v>
      </c>
      <c r="BC31" s="157"/>
      <c r="BD31"/>
    </row>
    <row r="33" spans="1:56" s="32" customFormat="1" ht="15.75" x14ac:dyDescent="0.25">
      <c r="A33" s="3" t="s">
        <v>448</v>
      </c>
      <c r="B33" s="24" t="s">
        <v>609</v>
      </c>
      <c r="C33" s="24" t="s">
        <v>648</v>
      </c>
      <c r="D33" s="3" t="s">
        <v>2162</v>
      </c>
      <c r="E33" s="3" t="s">
        <v>2013</v>
      </c>
      <c r="F33" s="3" t="s">
        <v>2346</v>
      </c>
      <c r="G33" s="229" t="s">
        <v>4061</v>
      </c>
      <c r="H33" s="3" t="s">
        <v>2017</v>
      </c>
      <c r="I33"/>
      <c r="J33" s="33">
        <v>42010000</v>
      </c>
      <c r="K33" s="143"/>
      <c r="L33" s="1" t="s">
        <v>2008</v>
      </c>
      <c r="M33" s="1" t="s">
        <v>2008</v>
      </c>
      <c r="N33"/>
      <c r="O33" s="35" t="s">
        <v>456</v>
      </c>
      <c r="P33" s="35"/>
      <c r="Q33" s="22" t="s">
        <v>1995</v>
      </c>
      <c r="R33" s="306"/>
      <c r="S33" s="22">
        <v>227</v>
      </c>
      <c r="T33" s="37">
        <f t="shared" ref="T33:T48" si="2">0.8*V33</f>
        <v>415.20000000000005</v>
      </c>
      <c r="U33" s="308"/>
      <c r="V33" s="22">
        <v>519</v>
      </c>
      <c r="W33" s="33">
        <v>5051771725215</v>
      </c>
      <c r="X33" s="33"/>
      <c r="Y33" s="99">
        <v>0.311</v>
      </c>
      <c r="Z33" s="142">
        <v>5.0000000000000001E-3</v>
      </c>
      <c r="AA33" s="99">
        <f t="shared" ref="AA33:AA48" si="3">Y33+Z33</f>
        <v>0.316</v>
      </c>
      <c r="AB33" s="8">
        <v>80</v>
      </c>
      <c r="AC33" s="8">
        <v>280</v>
      </c>
      <c r="AD33" s="8">
        <v>180</v>
      </c>
      <c r="AE33"/>
      <c r="AF33"/>
      <c r="AG33"/>
      <c r="AH33"/>
      <c r="AI33"/>
      <c r="AJ33"/>
      <c r="AK33"/>
      <c r="AL33"/>
      <c r="AM33"/>
      <c r="AN33"/>
      <c r="AO33"/>
      <c r="AP33"/>
      <c r="AQ33"/>
      <c r="AR33"/>
      <c r="AS33"/>
      <c r="AT33"/>
      <c r="AU33"/>
      <c r="AV33"/>
      <c r="AW33"/>
      <c r="AX33"/>
      <c r="AY33"/>
      <c r="AZ33"/>
      <c r="BA33"/>
      <c r="BB33" s="3" t="s">
        <v>3861</v>
      </c>
      <c r="BC33" s="12"/>
      <c r="BD33"/>
    </row>
    <row r="34" spans="1:56" s="32" customFormat="1" ht="15.75" x14ac:dyDescent="0.25">
      <c r="A34" s="3" t="s">
        <v>448</v>
      </c>
      <c r="B34" s="24" t="s">
        <v>609</v>
      </c>
      <c r="C34" s="24" t="s">
        <v>648</v>
      </c>
      <c r="D34" s="3" t="s">
        <v>2162</v>
      </c>
      <c r="E34" s="3" t="s">
        <v>2014</v>
      </c>
      <c r="F34" s="3" t="s">
        <v>2346</v>
      </c>
      <c r="G34" s="229" t="s">
        <v>4061</v>
      </c>
      <c r="H34" s="3" t="s">
        <v>2017</v>
      </c>
      <c r="I34"/>
      <c r="J34" s="33">
        <v>42010000</v>
      </c>
      <c r="K34" s="143"/>
      <c r="L34" s="1" t="s">
        <v>2008</v>
      </c>
      <c r="M34" s="1" t="s">
        <v>2008</v>
      </c>
      <c r="N34"/>
      <c r="O34" s="35" t="s">
        <v>452</v>
      </c>
      <c r="P34" s="35"/>
      <c r="Q34" s="22" t="s">
        <v>1995</v>
      </c>
      <c r="R34" s="306"/>
      <c r="S34" s="22">
        <v>227</v>
      </c>
      <c r="T34" s="37">
        <f t="shared" si="2"/>
        <v>415.20000000000005</v>
      </c>
      <c r="U34" s="308"/>
      <c r="V34" s="22">
        <v>519</v>
      </c>
      <c r="W34" s="33" t="s">
        <v>2553</v>
      </c>
      <c r="X34" s="33"/>
      <c r="Y34" s="99">
        <v>0.33100000000000002</v>
      </c>
      <c r="Z34" s="142">
        <v>5.0000000000000001E-3</v>
      </c>
      <c r="AA34" s="99">
        <f t="shared" si="3"/>
        <v>0.33600000000000002</v>
      </c>
      <c r="AB34" s="8">
        <v>80</v>
      </c>
      <c r="AC34" s="8">
        <v>280</v>
      </c>
      <c r="AD34" s="8">
        <v>180</v>
      </c>
      <c r="AE34"/>
      <c r="AF34"/>
      <c r="AG34"/>
      <c r="AH34"/>
      <c r="AI34"/>
      <c r="AJ34"/>
      <c r="AK34"/>
      <c r="AL34"/>
      <c r="AM34"/>
      <c r="AN34"/>
      <c r="AO34"/>
      <c r="AP34"/>
      <c r="AQ34"/>
      <c r="AR34"/>
      <c r="AS34"/>
      <c r="AT34"/>
      <c r="AU34"/>
      <c r="AV34"/>
      <c r="AW34"/>
      <c r="AX34"/>
      <c r="AY34"/>
      <c r="AZ34"/>
      <c r="BA34"/>
      <c r="BB34" s="3" t="s">
        <v>3861</v>
      </c>
      <c r="BC34" s="12"/>
      <c r="BD34"/>
    </row>
    <row r="35" spans="1:56" s="32" customFormat="1" ht="15.75" x14ac:dyDescent="0.25">
      <c r="A35" s="3" t="s">
        <v>448</v>
      </c>
      <c r="B35" s="24" t="s">
        <v>609</v>
      </c>
      <c r="C35" s="24" t="s">
        <v>648</v>
      </c>
      <c r="D35" s="3" t="s">
        <v>2162</v>
      </c>
      <c r="E35" s="3" t="s">
        <v>2015</v>
      </c>
      <c r="F35" s="3" t="s">
        <v>2346</v>
      </c>
      <c r="G35" s="229" t="s">
        <v>4061</v>
      </c>
      <c r="H35" s="3" t="s">
        <v>2017</v>
      </c>
      <c r="I35"/>
      <c r="J35" s="33">
        <v>42010000</v>
      </c>
      <c r="K35" s="143"/>
      <c r="L35" s="1" t="s">
        <v>2008</v>
      </c>
      <c r="M35" s="1" t="s">
        <v>2008</v>
      </c>
      <c r="N35"/>
      <c r="O35" s="35" t="s">
        <v>454</v>
      </c>
      <c r="P35" s="35"/>
      <c r="Q35" s="22" t="s">
        <v>1995</v>
      </c>
      <c r="R35" s="306"/>
      <c r="S35" s="22">
        <v>227</v>
      </c>
      <c r="T35" s="37">
        <f t="shared" si="2"/>
        <v>415.20000000000005</v>
      </c>
      <c r="U35" s="308"/>
      <c r="V35" s="22">
        <v>519</v>
      </c>
      <c r="W35" s="33" t="s">
        <v>2554</v>
      </c>
      <c r="X35" s="33"/>
      <c r="Y35" s="99">
        <v>0.34</v>
      </c>
      <c r="Z35" s="142">
        <v>5.0000000000000001E-3</v>
      </c>
      <c r="AA35" s="99">
        <f t="shared" si="3"/>
        <v>0.34500000000000003</v>
      </c>
      <c r="AB35" s="8">
        <v>80</v>
      </c>
      <c r="AC35" s="8">
        <v>280</v>
      </c>
      <c r="AD35" s="8">
        <v>180</v>
      </c>
      <c r="AE35"/>
      <c r="AF35"/>
      <c r="AG35"/>
      <c r="AH35"/>
      <c r="AI35"/>
      <c r="AJ35"/>
      <c r="AK35"/>
      <c r="AL35"/>
      <c r="AM35"/>
      <c r="AN35"/>
      <c r="AO35"/>
      <c r="AP35"/>
      <c r="AQ35"/>
      <c r="AR35"/>
      <c r="AS35"/>
      <c r="AT35"/>
      <c r="AU35"/>
      <c r="AV35"/>
      <c r="AW35"/>
      <c r="AX35"/>
      <c r="AY35"/>
      <c r="AZ35"/>
      <c r="BA35"/>
      <c r="BB35" s="3" t="s">
        <v>3861</v>
      </c>
      <c r="BC35" s="12"/>
      <c r="BD35"/>
    </row>
    <row r="36" spans="1:56" s="32" customFormat="1" ht="15.75" x14ac:dyDescent="0.25">
      <c r="A36" s="3" t="s">
        <v>448</v>
      </c>
      <c r="B36" s="24" t="s">
        <v>609</v>
      </c>
      <c r="C36" s="24" t="s">
        <v>648</v>
      </c>
      <c r="D36" s="3" t="s">
        <v>2162</v>
      </c>
      <c r="E36" s="3" t="s">
        <v>2016</v>
      </c>
      <c r="F36" s="3" t="s">
        <v>2346</v>
      </c>
      <c r="G36" s="229" t="s">
        <v>4061</v>
      </c>
      <c r="H36" s="3" t="s">
        <v>2017</v>
      </c>
      <c r="I36"/>
      <c r="J36" s="33">
        <v>42010000</v>
      </c>
      <c r="K36" s="143"/>
      <c r="L36" s="1" t="s">
        <v>2008</v>
      </c>
      <c r="M36" s="1" t="s">
        <v>2008</v>
      </c>
      <c r="N36"/>
      <c r="O36" s="35" t="s">
        <v>460</v>
      </c>
      <c r="P36" s="35"/>
      <c r="Q36" s="22" t="s">
        <v>1995</v>
      </c>
      <c r="R36" s="306"/>
      <c r="S36" s="22">
        <v>227</v>
      </c>
      <c r="T36" s="37">
        <f t="shared" si="2"/>
        <v>415.20000000000005</v>
      </c>
      <c r="U36" s="308"/>
      <c r="V36" s="22">
        <v>519</v>
      </c>
      <c r="W36" s="33">
        <v>5051771725222</v>
      </c>
      <c r="X36" s="33"/>
      <c r="Y36" s="99">
        <v>0.39600000000000002</v>
      </c>
      <c r="Z36" s="142">
        <v>5.0000000000000001E-3</v>
      </c>
      <c r="AA36" s="99">
        <f t="shared" si="3"/>
        <v>0.40100000000000002</v>
      </c>
      <c r="AB36" s="8">
        <v>90</v>
      </c>
      <c r="AC36" s="8">
        <v>300</v>
      </c>
      <c r="AD36" s="8">
        <v>180</v>
      </c>
      <c r="AE36"/>
      <c r="AF36"/>
      <c r="AG36"/>
      <c r="AH36"/>
      <c r="AI36"/>
      <c r="AJ36"/>
      <c r="AK36"/>
      <c r="AL36"/>
      <c r="AM36"/>
      <c r="AN36"/>
      <c r="AO36"/>
      <c r="AP36"/>
      <c r="AQ36"/>
      <c r="AR36"/>
      <c r="AS36"/>
      <c r="AT36"/>
      <c r="AU36"/>
      <c r="AV36"/>
      <c r="AW36"/>
      <c r="AX36"/>
      <c r="AY36"/>
      <c r="AZ36"/>
      <c r="BA36"/>
      <c r="BB36" s="3" t="s">
        <v>3861</v>
      </c>
      <c r="BC36" s="12"/>
      <c r="BD36"/>
    </row>
    <row r="37" spans="1:56" s="32" customFormat="1" ht="15.75" x14ac:dyDescent="0.25">
      <c r="A37" s="3" t="s">
        <v>448</v>
      </c>
      <c r="B37" s="24" t="s">
        <v>609</v>
      </c>
      <c r="C37" s="24" t="s">
        <v>648</v>
      </c>
      <c r="D37" s="3" t="s">
        <v>2162</v>
      </c>
      <c r="E37" s="3" t="s">
        <v>2018</v>
      </c>
      <c r="F37" s="3" t="s">
        <v>2346</v>
      </c>
      <c r="G37" s="229" t="s">
        <v>4061</v>
      </c>
      <c r="H37" s="3" t="s">
        <v>1654</v>
      </c>
      <c r="I37"/>
      <c r="J37" s="33">
        <v>42010000</v>
      </c>
      <c r="K37" s="143"/>
      <c r="L37" s="1" t="s">
        <v>2008</v>
      </c>
      <c r="M37" s="1" t="s">
        <v>2008</v>
      </c>
      <c r="N37"/>
      <c r="O37" s="35" t="s">
        <v>456</v>
      </c>
      <c r="P37" s="35"/>
      <c r="Q37" s="22" t="s">
        <v>1995</v>
      </c>
      <c r="R37" s="306"/>
      <c r="S37" s="22">
        <v>227</v>
      </c>
      <c r="T37" s="37">
        <f t="shared" si="2"/>
        <v>415.20000000000005</v>
      </c>
      <c r="U37" s="308"/>
      <c r="V37" s="22">
        <v>519</v>
      </c>
      <c r="W37" s="33">
        <v>5051771725253</v>
      </c>
      <c r="X37" s="33"/>
      <c r="Y37" s="99">
        <v>0.311</v>
      </c>
      <c r="Z37" s="142">
        <v>5.0000000000000001E-3</v>
      </c>
      <c r="AA37" s="99">
        <f t="shared" si="3"/>
        <v>0.316</v>
      </c>
      <c r="AB37" s="8">
        <v>80</v>
      </c>
      <c r="AC37" s="8">
        <v>280</v>
      </c>
      <c r="AD37" s="8">
        <v>180</v>
      </c>
      <c r="AE37"/>
      <c r="AF37"/>
      <c r="AG37"/>
      <c r="AH37"/>
      <c r="AI37"/>
      <c r="AJ37"/>
      <c r="AK37"/>
      <c r="AL37"/>
      <c r="AM37"/>
      <c r="AN37"/>
      <c r="AO37"/>
      <c r="AP37"/>
      <c r="AQ37"/>
      <c r="AR37"/>
      <c r="AS37"/>
      <c r="AT37"/>
      <c r="AU37"/>
      <c r="AV37"/>
      <c r="AW37"/>
      <c r="AX37"/>
      <c r="AY37"/>
      <c r="AZ37"/>
      <c r="BA37"/>
      <c r="BB37" s="3" t="s">
        <v>3861</v>
      </c>
      <c r="BC37" s="12"/>
      <c r="BD37"/>
    </row>
    <row r="38" spans="1:56" s="32" customFormat="1" ht="15.75" x14ac:dyDescent="0.25">
      <c r="A38" s="3" t="s">
        <v>448</v>
      </c>
      <c r="B38" s="24" t="s">
        <v>609</v>
      </c>
      <c r="C38" s="24" t="s">
        <v>648</v>
      </c>
      <c r="D38" s="3" t="s">
        <v>2162</v>
      </c>
      <c r="E38" s="3" t="s">
        <v>2019</v>
      </c>
      <c r="F38" s="3" t="s">
        <v>2346</v>
      </c>
      <c r="G38" s="229" t="s">
        <v>4061</v>
      </c>
      <c r="H38" s="3" t="s">
        <v>1654</v>
      </c>
      <c r="I38"/>
      <c r="J38" s="33">
        <v>42010000</v>
      </c>
      <c r="K38" s="143"/>
      <c r="L38" s="1" t="s">
        <v>2008</v>
      </c>
      <c r="M38" s="1" t="s">
        <v>2008</v>
      </c>
      <c r="N38"/>
      <c r="O38" s="35" t="s">
        <v>452</v>
      </c>
      <c r="P38" s="35"/>
      <c r="Q38" s="22" t="s">
        <v>1995</v>
      </c>
      <c r="R38" s="306"/>
      <c r="S38" s="22">
        <v>227</v>
      </c>
      <c r="T38" s="37">
        <f t="shared" si="2"/>
        <v>415.20000000000005</v>
      </c>
      <c r="U38" s="308"/>
      <c r="V38" s="22">
        <v>519</v>
      </c>
      <c r="W38" s="33">
        <v>5051771725239</v>
      </c>
      <c r="X38" s="33"/>
      <c r="Y38" s="99">
        <v>0.33100000000000002</v>
      </c>
      <c r="Z38" s="142">
        <v>5.0000000000000001E-3</v>
      </c>
      <c r="AA38" s="99">
        <f t="shared" si="3"/>
        <v>0.33600000000000002</v>
      </c>
      <c r="AB38" s="8">
        <v>80</v>
      </c>
      <c r="AC38" s="8">
        <v>280</v>
      </c>
      <c r="AD38" s="8">
        <v>180</v>
      </c>
      <c r="AE38"/>
      <c r="AF38"/>
      <c r="AG38"/>
      <c r="AH38"/>
      <c r="AI38"/>
      <c r="AJ38"/>
      <c r="AK38"/>
      <c r="AL38"/>
      <c r="AM38"/>
      <c r="AN38"/>
      <c r="AO38"/>
      <c r="AP38"/>
      <c r="AQ38"/>
      <c r="AR38"/>
      <c r="AS38"/>
      <c r="AT38"/>
      <c r="AU38"/>
      <c r="AV38"/>
      <c r="AW38"/>
      <c r="AX38"/>
      <c r="AY38"/>
      <c r="AZ38"/>
      <c r="BA38"/>
      <c r="BB38" s="3" t="s">
        <v>3861</v>
      </c>
      <c r="BC38" s="12"/>
      <c r="BD38"/>
    </row>
    <row r="39" spans="1:56" s="32" customFormat="1" ht="15.75" x14ac:dyDescent="0.25">
      <c r="A39" s="3" t="s">
        <v>448</v>
      </c>
      <c r="B39" s="24" t="s">
        <v>609</v>
      </c>
      <c r="C39" s="24" t="s">
        <v>648</v>
      </c>
      <c r="D39" s="3" t="s">
        <v>2162</v>
      </c>
      <c r="E39" s="3" t="s">
        <v>2020</v>
      </c>
      <c r="F39" s="3" t="s">
        <v>2346</v>
      </c>
      <c r="G39" s="229" t="s">
        <v>4061</v>
      </c>
      <c r="H39" s="3" t="s">
        <v>1654</v>
      </c>
      <c r="I39"/>
      <c r="J39" s="33">
        <v>42010000</v>
      </c>
      <c r="K39" s="143"/>
      <c r="L39" s="1" t="s">
        <v>2008</v>
      </c>
      <c r="M39" s="1" t="s">
        <v>2008</v>
      </c>
      <c r="N39"/>
      <c r="O39" s="35" t="s">
        <v>454</v>
      </c>
      <c r="P39" s="35"/>
      <c r="Q39" s="22" t="s">
        <v>1995</v>
      </c>
      <c r="R39" s="306"/>
      <c r="S39" s="22">
        <v>227</v>
      </c>
      <c r="T39" s="37">
        <f t="shared" si="2"/>
        <v>415.20000000000005</v>
      </c>
      <c r="U39" s="308"/>
      <c r="V39" s="22">
        <v>519</v>
      </c>
      <c r="W39" s="33">
        <v>5051771725246</v>
      </c>
      <c r="X39" s="33"/>
      <c r="Y39" s="99">
        <v>0.34</v>
      </c>
      <c r="Z39" s="142">
        <v>5.0000000000000001E-3</v>
      </c>
      <c r="AA39" s="99">
        <f t="shared" si="3"/>
        <v>0.34500000000000003</v>
      </c>
      <c r="AB39" s="8">
        <v>80</v>
      </c>
      <c r="AC39" s="8">
        <v>280</v>
      </c>
      <c r="AD39" s="8">
        <v>180</v>
      </c>
      <c r="AE39"/>
      <c r="AF39"/>
      <c r="AG39"/>
      <c r="AH39"/>
      <c r="AI39"/>
      <c r="AJ39"/>
      <c r="AK39"/>
      <c r="AL39"/>
      <c r="AM39"/>
      <c r="AN39"/>
      <c r="AO39"/>
      <c r="AP39"/>
      <c r="AQ39"/>
      <c r="AR39"/>
      <c r="AS39"/>
      <c r="AT39"/>
      <c r="AU39"/>
      <c r="AV39"/>
      <c r="AW39"/>
      <c r="AX39"/>
      <c r="AY39"/>
      <c r="AZ39"/>
      <c r="BA39"/>
      <c r="BB39" s="3" t="s">
        <v>3861</v>
      </c>
      <c r="BC39" s="12"/>
      <c r="BD39"/>
    </row>
    <row r="40" spans="1:56" s="32" customFormat="1" ht="15.75" x14ac:dyDescent="0.25">
      <c r="A40" s="3" t="s">
        <v>448</v>
      </c>
      <c r="B40" s="24" t="s">
        <v>609</v>
      </c>
      <c r="C40" s="24" t="s">
        <v>648</v>
      </c>
      <c r="D40" s="3" t="s">
        <v>2162</v>
      </c>
      <c r="E40" s="3" t="s">
        <v>2021</v>
      </c>
      <c r="F40" s="3" t="s">
        <v>2346</v>
      </c>
      <c r="G40" s="229" t="s">
        <v>4061</v>
      </c>
      <c r="H40" s="3" t="s">
        <v>1654</v>
      </c>
      <c r="I40"/>
      <c r="J40" s="33">
        <v>42010000</v>
      </c>
      <c r="K40" s="143"/>
      <c r="L40" s="1" t="s">
        <v>2008</v>
      </c>
      <c r="M40" s="1" t="s">
        <v>2008</v>
      </c>
      <c r="N40"/>
      <c r="O40" s="35" t="s">
        <v>460</v>
      </c>
      <c r="P40" s="35"/>
      <c r="Q40" s="22" t="s">
        <v>1995</v>
      </c>
      <c r="R40" s="306"/>
      <c r="S40" s="22">
        <v>227</v>
      </c>
      <c r="T40" s="37">
        <f t="shared" si="2"/>
        <v>415.20000000000005</v>
      </c>
      <c r="U40" s="308"/>
      <c r="V40" s="22">
        <v>519</v>
      </c>
      <c r="W40" s="33">
        <v>5051771725260</v>
      </c>
      <c r="X40" s="33"/>
      <c r="Y40" s="99">
        <v>0.39600000000000002</v>
      </c>
      <c r="Z40" s="142">
        <v>5.0000000000000001E-3</v>
      </c>
      <c r="AA40" s="99">
        <f t="shared" si="3"/>
        <v>0.40100000000000002</v>
      </c>
      <c r="AB40" s="8">
        <v>90</v>
      </c>
      <c r="AC40" s="8">
        <v>300</v>
      </c>
      <c r="AD40" s="8">
        <v>180</v>
      </c>
      <c r="AE40"/>
      <c r="AF40"/>
      <c r="AG40"/>
      <c r="AH40"/>
      <c r="AI40"/>
      <c r="AJ40"/>
      <c r="AK40"/>
      <c r="AL40"/>
      <c r="AM40"/>
      <c r="AN40"/>
      <c r="AO40"/>
      <c r="AP40"/>
      <c r="AQ40"/>
      <c r="AR40"/>
      <c r="AS40"/>
      <c r="AT40"/>
      <c r="AU40"/>
      <c r="AV40"/>
      <c r="AW40"/>
      <c r="AX40"/>
      <c r="AY40"/>
      <c r="AZ40"/>
      <c r="BA40"/>
      <c r="BB40" s="3" t="s">
        <v>3861</v>
      </c>
      <c r="BC40" s="12"/>
      <c r="BD40"/>
    </row>
    <row r="41" spans="1:56" s="32" customFormat="1" ht="15.75" x14ac:dyDescent="0.25">
      <c r="A41" s="3" t="s">
        <v>448</v>
      </c>
      <c r="B41" s="24" t="s">
        <v>609</v>
      </c>
      <c r="C41" s="24" t="s">
        <v>648</v>
      </c>
      <c r="D41" s="3" t="s">
        <v>2163</v>
      </c>
      <c r="E41" s="3" t="s">
        <v>2022</v>
      </c>
      <c r="F41" s="3" t="s">
        <v>2347</v>
      </c>
      <c r="G41" s="229" t="s">
        <v>4061</v>
      </c>
      <c r="H41" s="3" t="s">
        <v>1609</v>
      </c>
      <c r="I41"/>
      <c r="J41" s="33">
        <v>42010000</v>
      </c>
      <c r="K41" s="143"/>
      <c r="L41" s="1" t="s">
        <v>2008</v>
      </c>
      <c r="M41" s="1" t="s">
        <v>2008</v>
      </c>
      <c r="N41"/>
      <c r="O41" s="35" t="s">
        <v>456</v>
      </c>
      <c r="P41" s="35"/>
      <c r="Q41" s="22" t="s">
        <v>1995</v>
      </c>
      <c r="R41" s="306"/>
      <c r="S41" s="22">
        <v>191</v>
      </c>
      <c r="T41" s="37">
        <f t="shared" si="2"/>
        <v>351.20000000000005</v>
      </c>
      <c r="U41" s="308"/>
      <c r="V41" s="22">
        <v>439</v>
      </c>
      <c r="W41" s="33">
        <v>5051771725130</v>
      </c>
      <c r="X41" s="33"/>
      <c r="Y41" s="99">
        <v>0.28000000000000003</v>
      </c>
      <c r="Z41" s="142">
        <v>5.0000000000000001E-3</v>
      </c>
      <c r="AA41" s="99">
        <f t="shared" si="3"/>
        <v>0.28500000000000003</v>
      </c>
      <c r="AB41" s="8">
        <v>80</v>
      </c>
      <c r="AC41" s="8">
        <v>280</v>
      </c>
      <c r="AD41" s="8">
        <v>180</v>
      </c>
      <c r="AE41"/>
      <c r="AF41"/>
      <c r="AG41"/>
      <c r="AH41"/>
      <c r="AI41"/>
      <c r="AJ41"/>
      <c r="AK41"/>
      <c r="AL41"/>
      <c r="AM41"/>
      <c r="AN41"/>
      <c r="AO41"/>
      <c r="AP41"/>
      <c r="AQ41"/>
      <c r="AR41"/>
      <c r="AS41"/>
      <c r="AT41"/>
      <c r="AU41"/>
      <c r="AV41"/>
      <c r="AW41"/>
      <c r="AX41"/>
      <c r="AY41"/>
      <c r="AZ41"/>
      <c r="BA41"/>
      <c r="BB41" s="3" t="s">
        <v>3862</v>
      </c>
      <c r="BC41" s="12"/>
      <c r="BD41"/>
    </row>
    <row r="42" spans="1:56" s="32" customFormat="1" ht="15.75" x14ac:dyDescent="0.25">
      <c r="A42" s="3" t="s">
        <v>448</v>
      </c>
      <c r="B42" s="24" t="s">
        <v>609</v>
      </c>
      <c r="C42" s="24" t="s">
        <v>648</v>
      </c>
      <c r="D42" s="3" t="s">
        <v>2163</v>
      </c>
      <c r="E42" s="3" t="s">
        <v>2023</v>
      </c>
      <c r="F42" s="3" t="s">
        <v>2347</v>
      </c>
      <c r="G42" s="229" t="s">
        <v>4061</v>
      </c>
      <c r="H42" s="3" t="s">
        <v>1609</v>
      </c>
      <c r="I42"/>
      <c r="J42" s="33">
        <v>42010000</v>
      </c>
      <c r="K42" s="143"/>
      <c r="L42" s="1" t="s">
        <v>2008</v>
      </c>
      <c r="M42" s="1" t="s">
        <v>2008</v>
      </c>
      <c r="N42"/>
      <c r="O42" s="35" t="s">
        <v>452</v>
      </c>
      <c r="P42" s="35"/>
      <c r="Q42" s="22" t="s">
        <v>1995</v>
      </c>
      <c r="R42" s="306"/>
      <c r="S42" s="22">
        <v>191</v>
      </c>
      <c r="T42" s="37">
        <f t="shared" si="2"/>
        <v>351.20000000000005</v>
      </c>
      <c r="U42" s="308"/>
      <c r="V42" s="22">
        <v>439</v>
      </c>
      <c r="W42" s="33">
        <v>5051771725116</v>
      </c>
      <c r="X42" s="33"/>
      <c r="Y42" s="99">
        <v>0.32800000000000001</v>
      </c>
      <c r="Z42" s="142">
        <v>5.0000000000000001E-3</v>
      </c>
      <c r="AA42" s="99">
        <f t="shared" si="3"/>
        <v>0.33300000000000002</v>
      </c>
      <c r="AB42" s="8">
        <v>80</v>
      </c>
      <c r="AC42" s="8">
        <v>280</v>
      </c>
      <c r="AD42" s="8">
        <v>180</v>
      </c>
      <c r="AE42"/>
      <c r="AF42"/>
      <c r="AG42"/>
      <c r="AH42"/>
      <c r="AI42"/>
      <c r="AJ42"/>
      <c r="AK42"/>
      <c r="AL42"/>
      <c r="AM42"/>
      <c r="AN42"/>
      <c r="AO42"/>
      <c r="AP42"/>
      <c r="AQ42"/>
      <c r="AR42"/>
      <c r="AS42"/>
      <c r="AT42"/>
      <c r="AU42"/>
      <c r="AV42"/>
      <c r="AW42"/>
      <c r="AX42"/>
      <c r="AY42"/>
      <c r="AZ42"/>
      <c r="BA42"/>
      <c r="BB42" s="3" t="s">
        <v>3862</v>
      </c>
      <c r="BC42" s="12"/>
      <c r="BD42"/>
    </row>
    <row r="43" spans="1:56" s="32" customFormat="1" ht="15.75" x14ac:dyDescent="0.25">
      <c r="A43" s="3" t="s">
        <v>448</v>
      </c>
      <c r="B43" s="24" t="s">
        <v>609</v>
      </c>
      <c r="C43" s="24" t="s">
        <v>648</v>
      </c>
      <c r="D43" s="3" t="s">
        <v>2163</v>
      </c>
      <c r="E43" s="3" t="s">
        <v>2024</v>
      </c>
      <c r="F43" s="3" t="s">
        <v>2347</v>
      </c>
      <c r="G43" s="229" t="s">
        <v>4061</v>
      </c>
      <c r="H43" s="3" t="s">
        <v>1609</v>
      </c>
      <c r="I43"/>
      <c r="J43" s="33">
        <v>42010000</v>
      </c>
      <c r="K43" s="143"/>
      <c r="L43" s="1" t="s">
        <v>2008</v>
      </c>
      <c r="M43" s="1" t="s">
        <v>2008</v>
      </c>
      <c r="N43"/>
      <c r="O43" s="35" t="s">
        <v>454</v>
      </c>
      <c r="P43" s="35"/>
      <c r="Q43" s="22" t="s">
        <v>1995</v>
      </c>
      <c r="R43" s="306"/>
      <c r="S43" s="22">
        <v>191</v>
      </c>
      <c r="T43" s="37">
        <f t="shared" si="2"/>
        <v>351.20000000000005</v>
      </c>
      <c r="U43" s="308"/>
      <c r="V43" s="22">
        <v>439</v>
      </c>
      <c r="W43" s="33">
        <v>5051771725123</v>
      </c>
      <c r="X43" s="33"/>
      <c r="Y43" s="99">
        <v>0.33500000000000002</v>
      </c>
      <c r="Z43" s="142">
        <v>5.0000000000000001E-3</v>
      </c>
      <c r="AA43" s="99">
        <f t="shared" si="3"/>
        <v>0.34</v>
      </c>
      <c r="AB43" s="8">
        <v>80</v>
      </c>
      <c r="AC43" s="8">
        <v>280</v>
      </c>
      <c r="AD43" s="8">
        <v>180</v>
      </c>
      <c r="AE43"/>
      <c r="AF43"/>
      <c r="AG43"/>
      <c r="AH43"/>
      <c r="AI43"/>
      <c r="AJ43"/>
      <c r="AK43"/>
      <c r="AL43"/>
      <c r="AM43"/>
      <c r="AN43"/>
      <c r="AO43"/>
      <c r="AP43"/>
      <c r="AQ43"/>
      <c r="AR43"/>
      <c r="AS43"/>
      <c r="AT43"/>
      <c r="AU43"/>
      <c r="AV43"/>
      <c r="AW43"/>
      <c r="AX43"/>
      <c r="AY43"/>
      <c r="AZ43"/>
      <c r="BA43"/>
      <c r="BB43" s="3" t="s">
        <v>3862</v>
      </c>
      <c r="BC43" s="12"/>
      <c r="BD43"/>
    </row>
    <row r="44" spans="1:56" s="32" customFormat="1" ht="15.75" x14ac:dyDescent="0.25">
      <c r="A44" s="3" t="s">
        <v>448</v>
      </c>
      <c r="B44" s="24" t="s">
        <v>609</v>
      </c>
      <c r="C44" s="24" t="s">
        <v>648</v>
      </c>
      <c r="D44" s="3" t="s">
        <v>2163</v>
      </c>
      <c r="E44" s="3" t="s">
        <v>2025</v>
      </c>
      <c r="F44" s="3" t="s">
        <v>2347</v>
      </c>
      <c r="G44" s="229" t="s">
        <v>4061</v>
      </c>
      <c r="H44" s="3" t="s">
        <v>1609</v>
      </c>
      <c r="I44"/>
      <c r="J44" s="33">
        <v>42010000</v>
      </c>
      <c r="K44" s="143"/>
      <c r="L44" s="1" t="s">
        <v>2008</v>
      </c>
      <c r="M44" s="1" t="s">
        <v>2008</v>
      </c>
      <c r="N44"/>
      <c r="O44" s="35" t="s">
        <v>460</v>
      </c>
      <c r="P44" s="35"/>
      <c r="Q44" s="22" t="s">
        <v>1995</v>
      </c>
      <c r="R44" s="306"/>
      <c r="S44" s="22">
        <v>191</v>
      </c>
      <c r="T44" s="37">
        <f t="shared" si="2"/>
        <v>351.20000000000005</v>
      </c>
      <c r="U44" s="308"/>
      <c r="V44" s="22">
        <v>439</v>
      </c>
      <c r="W44" s="33">
        <v>5051771725147</v>
      </c>
      <c r="X44" s="33"/>
      <c r="Y44" s="99">
        <v>0.35399999999999998</v>
      </c>
      <c r="Z44" s="142">
        <v>5.0000000000000001E-3</v>
      </c>
      <c r="AA44" s="99">
        <f t="shared" si="3"/>
        <v>0.35899999999999999</v>
      </c>
      <c r="AB44" s="8">
        <v>90</v>
      </c>
      <c r="AC44" s="8">
        <v>300</v>
      </c>
      <c r="AD44" s="8">
        <v>180</v>
      </c>
      <c r="AE44"/>
      <c r="AF44"/>
      <c r="AG44"/>
      <c r="AH44"/>
      <c r="AI44"/>
      <c r="AJ44"/>
      <c r="AK44"/>
      <c r="AL44"/>
      <c r="AM44"/>
      <c r="AN44"/>
      <c r="AO44"/>
      <c r="AP44"/>
      <c r="AQ44"/>
      <c r="AR44"/>
      <c r="AS44"/>
      <c r="AT44"/>
      <c r="AU44"/>
      <c r="AV44"/>
      <c r="AW44"/>
      <c r="AX44"/>
      <c r="AY44"/>
      <c r="AZ44"/>
      <c r="BA44"/>
      <c r="BB44" s="3" t="s">
        <v>3862</v>
      </c>
      <c r="BC44" s="12"/>
      <c r="BD44"/>
    </row>
    <row r="45" spans="1:56" s="32" customFormat="1" ht="15.75" x14ac:dyDescent="0.25">
      <c r="A45" s="3" t="s">
        <v>448</v>
      </c>
      <c r="B45" s="24" t="s">
        <v>609</v>
      </c>
      <c r="C45" s="24" t="s">
        <v>648</v>
      </c>
      <c r="D45" s="3" t="s">
        <v>2163</v>
      </c>
      <c r="E45" s="3" t="s">
        <v>2026</v>
      </c>
      <c r="F45" s="3" t="s">
        <v>2347</v>
      </c>
      <c r="G45" s="229" t="s">
        <v>4061</v>
      </c>
      <c r="H45" s="3" t="s">
        <v>1654</v>
      </c>
      <c r="I45"/>
      <c r="J45" s="33">
        <v>42010000</v>
      </c>
      <c r="K45" s="143"/>
      <c r="L45" s="1" t="s">
        <v>2008</v>
      </c>
      <c r="M45" s="1" t="s">
        <v>2008</v>
      </c>
      <c r="N45"/>
      <c r="O45" s="35" t="s">
        <v>456</v>
      </c>
      <c r="P45" s="35"/>
      <c r="Q45" s="22" t="s">
        <v>1995</v>
      </c>
      <c r="R45" s="306"/>
      <c r="S45" s="22">
        <v>191</v>
      </c>
      <c r="T45" s="37">
        <f t="shared" si="2"/>
        <v>351.20000000000005</v>
      </c>
      <c r="U45" s="308"/>
      <c r="V45" s="22">
        <v>439</v>
      </c>
      <c r="W45" s="33">
        <v>5051771725178</v>
      </c>
      <c r="X45" s="33"/>
      <c r="Y45" s="99">
        <v>0.28000000000000003</v>
      </c>
      <c r="Z45" s="142">
        <v>5.0000000000000001E-3</v>
      </c>
      <c r="AA45" s="99">
        <f t="shared" si="3"/>
        <v>0.28500000000000003</v>
      </c>
      <c r="AB45" s="8">
        <v>80</v>
      </c>
      <c r="AC45" s="8">
        <v>280</v>
      </c>
      <c r="AD45" s="8">
        <v>180</v>
      </c>
      <c r="AE45"/>
      <c r="AF45"/>
      <c r="AG45"/>
      <c r="AH45"/>
      <c r="AI45"/>
      <c r="AJ45"/>
      <c r="AK45"/>
      <c r="AL45"/>
      <c r="AM45"/>
      <c r="AN45"/>
      <c r="AO45"/>
      <c r="AP45"/>
      <c r="AQ45"/>
      <c r="AR45"/>
      <c r="AS45"/>
      <c r="AT45"/>
      <c r="AU45"/>
      <c r="AV45"/>
      <c r="AW45"/>
      <c r="AX45"/>
      <c r="AY45"/>
      <c r="AZ45"/>
      <c r="BA45"/>
      <c r="BB45" s="3" t="s">
        <v>3862</v>
      </c>
      <c r="BC45" s="12"/>
      <c r="BD45"/>
    </row>
    <row r="46" spans="1:56" s="32" customFormat="1" ht="15.75" x14ac:dyDescent="0.25">
      <c r="A46" s="3" t="s">
        <v>448</v>
      </c>
      <c r="B46" s="24" t="s">
        <v>609</v>
      </c>
      <c r="C46" s="24" t="s">
        <v>648</v>
      </c>
      <c r="D46" s="3" t="s">
        <v>2163</v>
      </c>
      <c r="E46" s="3" t="s">
        <v>2027</v>
      </c>
      <c r="F46" s="3" t="s">
        <v>2347</v>
      </c>
      <c r="G46" s="229" t="s">
        <v>4061</v>
      </c>
      <c r="H46" s="3" t="s">
        <v>1654</v>
      </c>
      <c r="I46"/>
      <c r="J46" s="33">
        <v>42010000</v>
      </c>
      <c r="K46" s="143"/>
      <c r="L46" s="1" t="s">
        <v>2008</v>
      </c>
      <c r="M46" s="1" t="s">
        <v>2008</v>
      </c>
      <c r="N46"/>
      <c r="O46" s="35" t="s">
        <v>452</v>
      </c>
      <c r="P46" s="35"/>
      <c r="Q46" s="22" t="s">
        <v>1995</v>
      </c>
      <c r="R46" s="306"/>
      <c r="S46" s="22">
        <v>191</v>
      </c>
      <c r="T46" s="37">
        <f t="shared" si="2"/>
        <v>351.20000000000005</v>
      </c>
      <c r="U46" s="308"/>
      <c r="V46" s="22">
        <v>439</v>
      </c>
      <c r="W46" s="33">
        <v>5051771725154</v>
      </c>
      <c r="X46" s="33"/>
      <c r="Y46" s="99">
        <v>0.32800000000000001</v>
      </c>
      <c r="Z46" s="142">
        <v>5.0000000000000001E-3</v>
      </c>
      <c r="AA46" s="99">
        <f t="shared" si="3"/>
        <v>0.33300000000000002</v>
      </c>
      <c r="AB46" s="8">
        <v>80</v>
      </c>
      <c r="AC46" s="8">
        <v>280</v>
      </c>
      <c r="AD46" s="8">
        <v>180</v>
      </c>
      <c r="AE46"/>
      <c r="AF46"/>
      <c r="AG46"/>
      <c r="AH46"/>
      <c r="AI46"/>
      <c r="AJ46"/>
      <c r="AK46"/>
      <c r="AL46"/>
      <c r="AM46"/>
      <c r="AN46"/>
      <c r="AO46"/>
      <c r="AP46"/>
      <c r="AQ46"/>
      <c r="AR46"/>
      <c r="AS46"/>
      <c r="AT46"/>
      <c r="AU46"/>
      <c r="AV46"/>
      <c r="AW46"/>
      <c r="AX46"/>
      <c r="AY46"/>
      <c r="AZ46"/>
      <c r="BA46"/>
      <c r="BB46" s="3" t="s">
        <v>3862</v>
      </c>
      <c r="BC46" s="12"/>
      <c r="BD46"/>
    </row>
    <row r="47" spans="1:56" s="32" customFormat="1" ht="15.75" x14ac:dyDescent="0.25">
      <c r="A47" s="3" t="s">
        <v>448</v>
      </c>
      <c r="B47" s="24" t="s">
        <v>609</v>
      </c>
      <c r="C47" s="24" t="s">
        <v>648</v>
      </c>
      <c r="D47" s="3" t="s">
        <v>2163</v>
      </c>
      <c r="E47" s="3" t="s">
        <v>2028</v>
      </c>
      <c r="F47" s="3" t="s">
        <v>2347</v>
      </c>
      <c r="G47" s="229" t="s">
        <v>4061</v>
      </c>
      <c r="H47" s="3" t="s">
        <v>1654</v>
      </c>
      <c r="I47"/>
      <c r="J47" s="33">
        <v>42010000</v>
      </c>
      <c r="K47" s="143"/>
      <c r="L47" s="1" t="s">
        <v>2008</v>
      </c>
      <c r="M47" s="1" t="s">
        <v>2008</v>
      </c>
      <c r="N47"/>
      <c r="O47" s="35" t="s">
        <v>454</v>
      </c>
      <c r="P47" s="35"/>
      <c r="Q47" s="22" t="s">
        <v>1995</v>
      </c>
      <c r="R47" s="306"/>
      <c r="S47" s="22">
        <v>191</v>
      </c>
      <c r="T47" s="37">
        <f t="shared" si="2"/>
        <v>351.20000000000005</v>
      </c>
      <c r="U47" s="308"/>
      <c r="V47" s="22">
        <v>439</v>
      </c>
      <c r="W47" s="33">
        <v>5051771725161</v>
      </c>
      <c r="X47" s="33"/>
      <c r="Y47" s="99">
        <v>0.33500000000000002</v>
      </c>
      <c r="Z47" s="142">
        <v>5.0000000000000001E-3</v>
      </c>
      <c r="AA47" s="99">
        <f t="shared" si="3"/>
        <v>0.34</v>
      </c>
      <c r="AB47" s="8">
        <v>80</v>
      </c>
      <c r="AC47" s="8">
        <v>280</v>
      </c>
      <c r="AD47" s="8">
        <v>180</v>
      </c>
      <c r="AE47"/>
      <c r="AF47"/>
      <c r="AG47"/>
      <c r="AH47"/>
      <c r="AI47"/>
      <c r="AJ47"/>
      <c r="AK47"/>
      <c r="AL47"/>
      <c r="AM47"/>
      <c r="AN47"/>
      <c r="AO47"/>
      <c r="AP47"/>
      <c r="AQ47"/>
      <c r="AR47"/>
      <c r="AS47"/>
      <c r="AT47"/>
      <c r="AU47"/>
      <c r="AV47"/>
      <c r="AW47"/>
      <c r="AX47"/>
      <c r="AY47"/>
      <c r="AZ47"/>
      <c r="BA47"/>
      <c r="BB47" s="3" t="s">
        <v>3862</v>
      </c>
      <c r="BC47" s="12"/>
      <c r="BD47"/>
    </row>
    <row r="48" spans="1:56" s="32" customFormat="1" ht="15.75" x14ac:dyDescent="0.25">
      <c r="A48" s="3" t="s">
        <v>448</v>
      </c>
      <c r="B48" s="24" t="s">
        <v>609</v>
      </c>
      <c r="C48" s="24" t="s">
        <v>648</v>
      </c>
      <c r="D48" s="3" t="s">
        <v>2163</v>
      </c>
      <c r="E48" s="3" t="s">
        <v>2029</v>
      </c>
      <c r="F48" s="3" t="s">
        <v>2347</v>
      </c>
      <c r="G48" s="229" t="s">
        <v>4061</v>
      </c>
      <c r="H48" s="3" t="s">
        <v>1654</v>
      </c>
      <c r="I48"/>
      <c r="J48" s="33">
        <v>42010000</v>
      </c>
      <c r="K48" s="143"/>
      <c r="L48" s="1" t="s">
        <v>2008</v>
      </c>
      <c r="M48" s="1" t="s">
        <v>2008</v>
      </c>
      <c r="N48"/>
      <c r="O48" s="35" t="s">
        <v>460</v>
      </c>
      <c r="P48" s="35"/>
      <c r="Q48" s="22" t="s">
        <v>1995</v>
      </c>
      <c r="R48" s="306"/>
      <c r="S48" s="22">
        <v>191</v>
      </c>
      <c r="T48" s="37">
        <f t="shared" si="2"/>
        <v>351.20000000000005</v>
      </c>
      <c r="U48" s="308"/>
      <c r="V48" s="22">
        <v>439</v>
      </c>
      <c r="W48" s="33">
        <v>5051771725185</v>
      </c>
      <c r="X48" s="33"/>
      <c r="Y48" s="99">
        <v>0.35399999999999998</v>
      </c>
      <c r="Z48" s="142">
        <v>5.0000000000000001E-3</v>
      </c>
      <c r="AA48" s="99">
        <f t="shared" si="3"/>
        <v>0.35899999999999999</v>
      </c>
      <c r="AB48" s="8">
        <v>90</v>
      </c>
      <c r="AC48" s="8">
        <v>300</v>
      </c>
      <c r="AD48" s="8">
        <v>180</v>
      </c>
      <c r="AE48"/>
      <c r="AF48"/>
      <c r="AG48"/>
      <c r="AH48"/>
      <c r="AI48"/>
      <c r="AJ48"/>
      <c r="AK48"/>
      <c r="AL48"/>
      <c r="AM48"/>
      <c r="AN48"/>
      <c r="AO48"/>
      <c r="AP48"/>
      <c r="AQ48"/>
      <c r="AR48"/>
      <c r="AS48"/>
      <c r="AT48"/>
      <c r="AU48"/>
      <c r="AV48"/>
      <c r="AW48"/>
      <c r="AX48"/>
      <c r="AY48"/>
      <c r="AZ48"/>
      <c r="BA48"/>
      <c r="BB48" s="3" t="s">
        <v>3862</v>
      </c>
      <c r="BC48" s="12"/>
      <c r="BD48"/>
    </row>
    <row r="50" spans="1:55" s="3" customFormat="1" ht="15.75" customHeight="1" x14ac:dyDescent="0.25">
      <c r="A50" s="23" t="s">
        <v>508</v>
      </c>
      <c r="B50" s="24" t="s">
        <v>609</v>
      </c>
      <c r="C50" s="24"/>
      <c r="D50" s="3" t="s">
        <v>2232</v>
      </c>
      <c r="E50" s="24" t="s">
        <v>780</v>
      </c>
      <c r="F50" s="24" t="s">
        <v>4298</v>
      </c>
      <c r="G50" s="230" t="s">
        <v>4061</v>
      </c>
      <c r="H50" s="24" t="s">
        <v>782</v>
      </c>
      <c r="J50" s="33">
        <v>42010000</v>
      </c>
      <c r="K50" s="33"/>
      <c r="L50" s="1" t="s">
        <v>2008</v>
      </c>
      <c r="M50" s="1" t="s">
        <v>2008</v>
      </c>
      <c r="O50" s="23" t="s">
        <v>783</v>
      </c>
      <c r="P50" s="23"/>
      <c r="Q50" s="22" t="s">
        <v>1995</v>
      </c>
      <c r="R50" s="306"/>
      <c r="S50" s="22">
        <v>130</v>
      </c>
      <c r="T50" s="37">
        <f t="shared" ref="T50:T60" si="4">0.8*V50</f>
        <v>239.20000000000002</v>
      </c>
      <c r="U50" s="308"/>
      <c r="V50" s="22">
        <v>299</v>
      </c>
      <c r="W50" s="188" t="s">
        <v>784</v>
      </c>
      <c r="X50" s="188"/>
      <c r="Y50" s="103">
        <v>0.4</v>
      </c>
      <c r="Z50" s="142">
        <v>5.0000000000000001E-3</v>
      </c>
      <c r="AA50" s="103">
        <f t="shared" ref="AA50:AA60" si="5">Y50+Z50</f>
        <v>0.40500000000000003</v>
      </c>
      <c r="AB50" s="132">
        <v>40</v>
      </c>
      <c r="AC50" s="132">
        <v>520</v>
      </c>
      <c r="AD50" s="132">
        <v>320</v>
      </c>
      <c r="BB50" s="24" t="s">
        <v>781</v>
      </c>
    </row>
    <row r="51" spans="1:55" ht="15.75" x14ac:dyDescent="0.25">
      <c r="A51" s="23" t="s">
        <v>508</v>
      </c>
      <c r="B51" s="24" t="s">
        <v>785</v>
      </c>
      <c r="C51" s="24"/>
      <c r="D51" s="3" t="s">
        <v>2233</v>
      </c>
      <c r="E51" s="24" t="s">
        <v>786</v>
      </c>
      <c r="F51" s="24" t="s">
        <v>3146</v>
      </c>
      <c r="G51" s="230" t="s">
        <v>4061</v>
      </c>
      <c r="H51" s="24" t="s">
        <v>290</v>
      </c>
      <c r="J51" s="33">
        <v>42010000</v>
      </c>
      <c r="K51" s="143"/>
      <c r="L51" s="1" t="s">
        <v>2008</v>
      </c>
      <c r="M51" s="1" t="s">
        <v>2008</v>
      </c>
      <c r="O51" s="23" t="s">
        <v>2395</v>
      </c>
      <c r="P51" s="23"/>
      <c r="Q51" s="22" t="s">
        <v>1995</v>
      </c>
      <c r="R51" s="306"/>
      <c r="S51" s="22">
        <v>90</v>
      </c>
      <c r="T51" s="37">
        <f t="shared" si="4"/>
        <v>164</v>
      </c>
      <c r="U51" s="308"/>
      <c r="V51" s="22">
        <v>205</v>
      </c>
      <c r="W51" s="33" t="s">
        <v>788</v>
      </c>
      <c r="X51" s="33"/>
      <c r="Y51" s="99">
        <v>0.45</v>
      </c>
      <c r="Z51" s="142">
        <v>5.0000000000000001E-3</v>
      </c>
      <c r="AA51" s="99">
        <f t="shared" si="5"/>
        <v>0.45500000000000002</v>
      </c>
      <c r="AB51" s="8">
        <v>80</v>
      </c>
      <c r="AC51" s="8">
        <v>510</v>
      </c>
      <c r="AD51" s="8">
        <v>140</v>
      </c>
      <c r="BB51" s="24" t="s">
        <v>787</v>
      </c>
      <c r="BC51" s="32"/>
    </row>
    <row r="52" spans="1:55" ht="15.75" x14ac:dyDescent="0.25">
      <c r="A52" s="23" t="s">
        <v>508</v>
      </c>
      <c r="B52" s="24" t="s">
        <v>785</v>
      </c>
      <c r="C52" s="24"/>
      <c r="D52" s="3" t="s">
        <v>2233</v>
      </c>
      <c r="E52" s="24" t="s">
        <v>789</v>
      </c>
      <c r="F52" s="24" t="s">
        <v>3146</v>
      </c>
      <c r="G52" s="230" t="s">
        <v>4061</v>
      </c>
      <c r="H52" s="24" t="s">
        <v>482</v>
      </c>
      <c r="J52" s="33">
        <v>42010000</v>
      </c>
      <c r="K52" s="143"/>
      <c r="L52" s="1" t="s">
        <v>2008</v>
      </c>
      <c r="M52" s="1" t="s">
        <v>2008</v>
      </c>
      <c r="O52" s="23" t="s">
        <v>2395</v>
      </c>
      <c r="P52" s="23"/>
      <c r="Q52" s="22" t="s">
        <v>1995</v>
      </c>
      <c r="R52" s="306"/>
      <c r="S52" s="22">
        <v>90</v>
      </c>
      <c r="T52" s="37">
        <f t="shared" si="4"/>
        <v>164</v>
      </c>
      <c r="U52" s="308"/>
      <c r="V52" s="22">
        <v>205</v>
      </c>
      <c r="W52" s="33" t="s">
        <v>790</v>
      </c>
      <c r="X52" s="33"/>
      <c r="Y52" s="99">
        <v>0.45</v>
      </c>
      <c r="Z52" s="142">
        <v>5.0000000000000001E-3</v>
      </c>
      <c r="AA52" s="99">
        <f t="shared" si="5"/>
        <v>0.45500000000000002</v>
      </c>
      <c r="AB52" s="8">
        <v>80</v>
      </c>
      <c r="AC52" s="8">
        <v>510</v>
      </c>
      <c r="AD52" s="8">
        <v>140</v>
      </c>
      <c r="BB52" s="24" t="s">
        <v>787</v>
      </c>
      <c r="BC52" s="32"/>
    </row>
    <row r="53" spans="1:55" ht="15.75" x14ac:dyDescent="0.25">
      <c r="A53" s="23" t="s">
        <v>508</v>
      </c>
      <c r="B53" s="24" t="s">
        <v>785</v>
      </c>
      <c r="C53" s="24"/>
      <c r="D53" s="3" t="s">
        <v>2233</v>
      </c>
      <c r="E53" s="24" t="s">
        <v>791</v>
      </c>
      <c r="F53" s="24" t="s">
        <v>3146</v>
      </c>
      <c r="G53" s="230" t="s">
        <v>4061</v>
      </c>
      <c r="H53" s="24" t="s">
        <v>422</v>
      </c>
      <c r="J53" s="33">
        <v>42010000</v>
      </c>
      <c r="K53" s="143"/>
      <c r="L53" s="1" t="s">
        <v>2008</v>
      </c>
      <c r="M53" s="1" t="s">
        <v>2008</v>
      </c>
      <c r="O53" s="23" t="s">
        <v>2395</v>
      </c>
      <c r="P53" s="23"/>
      <c r="Q53" s="22" t="s">
        <v>1995</v>
      </c>
      <c r="R53" s="306"/>
      <c r="S53" s="22">
        <v>90</v>
      </c>
      <c r="T53" s="37">
        <f t="shared" si="4"/>
        <v>164</v>
      </c>
      <c r="U53" s="308"/>
      <c r="V53" s="22">
        <v>205</v>
      </c>
      <c r="W53" s="188" t="s">
        <v>792</v>
      </c>
      <c r="X53" s="188"/>
      <c r="Y53" s="99">
        <v>0.45</v>
      </c>
      <c r="Z53" s="142">
        <v>5.0000000000000001E-3</v>
      </c>
      <c r="AA53" s="99">
        <f t="shared" si="5"/>
        <v>0.45500000000000002</v>
      </c>
      <c r="AB53" s="8">
        <v>80</v>
      </c>
      <c r="AC53" s="8">
        <v>510</v>
      </c>
      <c r="AD53" s="8">
        <v>140</v>
      </c>
      <c r="BB53" s="24" t="s">
        <v>787</v>
      </c>
      <c r="BC53" s="32"/>
    </row>
    <row r="54" spans="1:55" ht="15.75" x14ac:dyDescent="0.25">
      <c r="A54" s="23" t="s">
        <v>508</v>
      </c>
      <c r="B54" s="24" t="s">
        <v>785</v>
      </c>
      <c r="C54" s="24"/>
      <c r="D54" s="3" t="s">
        <v>2233</v>
      </c>
      <c r="E54" s="24" t="s">
        <v>793</v>
      </c>
      <c r="F54" s="24" t="s">
        <v>3146</v>
      </c>
      <c r="G54" s="230" t="s">
        <v>4061</v>
      </c>
      <c r="H54" s="24" t="s">
        <v>313</v>
      </c>
      <c r="J54" s="33">
        <v>42010000</v>
      </c>
      <c r="K54" s="33"/>
      <c r="L54" s="1" t="s">
        <v>2008</v>
      </c>
      <c r="M54" s="1" t="s">
        <v>2008</v>
      </c>
      <c r="N54" s="3"/>
      <c r="O54" s="23" t="s">
        <v>2395</v>
      </c>
      <c r="P54" s="23"/>
      <c r="Q54" s="22" t="s">
        <v>1995</v>
      </c>
      <c r="R54" s="306"/>
      <c r="S54" s="22">
        <v>90</v>
      </c>
      <c r="T54" s="37">
        <f t="shared" si="4"/>
        <v>164</v>
      </c>
      <c r="U54" s="308"/>
      <c r="V54" s="22">
        <v>205</v>
      </c>
      <c r="W54" s="33" t="s">
        <v>794</v>
      </c>
      <c r="X54" s="33"/>
      <c r="Y54" s="103">
        <v>0.45</v>
      </c>
      <c r="Z54" s="142">
        <v>5.0000000000000001E-3</v>
      </c>
      <c r="AA54" s="103">
        <f t="shared" si="5"/>
        <v>0.45500000000000002</v>
      </c>
      <c r="AB54" s="132">
        <v>80</v>
      </c>
      <c r="AC54" s="132">
        <v>510</v>
      </c>
      <c r="AD54" s="132">
        <v>140</v>
      </c>
      <c r="AE54" s="3"/>
      <c r="AF54" s="3"/>
      <c r="AG54" s="3"/>
      <c r="AH54" s="3"/>
      <c r="AI54" s="3"/>
      <c r="AJ54" s="3"/>
      <c r="AK54" s="3"/>
      <c r="AL54" s="3"/>
      <c r="AM54" s="3"/>
      <c r="AN54" s="3"/>
      <c r="AO54" s="3"/>
      <c r="AP54" s="3"/>
      <c r="AQ54" s="3"/>
      <c r="AR54" s="3"/>
      <c r="AS54" s="3"/>
      <c r="AT54" s="3"/>
      <c r="AU54" s="3"/>
      <c r="AV54" s="3"/>
      <c r="AW54" s="3"/>
      <c r="AX54" s="3"/>
      <c r="AY54" s="3"/>
      <c r="AZ54" s="3"/>
      <c r="BA54" s="3"/>
      <c r="BB54" s="24" t="s">
        <v>787</v>
      </c>
      <c r="BC54" s="3"/>
    </row>
    <row r="55" spans="1:55" ht="15.75" x14ac:dyDescent="0.25">
      <c r="A55" s="23" t="s">
        <v>508</v>
      </c>
      <c r="B55" s="24" t="s">
        <v>785</v>
      </c>
      <c r="C55" s="24"/>
      <c r="D55" s="3" t="s">
        <v>2233</v>
      </c>
      <c r="E55" s="24" t="s">
        <v>795</v>
      </c>
      <c r="F55" s="24" t="s">
        <v>3146</v>
      </c>
      <c r="G55" s="230" t="s">
        <v>4061</v>
      </c>
      <c r="H55" s="24" t="s">
        <v>406</v>
      </c>
      <c r="J55" s="33">
        <v>42010000</v>
      </c>
      <c r="K55" s="33"/>
      <c r="L55" s="1" t="s">
        <v>2008</v>
      </c>
      <c r="M55" s="1" t="s">
        <v>2008</v>
      </c>
      <c r="N55" s="3"/>
      <c r="O55" s="23" t="s">
        <v>2395</v>
      </c>
      <c r="P55" s="23"/>
      <c r="Q55" s="22" t="s">
        <v>1995</v>
      </c>
      <c r="R55" s="306"/>
      <c r="S55" s="22">
        <v>90</v>
      </c>
      <c r="T55" s="37">
        <f t="shared" si="4"/>
        <v>164</v>
      </c>
      <c r="U55" s="308"/>
      <c r="V55" s="22">
        <v>205</v>
      </c>
      <c r="W55" s="33" t="s">
        <v>796</v>
      </c>
      <c r="X55" s="33"/>
      <c r="Y55" s="103">
        <v>0.45</v>
      </c>
      <c r="Z55" s="142">
        <v>5.0000000000000001E-3</v>
      </c>
      <c r="AA55" s="103">
        <f t="shared" si="5"/>
        <v>0.45500000000000002</v>
      </c>
      <c r="AB55" s="132">
        <v>80</v>
      </c>
      <c r="AC55" s="132">
        <v>510</v>
      </c>
      <c r="AD55" s="132">
        <v>140</v>
      </c>
      <c r="AE55" s="3"/>
      <c r="AF55" s="3"/>
      <c r="AG55" s="3"/>
      <c r="AH55" s="3"/>
      <c r="AI55" s="3"/>
      <c r="AJ55" s="3"/>
      <c r="AK55" s="3"/>
      <c r="AL55" s="3"/>
      <c r="AM55" s="3"/>
      <c r="AN55" s="3"/>
      <c r="AO55" s="3"/>
      <c r="AP55" s="3"/>
      <c r="AQ55" s="3"/>
      <c r="AR55" s="3"/>
      <c r="AS55" s="3"/>
      <c r="AT55" s="3"/>
      <c r="AU55" s="3"/>
      <c r="AV55" s="3"/>
      <c r="AW55" s="3"/>
      <c r="AX55" s="3"/>
      <c r="AY55" s="3"/>
      <c r="AZ55" s="3"/>
      <c r="BA55" s="3"/>
      <c r="BB55" s="24" t="s">
        <v>787</v>
      </c>
      <c r="BC55" s="3"/>
    </row>
    <row r="56" spans="1:55" ht="15.75" x14ac:dyDescent="0.25">
      <c r="A56" s="23" t="s">
        <v>508</v>
      </c>
      <c r="B56" s="24" t="s">
        <v>785</v>
      </c>
      <c r="C56" s="24"/>
      <c r="D56" s="3" t="s">
        <v>2233</v>
      </c>
      <c r="E56" s="24" t="s">
        <v>797</v>
      </c>
      <c r="F56" s="24" t="s">
        <v>3146</v>
      </c>
      <c r="G56" s="230" t="s">
        <v>4061</v>
      </c>
      <c r="H56" s="24" t="s">
        <v>308</v>
      </c>
      <c r="J56" s="33">
        <v>42010000</v>
      </c>
      <c r="K56" s="33"/>
      <c r="L56" s="1" t="s">
        <v>2008</v>
      </c>
      <c r="M56" s="1" t="s">
        <v>2008</v>
      </c>
      <c r="N56" s="3"/>
      <c r="O56" s="23" t="s">
        <v>2395</v>
      </c>
      <c r="P56" s="23"/>
      <c r="Q56" s="22" t="s">
        <v>1995</v>
      </c>
      <c r="R56" s="306"/>
      <c r="S56" s="22">
        <v>90</v>
      </c>
      <c r="T56" s="37">
        <f t="shared" si="4"/>
        <v>164</v>
      </c>
      <c r="U56" s="308"/>
      <c r="V56" s="22">
        <v>205</v>
      </c>
      <c r="W56" s="33" t="s">
        <v>798</v>
      </c>
      <c r="X56" s="33"/>
      <c r="Y56" s="103">
        <v>0.45</v>
      </c>
      <c r="Z56" s="142">
        <v>5.0000000000000001E-3</v>
      </c>
      <c r="AA56" s="103">
        <f t="shared" si="5"/>
        <v>0.45500000000000002</v>
      </c>
      <c r="AB56" s="132">
        <v>80</v>
      </c>
      <c r="AC56" s="132">
        <v>510</v>
      </c>
      <c r="AD56" s="132">
        <v>140</v>
      </c>
      <c r="AE56" s="3"/>
      <c r="AF56" s="3"/>
      <c r="AG56" s="3"/>
      <c r="AH56" s="3"/>
      <c r="AI56" s="3"/>
      <c r="AJ56" s="3"/>
      <c r="AK56" s="3"/>
      <c r="AL56" s="3"/>
      <c r="AM56" s="3"/>
      <c r="AN56" s="3"/>
      <c r="AO56" s="3"/>
      <c r="AP56" s="3"/>
      <c r="AQ56" s="3"/>
      <c r="AR56" s="3"/>
      <c r="AS56" s="3"/>
      <c r="AT56" s="3"/>
      <c r="AU56" s="3"/>
      <c r="AV56" s="3"/>
      <c r="AW56" s="3"/>
      <c r="AX56" s="3"/>
      <c r="AY56" s="3"/>
      <c r="AZ56" s="3"/>
      <c r="BA56" s="3"/>
      <c r="BB56" s="24" t="s">
        <v>787</v>
      </c>
      <c r="BC56" s="3"/>
    </row>
    <row r="57" spans="1:55" ht="15.75" x14ac:dyDescent="0.25">
      <c r="A57" s="23" t="s">
        <v>508</v>
      </c>
      <c r="B57" s="24" t="s">
        <v>785</v>
      </c>
      <c r="C57" s="24"/>
      <c r="D57" s="3" t="s">
        <v>2233</v>
      </c>
      <c r="E57" s="24" t="s">
        <v>799</v>
      </c>
      <c r="F57" s="24" t="s">
        <v>3146</v>
      </c>
      <c r="G57" s="230" t="s">
        <v>4061</v>
      </c>
      <c r="H57" s="24" t="s">
        <v>800</v>
      </c>
      <c r="J57" s="33">
        <v>42010000</v>
      </c>
      <c r="K57" s="33"/>
      <c r="L57" s="1" t="s">
        <v>2008</v>
      </c>
      <c r="M57" s="1" t="s">
        <v>2008</v>
      </c>
      <c r="N57" s="3"/>
      <c r="O57" s="23" t="s">
        <v>2395</v>
      </c>
      <c r="P57" s="23"/>
      <c r="Q57" s="22" t="s">
        <v>1995</v>
      </c>
      <c r="R57" s="306"/>
      <c r="S57" s="22">
        <v>90</v>
      </c>
      <c r="T57" s="37">
        <f t="shared" si="4"/>
        <v>164</v>
      </c>
      <c r="U57" s="308"/>
      <c r="V57" s="22">
        <v>205</v>
      </c>
      <c r="W57" s="33" t="s">
        <v>801</v>
      </c>
      <c r="X57" s="33"/>
      <c r="Y57" s="103">
        <v>0.45</v>
      </c>
      <c r="Z57" s="142">
        <v>5.0000000000000001E-3</v>
      </c>
      <c r="AA57" s="103">
        <f t="shared" si="5"/>
        <v>0.45500000000000002</v>
      </c>
      <c r="AB57" s="132">
        <v>80</v>
      </c>
      <c r="AC57" s="132">
        <v>510</v>
      </c>
      <c r="AD57" s="132">
        <v>140</v>
      </c>
      <c r="AE57" s="3"/>
      <c r="AF57" s="3"/>
      <c r="AG57" s="3"/>
      <c r="AH57" s="3"/>
      <c r="AI57" s="3"/>
      <c r="AJ57" s="3"/>
      <c r="AK57" s="3"/>
      <c r="AL57" s="3"/>
      <c r="AM57" s="3"/>
      <c r="AN57" s="3"/>
      <c r="AO57" s="3"/>
      <c r="AP57" s="3"/>
      <c r="AQ57" s="3"/>
      <c r="AR57" s="3"/>
      <c r="AS57" s="3"/>
      <c r="AT57" s="3"/>
      <c r="AU57" s="3"/>
      <c r="AV57" s="3"/>
      <c r="AW57" s="3"/>
      <c r="AX57" s="3"/>
      <c r="AY57" s="3"/>
      <c r="AZ57" s="3"/>
      <c r="BA57" s="3"/>
      <c r="BB57" s="24" t="s">
        <v>787</v>
      </c>
      <c r="BC57" s="3"/>
    </row>
    <row r="58" spans="1:55" ht="15.75" x14ac:dyDescent="0.25">
      <c r="A58" s="23" t="s">
        <v>508</v>
      </c>
      <c r="B58" s="24" t="s">
        <v>785</v>
      </c>
      <c r="C58" s="24"/>
      <c r="D58" s="3" t="s">
        <v>2233</v>
      </c>
      <c r="E58" s="24" t="s">
        <v>802</v>
      </c>
      <c r="F58" s="24" t="s">
        <v>3146</v>
      </c>
      <c r="G58" s="230" t="s">
        <v>4061</v>
      </c>
      <c r="H58" s="24" t="s">
        <v>306</v>
      </c>
      <c r="J58" s="33">
        <v>42010000</v>
      </c>
      <c r="K58" s="33"/>
      <c r="L58" s="1" t="s">
        <v>2008</v>
      </c>
      <c r="M58" s="1" t="s">
        <v>2008</v>
      </c>
      <c r="N58" s="3"/>
      <c r="O58" s="23" t="s">
        <v>2395</v>
      </c>
      <c r="P58" s="23"/>
      <c r="Q58" s="22" t="s">
        <v>1995</v>
      </c>
      <c r="R58" s="306"/>
      <c r="S58" s="22">
        <v>90</v>
      </c>
      <c r="T58" s="37">
        <f t="shared" si="4"/>
        <v>164</v>
      </c>
      <c r="U58" s="308"/>
      <c r="V58" s="22">
        <v>205</v>
      </c>
      <c r="W58" s="33" t="s">
        <v>803</v>
      </c>
      <c r="X58" s="33"/>
      <c r="Y58" s="103">
        <v>0.45</v>
      </c>
      <c r="Z58" s="142">
        <v>5.0000000000000001E-3</v>
      </c>
      <c r="AA58" s="103">
        <f t="shared" si="5"/>
        <v>0.45500000000000002</v>
      </c>
      <c r="AB58" s="132">
        <v>80</v>
      </c>
      <c r="AC58" s="132">
        <v>510</v>
      </c>
      <c r="AD58" s="132">
        <v>140</v>
      </c>
      <c r="AE58" s="3"/>
      <c r="AF58" s="3"/>
      <c r="AG58" s="3"/>
      <c r="AH58" s="3"/>
      <c r="AI58" s="3"/>
      <c r="AJ58" s="3"/>
      <c r="AK58" s="3"/>
      <c r="AL58" s="3"/>
      <c r="AM58" s="3"/>
      <c r="AN58" s="3"/>
      <c r="AO58" s="3"/>
      <c r="AP58" s="3"/>
      <c r="AQ58" s="3"/>
      <c r="AR58" s="3"/>
      <c r="AS58" s="3"/>
      <c r="AT58" s="3"/>
      <c r="AU58" s="3"/>
      <c r="AV58" s="3"/>
      <c r="AW58" s="3"/>
      <c r="AX58" s="3"/>
      <c r="AY58" s="3"/>
      <c r="AZ58" s="3"/>
      <c r="BA58" s="3"/>
      <c r="BB58" s="24" t="s">
        <v>787</v>
      </c>
      <c r="BC58" s="3"/>
    </row>
    <row r="59" spans="1:55" ht="15.75" x14ac:dyDescent="0.25">
      <c r="A59" s="23" t="s">
        <v>508</v>
      </c>
      <c r="B59" s="24" t="s">
        <v>785</v>
      </c>
      <c r="C59" s="24"/>
      <c r="D59" s="3" t="s">
        <v>2233</v>
      </c>
      <c r="E59" s="24" t="s">
        <v>1848</v>
      </c>
      <c r="F59" s="24" t="s">
        <v>3146</v>
      </c>
      <c r="G59" s="230" t="s">
        <v>4061</v>
      </c>
      <c r="H59" s="24" t="s">
        <v>429</v>
      </c>
      <c r="J59" s="33">
        <v>42010000</v>
      </c>
      <c r="K59" s="33"/>
      <c r="L59" s="1" t="s">
        <v>2008</v>
      </c>
      <c r="M59" s="1" t="s">
        <v>2008</v>
      </c>
      <c r="N59" s="3"/>
      <c r="O59" s="23" t="s">
        <v>2395</v>
      </c>
      <c r="P59" s="23"/>
      <c r="Q59" s="22" t="s">
        <v>1995</v>
      </c>
      <c r="R59" s="306"/>
      <c r="S59" s="22">
        <v>90</v>
      </c>
      <c r="T59" s="37">
        <f t="shared" si="4"/>
        <v>164</v>
      </c>
      <c r="U59" s="308"/>
      <c r="V59" s="22">
        <v>205</v>
      </c>
      <c r="W59" s="33" t="s">
        <v>1817</v>
      </c>
      <c r="X59" s="33"/>
      <c r="Y59" s="103">
        <v>0.45</v>
      </c>
      <c r="Z59" s="142">
        <v>5.0000000000000001E-3</v>
      </c>
      <c r="AA59" s="103">
        <f t="shared" si="5"/>
        <v>0.45500000000000002</v>
      </c>
      <c r="AB59" s="132">
        <v>80</v>
      </c>
      <c r="AC59" s="132">
        <v>510</v>
      </c>
      <c r="AD59" s="132">
        <v>140</v>
      </c>
      <c r="AE59" s="3"/>
      <c r="AF59" s="3"/>
      <c r="AG59" s="3"/>
      <c r="AH59" s="3"/>
      <c r="AI59" s="3"/>
      <c r="AJ59" s="3"/>
      <c r="AK59" s="3"/>
      <c r="AL59" s="3"/>
      <c r="AM59" s="3"/>
      <c r="AN59" s="3"/>
      <c r="AO59" s="3"/>
      <c r="AP59" s="3"/>
      <c r="AQ59" s="3"/>
      <c r="AR59" s="3"/>
      <c r="AS59" s="3"/>
      <c r="AT59" s="3"/>
      <c r="AU59" s="3"/>
      <c r="AV59" s="3"/>
      <c r="AW59" s="3"/>
      <c r="AX59" s="3"/>
      <c r="AY59" s="3"/>
      <c r="AZ59" s="3"/>
      <c r="BA59" s="3"/>
      <c r="BB59" s="24" t="s">
        <v>787</v>
      </c>
      <c r="BC59" s="3"/>
    </row>
    <row r="60" spans="1:55" ht="15.75" x14ac:dyDescent="0.25">
      <c r="A60" s="23" t="s">
        <v>508</v>
      </c>
      <c r="B60" s="24" t="s">
        <v>785</v>
      </c>
      <c r="C60" s="24"/>
      <c r="D60" s="3" t="s">
        <v>2233</v>
      </c>
      <c r="E60" s="24" t="s">
        <v>1847</v>
      </c>
      <c r="F60" s="24" t="s">
        <v>3146</v>
      </c>
      <c r="G60" s="230" t="s">
        <v>4061</v>
      </c>
      <c r="H60" s="24" t="s">
        <v>303</v>
      </c>
      <c r="J60" s="33">
        <v>42010000</v>
      </c>
      <c r="K60" s="33"/>
      <c r="L60" s="1" t="s">
        <v>2008</v>
      </c>
      <c r="M60" s="1" t="s">
        <v>2008</v>
      </c>
      <c r="N60" s="3"/>
      <c r="O60" s="23" t="s">
        <v>2395</v>
      </c>
      <c r="P60" s="23"/>
      <c r="Q60" s="22" t="s">
        <v>1995</v>
      </c>
      <c r="R60" s="306"/>
      <c r="S60" s="22">
        <v>90</v>
      </c>
      <c r="T60" s="37">
        <f t="shared" si="4"/>
        <v>164</v>
      </c>
      <c r="U60" s="308"/>
      <c r="V60" s="22">
        <v>205</v>
      </c>
      <c r="W60" s="33" t="s">
        <v>1818</v>
      </c>
      <c r="X60" s="33"/>
      <c r="Y60" s="103">
        <v>0.45</v>
      </c>
      <c r="Z60" s="142">
        <v>5.0000000000000001E-3</v>
      </c>
      <c r="AA60" s="103">
        <f t="shared" si="5"/>
        <v>0.45500000000000002</v>
      </c>
      <c r="AB60" s="132">
        <v>80</v>
      </c>
      <c r="AC60" s="132">
        <v>510</v>
      </c>
      <c r="AD60" s="132">
        <v>140</v>
      </c>
      <c r="AE60" s="3"/>
      <c r="AF60" s="3"/>
      <c r="AG60" s="3"/>
      <c r="AH60" s="3"/>
      <c r="AI60" s="3"/>
      <c r="AJ60" s="3"/>
      <c r="AK60" s="3"/>
      <c r="AL60" s="3"/>
      <c r="AM60" s="3"/>
      <c r="AN60" s="3"/>
      <c r="AO60" s="3"/>
      <c r="AP60" s="3"/>
      <c r="AQ60" s="3"/>
      <c r="AR60" s="3"/>
      <c r="AS60" s="3"/>
      <c r="AT60" s="3"/>
      <c r="AU60" s="3"/>
      <c r="AV60" s="3"/>
      <c r="AW60" s="3"/>
      <c r="AX60" s="3"/>
      <c r="AY60" s="3"/>
      <c r="AZ60" s="3"/>
      <c r="BA60" s="3"/>
      <c r="BB60" s="24" t="s">
        <v>787</v>
      </c>
      <c r="BC60" s="3"/>
    </row>
    <row r="62" spans="1:55" ht="16.5" customHeight="1" x14ac:dyDescent="0.25">
      <c r="A62" s="23" t="s">
        <v>508</v>
      </c>
      <c r="B62" s="24" t="s">
        <v>609</v>
      </c>
      <c r="C62" s="24" t="s">
        <v>2357</v>
      </c>
      <c r="D62" s="3" t="s">
        <v>2156</v>
      </c>
      <c r="E62" s="3" t="s">
        <v>1946</v>
      </c>
      <c r="F62" s="24" t="s">
        <v>2359</v>
      </c>
      <c r="G62" s="230" t="s">
        <v>4061</v>
      </c>
      <c r="H62" s="3" t="s">
        <v>1609</v>
      </c>
      <c r="J62" s="33">
        <v>42010000</v>
      </c>
      <c r="K62" s="143"/>
      <c r="L62" s="1" t="s">
        <v>2008</v>
      </c>
      <c r="M62" s="1" t="s">
        <v>2008</v>
      </c>
      <c r="O62" s="35" t="s">
        <v>487</v>
      </c>
      <c r="P62" s="35"/>
      <c r="Q62" s="22" t="s">
        <v>1995</v>
      </c>
      <c r="R62" s="306"/>
      <c r="S62" s="22">
        <v>278</v>
      </c>
      <c r="T62" s="37">
        <f t="shared" ref="T62:T67" si="6">0.8*V62</f>
        <v>511.20000000000005</v>
      </c>
      <c r="U62" s="308"/>
      <c r="V62" s="22">
        <v>639</v>
      </c>
      <c r="W62" s="33">
        <v>5051771685687</v>
      </c>
      <c r="X62" s="33"/>
      <c r="Y62" s="99">
        <v>0.4</v>
      </c>
      <c r="Z62" s="142">
        <v>0.05</v>
      </c>
      <c r="AA62" s="99">
        <f t="shared" ref="AA62:AA67" si="7">Y62+Z62</f>
        <v>0.45</v>
      </c>
      <c r="AB62" s="8">
        <v>50</v>
      </c>
      <c r="AC62" s="8">
        <v>340</v>
      </c>
      <c r="AD62" s="8">
        <v>250</v>
      </c>
      <c r="BB62" s="3" t="s">
        <v>1952</v>
      </c>
      <c r="BC62" s="32"/>
    </row>
    <row r="63" spans="1:55" ht="16.5" customHeight="1" x14ac:dyDescent="0.25">
      <c r="A63" s="23" t="s">
        <v>508</v>
      </c>
      <c r="B63" s="24" t="s">
        <v>609</v>
      </c>
      <c r="C63" s="24" t="s">
        <v>2357</v>
      </c>
      <c r="D63" s="3" t="s">
        <v>2156</v>
      </c>
      <c r="E63" s="3" t="s">
        <v>1947</v>
      </c>
      <c r="F63" s="24" t="s">
        <v>2359</v>
      </c>
      <c r="G63" s="230" t="s">
        <v>4061</v>
      </c>
      <c r="H63" s="3" t="s">
        <v>1609</v>
      </c>
      <c r="J63" s="33">
        <v>42010000</v>
      </c>
      <c r="K63" s="143"/>
      <c r="L63" s="1" t="s">
        <v>2008</v>
      </c>
      <c r="M63" s="1" t="s">
        <v>2008</v>
      </c>
      <c r="O63" s="35" t="s">
        <v>490</v>
      </c>
      <c r="P63" s="35"/>
      <c r="Q63" s="22" t="s">
        <v>1995</v>
      </c>
      <c r="R63" s="306"/>
      <c r="S63" s="22">
        <v>278</v>
      </c>
      <c r="T63" s="37">
        <f t="shared" si="6"/>
        <v>511.20000000000005</v>
      </c>
      <c r="U63" s="308"/>
      <c r="V63" s="22">
        <v>639</v>
      </c>
      <c r="W63" s="33">
        <v>5051771685694</v>
      </c>
      <c r="X63" s="33"/>
      <c r="Y63" s="99">
        <v>0.4</v>
      </c>
      <c r="Z63" s="142">
        <v>0.05</v>
      </c>
      <c r="AA63" s="99">
        <f t="shared" si="7"/>
        <v>0.45</v>
      </c>
      <c r="AB63" s="8">
        <v>50</v>
      </c>
      <c r="AC63" s="8">
        <v>340</v>
      </c>
      <c r="AD63" s="8">
        <v>250</v>
      </c>
      <c r="BB63" s="3" t="s">
        <v>1952</v>
      </c>
      <c r="BC63" s="32"/>
    </row>
    <row r="64" spans="1:55" ht="16.5" customHeight="1" x14ac:dyDescent="0.25">
      <c r="A64" s="23" t="s">
        <v>508</v>
      </c>
      <c r="B64" s="24" t="s">
        <v>609</v>
      </c>
      <c r="C64" s="24" t="s">
        <v>2357</v>
      </c>
      <c r="D64" s="3" t="s">
        <v>2157</v>
      </c>
      <c r="E64" s="3" t="s">
        <v>1948</v>
      </c>
      <c r="F64" s="24" t="s">
        <v>4292</v>
      </c>
      <c r="G64" s="230" t="s">
        <v>4061</v>
      </c>
      <c r="H64" s="3" t="s">
        <v>1609</v>
      </c>
      <c r="J64" s="33">
        <v>42010000</v>
      </c>
      <c r="K64" s="143"/>
      <c r="L64" s="1" t="s">
        <v>2008</v>
      </c>
      <c r="M64" s="1" t="s">
        <v>2008</v>
      </c>
      <c r="O64" s="35" t="s">
        <v>487</v>
      </c>
      <c r="P64" s="35"/>
      <c r="Q64" s="22" t="s">
        <v>1995</v>
      </c>
      <c r="R64" s="306"/>
      <c r="S64" s="22">
        <v>397</v>
      </c>
      <c r="T64" s="37">
        <f t="shared" si="6"/>
        <v>719.2</v>
      </c>
      <c r="U64" s="308"/>
      <c r="V64" s="22">
        <v>899</v>
      </c>
      <c r="W64" s="33">
        <v>5051771685717</v>
      </c>
      <c r="X64" s="33"/>
      <c r="Y64" s="99">
        <v>0.5</v>
      </c>
      <c r="Z64" s="142">
        <v>0.05</v>
      </c>
      <c r="AA64" s="99">
        <f t="shared" si="7"/>
        <v>0.55000000000000004</v>
      </c>
      <c r="AB64" s="8">
        <v>70</v>
      </c>
      <c r="AC64" s="8">
        <v>420</v>
      </c>
      <c r="AD64" s="8">
        <v>260</v>
      </c>
      <c r="BB64" s="3" t="s">
        <v>3849</v>
      </c>
      <c r="BC64" s="32"/>
    </row>
    <row r="65" spans="1:56" ht="16.5" customHeight="1" x14ac:dyDescent="0.25">
      <c r="A65" s="23" t="s">
        <v>508</v>
      </c>
      <c r="B65" s="24" t="s">
        <v>609</v>
      </c>
      <c r="C65" s="24" t="s">
        <v>2357</v>
      </c>
      <c r="D65" s="3" t="s">
        <v>2157</v>
      </c>
      <c r="E65" s="3" t="s">
        <v>1949</v>
      </c>
      <c r="F65" s="24" t="s">
        <v>4292</v>
      </c>
      <c r="G65" s="230" t="s">
        <v>4061</v>
      </c>
      <c r="H65" s="3" t="s">
        <v>1609</v>
      </c>
      <c r="J65" s="33">
        <v>42010000</v>
      </c>
      <c r="K65" s="143"/>
      <c r="L65" s="1" t="s">
        <v>2008</v>
      </c>
      <c r="M65" s="1" t="s">
        <v>2008</v>
      </c>
      <c r="O65" s="35" t="s">
        <v>490</v>
      </c>
      <c r="P65" s="35"/>
      <c r="Q65" s="22" t="s">
        <v>1995</v>
      </c>
      <c r="R65" s="306"/>
      <c r="S65" s="22">
        <v>397</v>
      </c>
      <c r="T65" s="37">
        <f t="shared" si="6"/>
        <v>719.2</v>
      </c>
      <c r="U65" s="308"/>
      <c r="V65" s="22">
        <v>899</v>
      </c>
      <c r="W65" s="33">
        <v>5051771685724</v>
      </c>
      <c r="X65" s="33"/>
      <c r="Y65" s="99">
        <v>0.5</v>
      </c>
      <c r="Z65" s="142">
        <v>0.05</v>
      </c>
      <c r="AA65" s="99">
        <f t="shared" si="7"/>
        <v>0.55000000000000004</v>
      </c>
      <c r="AB65" s="8">
        <v>70</v>
      </c>
      <c r="AC65" s="8">
        <v>420</v>
      </c>
      <c r="AD65" s="8">
        <v>260</v>
      </c>
      <c r="BB65" s="3" t="s">
        <v>3849</v>
      </c>
      <c r="BC65" s="32"/>
    </row>
    <row r="66" spans="1:56" ht="16.5" customHeight="1" x14ac:dyDescent="0.25">
      <c r="A66" s="23" t="s">
        <v>508</v>
      </c>
      <c r="B66" s="24" t="s">
        <v>609</v>
      </c>
      <c r="C66" s="24" t="s">
        <v>2357</v>
      </c>
      <c r="D66" s="3" t="s">
        <v>2158</v>
      </c>
      <c r="E66" s="3" t="s">
        <v>1950</v>
      </c>
      <c r="F66" s="24" t="s">
        <v>4293</v>
      </c>
      <c r="G66" s="230" t="s">
        <v>4061</v>
      </c>
      <c r="H66" s="3" t="s">
        <v>1609</v>
      </c>
      <c r="J66" s="33">
        <v>42010000</v>
      </c>
      <c r="K66" s="143"/>
      <c r="L66" s="1" t="s">
        <v>2008</v>
      </c>
      <c r="M66" s="1" t="s">
        <v>2008</v>
      </c>
      <c r="O66" s="35" t="s">
        <v>487</v>
      </c>
      <c r="P66" s="35"/>
      <c r="Q66" s="22" t="s">
        <v>1995</v>
      </c>
      <c r="R66" s="306"/>
      <c r="S66" s="22">
        <v>411</v>
      </c>
      <c r="T66" s="37">
        <f t="shared" si="6"/>
        <v>756</v>
      </c>
      <c r="U66" s="308"/>
      <c r="V66" s="22">
        <v>945</v>
      </c>
      <c r="W66" s="33">
        <v>5051771685748</v>
      </c>
      <c r="X66" s="33"/>
      <c r="Y66" s="99">
        <v>0.6</v>
      </c>
      <c r="Z66" s="142">
        <v>0.05</v>
      </c>
      <c r="AA66" s="99">
        <f t="shared" si="7"/>
        <v>0.65</v>
      </c>
      <c r="AB66" s="8">
        <v>60</v>
      </c>
      <c r="AC66" s="8">
        <v>460</v>
      </c>
      <c r="AD66" s="8">
        <v>260</v>
      </c>
      <c r="BB66" s="3" t="s">
        <v>3849</v>
      </c>
      <c r="BC66" s="32"/>
    </row>
    <row r="67" spans="1:56" ht="16.5" customHeight="1" x14ac:dyDescent="0.25">
      <c r="A67" s="23" t="s">
        <v>508</v>
      </c>
      <c r="B67" s="24" t="s">
        <v>609</v>
      </c>
      <c r="C67" s="24" t="s">
        <v>2357</v>
      </c>
      <c r="D67" s="3" t="s">
        <v>2158</v>
      </c>
      <c r="E67" s="3" t="s">
        <v>1951</v>
      </c>
      <c r="F67" s="24" t="s">
        <v>4293</v>
      </c>
      <c r="G67" s="230" t="s">
        <v>4061</v>
      </c>
      <c r="H67" s="3" t="s">
        <v>1609</v>
      </c>
      <c r="J67" s="33">
        <v>42010000</v>
      </c>
      <c r="K67" s="143"/>
      <c r="L67" s="1" t="s">
        <v>2008</v>
      </c>
      <c r="M67" s="1" t="s">
        <v>2008</v>
      </c>
      <c r="O67" s="35" t="s">
        <v>490</v>
      </c>
      <c r="P67" s="35"/>
      <c r="Q67" s="22" t="s">
        <v>1995</v>
      </c>
      <c r="R67" s="306"/>
      <c r="S67" s="22">
        <v>411</v>
      </c>
      <c r="T67" s="37">
        <f t="shared" si="6"/>
        <v>756</v>
      </c>
      <c r="U67" s="308"/>
      <c r="V67" s="22">
        <v>945</v>
      </c>
      <c r="W67" s="33">
        <v>5051771685755</v>
      </c>
      <c r="X67" s="33"/>
      <c r="Y67" s="99">
        <v>0.6</v>
      </c>
      <c r="Z67" s="142">
        <v>0.05</v>
      </c>
      <c r="AA67" s="99">
        <f t="shared" si="7"/>
        <v>0.65</v>
      </c>
      <c r="AB67" s="8">
        <v>60</v>
      </c>
      <c r="AC67" s="8">
        <v>460</v>
      </c>
      <c r="AD67" s="8">
        <v>260</v>
      </c>
      <c r="BB67" s="3" t="s">
        <v>3849</v>
      </c>
      <c r="BC67" s="32"/>
    </row>
    <row r="69" spans="1:56" s="32" customFormat="1" ht="15.75" x14ac:dyDescent="0.25">
      <c r="A69" s="3" t="s">
        <v>448</v>
      </c>
      <c r="B69" s="24" t="s">
        <v>609</v>
      </c>
      <c r="C69" s="24" t="s">
        <v>2357</v>
      </c>
      <c r="D69" s="3" t="s">
        <v>2803</v>
      </c>
      <c r="E69" s="3" t="s">
        <v>2806</v>
      </c>
      <c r="F69" s="3" t="s">
        <v>2977</v>
      </c>
      <c r="G69" s="230" t="s">
        <v>4061</v>
      </c>
      <c r="H69" s="3" t="s">
        <v>1609</v>
      </c>
      <c r="I69"/>
      <c r="J69" s="33">
        <v>42010000</v>
      </c>
      <c r="K69" s="143"/>
      <c r="L69" s="1" t="s">
        <v>2008</v>
      </c>
      <c r="M69" s="1" t="s">
        <v>2008</v>
      </c>
      <c r="N69"/>
      <c r="O69" s="13" t="s">
        <v>456</v>
      </c>
      <c r="P69" s="13"/>
      <c r="Q69" s="22" t="s">
        <v>1995</v>
      </c>
      <c r="R69" s="306"/>
      <c r="S69" s="22">
        <v>367</v>
      </c>
      <c r="T69" s="37">
        <f t="shared" ref="T69:T78" si="8">0.8*V69</f>
        <v>676</v>
      </c>
      <c r="U69" s="308"/>
      <c r="V69" s="22">
        <v>845</v>
      </c>
      <c r="W69" s="33">
        <v>5051771796963</v>
      </c>
      <c r="X69" s="33"/>
      <c r="Y69" s="99">
        <v>0.36099999999999999</v>
      </c>
      <c r="Z69" s="142">
        <v>0.05</v>
      </c>
      <c r="AA69" s="99">
        <v>0.36099999999999999</v>
      </c>
      <c r="AB69" s="8">
        <v>50</v>
      </c>
      <c r="AC69" s="8">
        <v>400</v>
      </c>
      <c r="AD69" s="8">
        <v>250</v>
      </c>
      <c r="AE69"/>
      <c r="AF69"/>
      <c r="AG69"/>
      <c r="AH69"/>
      <c r="AI69"/>
      <c r="AJ69"/>
      <c r="AK69"/>
      <c r="AL69"/>
      <c r="AM69"/>
      <c r="AN69"/>
      <c r="AO69"/>
      <c r="AP69"/>
      <c r="AQ69"/>
      <c r="AR69"/>
      <c r="AS69"/>
      <c r="AT69"/>
      <c r="AU69"/>
      <c r="AV69"/>
      <c r="AW69"/>
      <c r="AX69"/>
      <c r="AY69"/>
      <c r="AZ69"/>
      <c r="BA69"/>
      <c r="BB69" s="3" t="s">
        <v>3854</v>
      </c>
      <c r="BC69" s="12"/>
      <c r="BD69"/>
    </row>
    <row r="70" spans="1:56" s="32" customFormat="1" ht="15.75" x14ac:dyDescent="0.25">
      <c r="A70" s="3" t="s">
        <v>448</v>
      </c>
      <c r="B70" s="24" t="s">
        <v>609</v>
      </c>
      <c r="C70" s="24" t="s">
        <v>2357</v>
      </c>
      <c r="D70" s="3" t="s">
        <v>2803</v>
      </c>
      <c r="E70" s="3" t="s">
        <v>2807</v>
      </c>
      <c r="F70" s="3" t="s">
        <v>2977</v>
      </c>
      <c r="G70" s="230" t="s">
        <v>4061</v>
      </c>
      <c r="H70" s="3" t="s">
        <v>1609</v>
      </c>
      <c r="I70"/>
      <c r="J70" s="33">
        <v>42010000</v>
      </c>
      <c r="K70" s="143"/>
      <c r="L70" s="1" t="s">
        <v>2008</v>
      </c>
      <c r="M70" s="1" t="s">
        <v>2008</v>
      </c>
      <c r="N70"/>
      <c r="O70" s="13" t="s">
        <v>452</v>
      </c>
      <c r="P70" s="13"/>
      <c r="Q70" s="22" t="s">
        <v>1995</v>
      </c>
      <c r="R70" s="306"/>
      <c r="S70" s="22">
        <v>367</v>
      </c>
      <c r="T70" s="37">
        <f t="shared" si="8"/>
        <v>676</v>
      </c>
      <c r="U70" s="308"/>
      <c r="V70" s="22">
        <v>845</v>
      </c>
      <c r="W70" s="33" t="s">
        <v>2863</v>
      </c>
      <c r="X70" s="164"/>
      <c r="Y70" s="99">
        <v>0.38800000000000001</v>
      </c>
      <c r="Z70" s="142">
        <v>0.05</v>
      </c>
      <c r="AA70" s="99">
        <v>0.38800000000000001</v>
      </c>
      <c r="AB70" s="8">
        <v>60</v>
      </c>
      <c r="AC70" s="8">
        <v>400</v>
      </c>
      <c r="AD70" s="8">
        <v>250</v>
      </c>
      <c r="AE70"/>
      <c r="AF70"/>
      <c r="AG70"/>
      <c r="AH70"/>
      <c r="AI70"/>
      <c r="AJ70"/>
      <c r="AK70"/>
      <c r="AL70"/>
      <c r="AM70"/>
      <c r="AN70"/>
      <c r="AO70"/>
      <c r="AP70"/>
      <c r="AQ70"/>
      <c r="AR70"/>
      <c r="AS70"/>
      <c r="AT70"/>
      <c r="AU70"/>
      <c r="AV70"/>
      <c r="AW70"/>
      <c r="AX70"/>
      <c r="AY70"/>
      <c r="AZ70"/>
      <c r="BA70"/>
      <c r="BB70" s="3" t="s">
        <v>3854</v>
      </c>
      <c r="BC70" s="12"/>
      <c r="BD70"/>
    </row>
    <row r="71" spans="1:56" s="32" customFormat="1" ht="15.75" x14ac:dyDescent="0.25">
      <c r="A71" s="3" t="s">
        <v>448</v>
      </c>
      <c r="B71" s="24" t="s">
        <v>609</v>
      </c>
      <c r="C71" s="24" t="s">
        <v>2357</v>
      </c>
      <c r="D71" s="3" t="s">
        <v>2803</v>
      </c>
      <c r="E71" s="3" t="s">
        <v>2808</v>
      </c>
      <c r="F71" s="3" t="s">
        <v>2977</v>
      </c>
      <c r="G71" s="230" t="s">
        <v>4061</v>
      </c>
      <c r="H71" s="3" t="s">
        <v>1609</v>
      </c>
      <c r="I71"/>
      <c r="J71" s="33">
        <v>42010000</v>
      </c>
      <c r="K71" s="143"/>
      <c r="L71" s="1" t="s">
        <v>2008</v>
      </c>
      <c r="M71" s="1" t="s">
        <v>2008</v>
      </c>
      <c r="N71"/>
      <c r="O71" s="13" t="s">
        <v>454</v>
      </c>
      <c r="P71" s="13"/>
      <c r="Q71" s="22" t="s">
        <v>1995</v>
      </c>
      <c r="R71" s="306"/>
      <c r="S71" s="22">
        <v>367</v>
      </c>
      <c r="T71" s="37">
        <f t="shared" si="8"/>
        <v>676</v>
      </c>
      <c r="U71" s="308"/>
      <c r="V71" s="22">
        <v>845</v>
      </c>
      <c r="W71" s="33" t="s">
        <v>2864</v>
      </c>
      <c r="X71" s="164"/>
      <c r="Y71" s="99">
        <v>0.42</v>
      </c>
      <c r="Z71" s="142">
        <v>0.05</v>
      </c>
      <c r="AA71" s="99">
        <v>0.42</v>
      </c>
      <c r="AB71" s="8">
        <v>70</v>
      </c>
      <c r="AC71" s="8">
        <v>400</v>
      </c>
      <c r="AD71" s="8">
        <v>250</v>
      </c>
      <c r="AE71"/>
      <c r="AF71"/>
      <c r="AG71"/>
      <c r="AH71"/>
      <c r="AI71"/>
      <c r="AJ71"/>
      <c r="AK71"/>
      <c r="AL71"/>
      <c r="AM71"/>
      <c r="AN71"/>
      <c r="AO71"/>
      <c r="AP71"/>
      <c r="AQ71"/>
      <c r="AR71"/>
      <c r="AS71"/>
      <c r="AT71"/>
      <c r="AU71"/>
      <c r="AV71"/>
      <c r="AW71"/>
      <c r="AX71"/>
      <c r="AY71"/>
      <c r="AZ71"/>
      <c r="BA71"/>
      <c r="BB71" s="3" t="s">
        <v>3854</v>
      </c>
      <c r="BC71" s="12"/>
      <c r="BD71"/>
    </row>
    <row r="72" spans="1:56" s="32" customFormat="1" ht="15.75" x14ac:dyDescent="0.25">
      <c r="A72" s="3" t="s">
        <v>448</v>
      </c>
      <c r="B72" s="24" t="s">
        <v>609</v>
      </c>
      <c r="C72" s="24" t="s">
        <v>3145</v>
      </c>
      <c r="D72" s="3" t="s">
        <v>2804</v>
      </c>
      <c r="E72" s="3" t="s">
        <v>2809</v>
      </c>
      <c r="F72" s="3" t="s">
        <v>2978</v>
      </c>
      <c r="G72" s="230" t="s">
        <v>4061</v>
      </c>
      <c r="H72" s="3" t="s">
        <v>1609</v>
      </c>
      <c r="I72"/>
      <c r="J72" s="33">
        <v>42010000</v>
      </c>
      <c r="K72" s="143"/>
      <c r="L72" s="1" t="s">
        <v>2008</v>
      </c>
      <c r="M72" s="1" t="s">
        <v>2008</v>
      </c>
      <c r="N72"/>
      <c r="O72" s="13" t="s">
        <v>456</v>
      </c>
      <c r="P72" s="13"/>
      <c r="Q72" s="22" t="s">
        <v>1995</v>
      </c>
      <c r="R72" s="306"/>
      <c r="S72" s="22">
        <v>193</v>
      </c>
      <c r="T72" s="37">
        <f t="shared" si="8"/>
        <v>356</v>
      </c>
      <c r="U72" s="308"/>
      <c r="V72" s="22">
        <v>445</v>
      </c>
      <c r="W72" s="33" t="s">
        <v>2867</v>
      </c>
      <c r="X72" s="164"/>
      <c r="Y72" s="99">
        <v>0.246</v>
      </c>
      <c r="Z72" s="142">
        <v>0.05</v>
      </c>
      <c r="AA72" s="99">
        <v>0.246</v>
      </c>
      <c r="AB72" s="8">
        <v>60</v>
      </c>
      <c r="AC72" s="8">
        <v>270</v>
      </c>
      <c r="AD72" s="8">
        <v>250</v>
      </c>
      <c r="AE72"/>
      <c r="AF72"/>
      <c r="AG72"/>
      <c r="AH72"/>
      <c r="AI72"/>
      <c r="AJ72"/>
      <c r="AK72"/>
      <c r="AL72"/>
      <c r="AM72"/>
      <c r="AN72"/>
      <c r="AO72"/>
      <c r="AP72"/>
      <c r="AQ72"/>
      <c r="AR72"/>
      <c r="AS72"/>
      <c r="AT72"/>
      <c r="AU72"/>
      <c r="AV72"/>
      <c r="AW72"/>
      <c r="AX72"/>
      <c r="AY72"/>
      <c r="AZ72"/>
      <c r="BA72"/>
      <c r="BB72" s="3" t="s">
        <v>3855</v>
      </c>
      <c r="BC72" s="12"/>
      <c r="BD72"/>
    </row>
    <row r="73" spans="1:56" s="32" customFormat="1" ht="15.75" x14ac:dyDescent="0.25">
      <c r="A73" s="3" t="s">
        <v>448</v>
      </c>
      <c r="B73" s="24" t="s">
        <v>609</v>
      </c>
      <c r="C73" s="24" t="s">
        <v>3145</v>
      </c>
      <c r="D73" s="3" t="s">
        <v>2804</v>
      </c>
      <c r="E73" s="3" t="s">
        <v>2810</v>
      </c>
      <c r="F73" s="3" t="s">
        <v>2978</v>
      </c>
      <c r="G73" s="230" t="s">
        <v>4061</v>
      </c>
      <c r="H73" s="3" t="s">
        <v>1609</v>
      </c>
      <c r="I73"/>
      <c r="J73" s="33">
        <v>42010000</v>
      </c>
      <c r="K73" s="143"/>
      <c r="L73" s="1" t="s">
        <v>2008</v>
      </c>
      <c r="M73" s="1" t="s">
        <v>2008</v>
      </c>
      <c r="N73"/>
      <c r="O73" s="13" t="s">
        <v>452</v>
      </c>
      <c r="P73" s="13"/>
      <c r="Q73" s="22" t="s">
        <v>1995</v>
      </c>
      <c r="R73" s="306"/>
      <c r="S73" s="22">
        <v>193</v>
      </c>
      <c r="T73" s="37">
        <f t="shared" si="8"/>
        <v>356</v>
      </c>
      <c r="U73" s="308"/>
      <c r="V73" s="22">
        <v>445</v>
      </c>
      <c r="W73" s="33" t="s">
        <v>2865</v>
      </c>
      <c r="X73" s="164"/>
      <c r="Y73" s="99">
        <v>0.26</v>
      </c>
      <c r="Z73" s="142">
        <v>0.05</v>
      </c>
      <c r="AA73" s="99">
        <v>0.26</v>
      </c>
      <c r="AB73" s="8">
        <v>70</v>
      </c>
      <c r="AC73" s="8">
        <v>270</v>
      </c>
      <c r="AD73" s="8">
        <v>250</v>
      </c>
      <c r="AE73"/>
      <c r="AF73"/>
      <c r="AG73"/>
      <c r="AH73"/>
      <c r="AI73"/>
      <c r="AJ73"/>
      <c r="AK73"/>
      <c r="AL73"/>
      <c r="AM73"/>
      <c r="AN73"/>
      <c r="AO73"/>
      <c r="AP73"/>
      <c r="AQ73"/>
      <c r="AR73"/>
      <c r="AS73"/>
      <c r="AT73"/>
      <c r="AU73"/>
      <c r="AV73"/>
      <c r="AW73"/>
      <c r="AX73"/>
      <c r="AY73"/>
      <c r="AZ73"/>
      <c r="BA73"/>
      <c r="BB73" s="3" t="s">
        <v>3855</v>
      </c>
      <c r="BC73" s="12"/>
      <c r="BD73"/>
    </row>
    <row r="74" spans="1:56" s="32" customFormat="1" ht="15.75" x14ac:dyDescent="0.25">
      <c r="A74" s="3" t="s">
        <v>448</v>
      </c>
      <c r="B74" s="24" t="s">
        <v>609</v>
      </c>
      <c r="C74" s="24" t="s">
        <v>3145</v>
      </c>
      <c r="D74" s="3" t="s">
        <v>2804</v>
      </c>
      <c r="E74" s="3" t="s">
        <v>2811</v>
      </c>
      <c r="F74" s="3" t="s">
        <v>2978</v>
      </c>
      <c r="G74" s="230" t="s">
        <v>4061</v>
      </c>
      <c r="H74" s="3" t="s">
        <v>1609</v>
      </c>
      <c r="I74"/>
      <c r="J74" s="33">
        <v>42010000</v>
      </c>
      <c r="K74" s="143"/>
      <c r="L74" s="1" t="s">
        <v>2008</v>
      </c>
      <c r="M74" s="1" t="s">
        <v>2008</v>
      </c>
      <c r="N74"/>
      <c r="O74" s="13" t="s">
        <v>454</v>
      </c>
      <c r="P74" s="13"/>
      <c r="Q74" s="22" t="s">
        <v>1995</v>
      </c>
      <c r="R74" s="306"/>
      <c r="S74" s="22">
        <v>193</v>
      </c>
      <c r="T74" s="37">
        <f t="shared" si="8"/>
        <v>356</v>
      </c>
      <c r="U74" s="308"/>
      <c r="V74" s="22">
        <v>445</v>
      </c>
      <c r="W74" s="33" t="s">
        <v>2866</v>
      </c>
      <c r="X74" s="164"/>
      <c r="Y74" s="99">
        <v>0.26600000000000001</v>
      </c>
      <c r="Z74" s="142">
        <v>0.05</v>
      </c>
      <c r="AA74" s="99">
        <v>0.26600000000000001</v>
      </c>
      <c r="AB74" s="8">
        <v>80</v>
      </c>
      <c r="AC74" s="8">
        <v>270</v>
      </c>
      <c r="AD74" s="8">
        <v>250</v>
      </c>
      <c r="AE74"/>
      <c r="AF74"/>
      <c r="AG74"/>
      <c r="AH74"/>
      <c r="AI74"/>
      <c r="AJ74"/>
      <c r="AK74"/>
      <c r="AL74"/>
      <c r="AM74"/>
      <c r="AN74"/>
      <c r="AO74"/>
      <c r="AP74"/>
      <c r="AQ74"/>
      <c r="AR74"/>
      <c r="AS74"/>
      <c r="AT74"/>
      <c r="AU74"/>
      <c r="AV74"/>
      <c r="AW74"/>
      <c r="AX74"/>
      <c r="AY74"/>
      <c r="AZ74"/>
      <c r="BA74"/>
      <c r="BB74" s="3" t="s">
        <v>3855</v>
      </c>
      <c r="BC74" s="12"/>
      <c r="BD74"/>
    </row>
    <row r="75" spans="1:56" s="3" customFormat="1" ht="15.75" x14ac:dyDescent="0.25">
      <c r="A75" s="3" t="s">
        <v>448</v>
      </c>
      <c r="B75" s="24" t="s">
        <v>609</v>
      </c>
      <c r="C75" s="24" t="s">
        <v>2357</v>
      </c>
      <c r="D75" s="3" t="s">
        <v>2805</v>
      </c>
      <c r="E75" s="3" t="s">
        <v>2812</v>
      </c>
      <c r="F75" s="3" t="s">
        <v>2979</v>
      </c>
      <c r="G75" s="230" t="s">
        <v>4061</v>
      </c>
      <c r="H75" s="3" t="s">
        <v>1609</v>
      </c>
      <c r="J75" s="33">
        <v>42010000</v>
      </c>
      <c r="K75" s="33"/>
      <c r="L75" s="1" t="s">
        <v>2008</v>
      </c>
      <c r="M75" s="1" t="s">
        <v>2008</v>
      </c>
      <c r="O75" s="35" t="s">
        <v>456</v>
      </c>
      <c r="P75" s="35"/>
      <c r="Q75" s="22" t="s">
        <v>1995</v>
      </c>
      <c r="R75" s="306"/>
      <c r="S75" s="22">
        <v>217</v>
      </c>
      <c r="T75" s="37">
        <f t="shared" si="8"/>
        <v>399.20000000000005</v>
      </c>
      <c r="U75" s="308"/>
      <c r="V75" s="22">
        <v>499</v>
      </c>
      <c r="W75" s="33">
        <v>5051771335421</v>
      </c>
      <c r="X75" s="33"/>
      <c r="Y75" s="103">
        <v>0.37</v>
      </c>
      <c r="Z75" s="142">
        <v>0.05</v>
      </c>
      <c r="AA75" s="103">
        <v>0.37</v>
      </c>
      <c r="AB75" s="132">
        <v>70</v>
      </c>
      <c r="AC75" s="132">
        <v>390</v>
      </c>
      <c r="AD75" s="132">
        <v>180</v>
      </c>
      <c r="BB75" s="3" t="s">
        <v>3856</v>
      </c>
    </row>
    <row r="76" spans="1:56" s="32" customFormat="1" ht="15.75" x14ac:dyDescent="0.25">
      <c r="A76" s="3" t="s">
        <v>448</v>
      </c>
      <c r="B76" s="24" t="s">
        <v>609</v>
      </c>
      <c r="C76" s="24" t="s">
        <v>2357</v>
      </c>
      <c r="D76" s="3" t="s">
        <v>2805</v>
      </c>
      <c r="E76" s="3" t="s">
        <v>2813</v>
      </c>
      <c r="F76" s="3" t="s">
        <v>2979</v>
      </c>
      <c r="G76" s="230" t="s">
        <v>4061</v>
      </c>
      <c r="H76" s="3" t="s">
        <v>1609</v>
      </c>
      <c r="I76"/>
      <c r="J76" s="33">
        <v>42010000</v>
      </c>
      <c r="K76" s="143"/>
      <c r="L76" s="1" t="s">
        <v>2008</v>
      </c>
      <c r="M76" s="1" t="s">
        <v>2008</v>
      </c>
      <c r="N76"/>
      <c r="O76" s="13" t="s">
        <v>452</v>
      </c>
      <c r="P76" s="13"/>
      <c r="Q76" s="22" t="s">
        <v>1995</v>
      </c>
      <c r="R76" s="306"/>
      <c r="S76" s="22">
        <v>217</v>
      </c>
      <c r="T76" s="37">
        <f t="shared" si="8"/>
        <v>399.20000000000005</v>
      </c>
      <c r="U76" s="308"/>
      <c r="V76" s="22">
        <v>499</v>
      </c>
      <c r="W76" s="33" t="s">
        <v>2868</v>
      </c>
      <c r="X76" s="164"/>
      <c r="Y76" s="99">
        <v>0.52400000000000002</v>
      </c>
      <c r="Z76" s="142">
        <v>0.05</v>
      </c>
      <c r="AA76" s="99">
        <v>0.52400000000000002</v>
      </c>
      <c r="AB76" s="8">
        <v>80</v>
      </c>
      <c r="AC76" s="8">
        <v>490</v>
      </c>
      <c r="AD76" s="8">
        <v>180</v>
      </c>
      <c r="AE76"/>
      <c r="AF76"/>
      <c r="AG76"/>
      <c r="AH76"/>
      <c r="AI76"/>
      <c r="AJ76"/>
      <c r="AK76"/>
      <c r="AL76"/>
      <c r="AM76"/>
      <c r="AN76"/>
      <c r="AO76"/>
      <c r="AP76"/>
      <c r="AQ76"/>
      <c r="AR76"/>
      <c r="AS76"/>
      <c r="AT76"/>
      <c r="AU76"/>
      <c r="AV76"/>
      <c r="AW76"/>
      <c r="AX76"/>
      <c r="AY76"/>
      <c r="AZ76"/>
      <c r="BA76"/>
      <c r="BB76" s="3" t="s">
        <v>3856</v>
      </c>
      <c r="BC76" s="12"/>
      <c r="BD76"/>
    </row>
    <row r="77" spans="1:56" s="32" customFormat="1" ht="15.75" x14ac:dyDescent="0.25">
      <c r="A77" s="3" t="s">
        <v>448</v>
      </c>
      <c r="B77" s="24" t="s">
        <v>609</v>
      </c>
      <c r="C77" s="24" t="s">
        <v>2357</v>
      </c>
      <c r="D77" s="3" t="s">
        <v>2805</v>
      </c>
      <c r="E77" s="3" t="s">
        <v>2814</v>
      </c>
      <c r="F77" s="3" t="s">
        <v>2979</v>
      </c>
      <c r="G77" s="230" t="s">
        <v>4061</v>
      </c>
      <c r="H77" s="3" t="s">
        <v>1609</v>
      </c>
      <c r="I77"/>
      <c r="J77" s="33">
        <v>42010000</v>
      </c>
      <c r="K77" s="143"/>
      <c r="L77" s="1" t="s">
        <v>2008</v>
      </c>
      <c r="M77" s="1" t="s">
        <v>2008</v>
      </c>
      <c r="N77"/>
      <c r="O77" s="13" t="s">
        <v>454</v>
      </c>
      <c r="P77" s="13"/>
      <c r="Q77" s="22" t="s">
        <v>1995</v>
      </c>
      <c r="R77" s="306"/>
      <c r="S77" s="22">
        <v>217</v>
      </c>
      <c r="T77" s="37">
        <f t="shared" si="8"/>
        <v>399.20000000000005</v>
      </c>
      <c r="U77" s="308"/>
      <c r="V77" s="22">
        <v>499</v>
      </c>
      <c r="W77" s="33" t="s">
        <v>2869</v>
      </c>
      <c r="X77" s="164"/>
      <c r="Y77" s="99">
        <v>0.56100000000000005</v>
      </c>
      <c r="Z77" s="142">
        <v>0.05</v>
      </c>
      <c r="AA77" s="99">
        <v>0.56100000000000005</v>
      </c>
      <c r="AB77" s="8">
        <v>80</v>
      </c>
      <c r="AC77" s="8">
        <v>490</v>
      </c>
      <c r="AD77" s="8">
        <v>180</v>
      </c>
      <c r="AE77"/>
      <c r="AF77"/>
      <c r="AG77"/>
      <c r="AH77"/>
      <c r="AI77"/>
      <c r="AJ77"/>
      <c r="AK77"/>
      <c r="AL77"/>
      <c r="AM77"/>
      <c r="AN77"/>
      <c r="AO77"/>
      <c r="AP77"/>
      <c r="AQ77"/>
      <c r="AR77"/>
      <c r="AS77"/>
      <c r="AT77"/>
      <c r="AU77"/>
      <c r="AV77"/>
      <c r="AW77"/>
      <c r="AX77"/>
      <c r="AY77"/>
      <c r="AZ77"/>
      <c r="BA77"/>
      <c r="BB77" s="3" t="s">
        <v>3856</v>
      </c>
      <c r="BC77" s="12"/>
      <c r="BD77"/>
    </row>
    <row r="78" spans="1:56" s="32" customFormat="1" ht="15.75" x14ac:dyDescent="0.25">
      <c r="A78" s="3" t="s">
        <v>448</v>
      </c>
      <c r="B78" s="24" t="s">
        <v>609</v>
      </c>
      <c r="C78" s="24" t="s">
        <v>2357</v>
      </c>
      <c r="D78" s="3" t="s">
        <v>2805</v>
      </c>
      <c r="E78" s="3" t="s">
        <v>2815</v>
      </c>
      <c r="F78" s="3" t="s">
        <v>2979</v>
      </c>
      <c r="G78" s="230" t="s">
        <v>4061</v>
      </c>
      <c r="H78" s="3" t="s">
        <v>1609</v>
      </c>
      <c r="I78"/>
      <c r="J78" s="33">
        <v>42010000</v>
      </c>
      <c r="K78" s="143"/>
      <c r="L78" s="1" t="s">
        <v>2008</v>
      </c>
      <c r="M78" s="1" t="s">
        <v>2008</v>
      </c>
      <c r="N78"/>
      <c r="O78" s="13" t="s">
        <v>460</v>
      </c>
      <c r="P78" s="13"/>
      <c r="Q78" s="22" t="s">
        <v>1995</v>
      </c>
      <c r="R78" s="306"/>
      <c r="S78" s="22">
        <v>217</v>
      </c>
      <c r="T78" s="37">
        <f t="shared" si="8"/>
        <v>399.20000000000005</v>
      </c>
      <c r="U78" s="308"/>
      <c r="V78" s="22">
        <v>499</v>
      </c>
      <c r="W78" s="33">
        <v>5051771335438</v>
      </c>
      <c r="X78" s="33"/>
      <c r="Y78" s="99">
        <v>0.69099999999999995</v>
      </c>
      <c r="Z78" s="142">
        <v>0.05</v>
      </c>
      <c r="AA78" s="99">
        <v>0.69099999999999995</v>
      </c>
      <c r="AB78" s="8">
        <v>90</v>
      </c>
      <c r="AC78" s="8">
        <v>510</v>
      </c>
      <c r="AD78" s="8">
        <v>180</v>
      </c>
      <c r="AE78"/>
      <c r="AF78"/>
      <c r="AG78"/>
      <c r="AH78"/>
      <c r="AI78"/>
      <c r="AJ78"/>
      <c r="AK78"/>
      <c r="AL78"/>
      <c r="AM78"/>
      <c r="AN78"/>
      <c r="AO78"/>
      <c r="AP78"/>
      <c r="AQ78"/>
      <c r="AR78"/>
      <c r="AS78"/>
      <c r="AT78"/>
      <c r="AU78"/>
      <c r="AV78"/>
      <c r="AW78"/>
      <c r="AX78"/>
      <c r="AY78"/>
      <c r="AZ78"/>
      <c r="BA78"/>
      <c r="BB78" s="3" t="s">
        <v>3856</v>
      </c>
      <c r="BC78" s="12"/>
      <c r="BD78"/>
    </row>
    <row r="80" spans="1:56" s="3" customFormat="1" ht="15.75" x14ac:dyDescent="0.25">
      <c r="A80" s="23" t="s">
        <v>508</v>
      </c>
      <c r="B80" s="24" t="s">
        <v>2409</v>
      </c>
      <c r="C80" s="24" t="s">
        <v>510</v>
      </c>
      <c r="D80" s="3" t="s">
        <v>2230</v>
      </c>
      <c r="E80" s="24" t="s">
        <v>511</v>
      </c>
      <c r="F80" s="24" t="s">
        <v>2292</v>
      </c>
      <c r="G80" s="229" t="s">
        <v>5186</v>
      </c>
      <c r="H80" s="24" t="s">
        <v>2291</v>
      </c>
      <c r="J80" s="33">
        <v>42010000</v>
      </c>
      <c r="K80" s="33"/>
      <c r="L80" s="1" t="s">
        <v>2008</v>
      </c>
      <c r="M80" s="1" t="s">
        <v>2008</v>
      </c>
      <c r="O80" s="23" t="s">
        <v>2604</v>
      </c>
      <c r="P80" s="23"/>
      <c r="Q80" s="22" t="s">
        <v>1995</v>
      </c>
      <c r="R80" s="306"/>
      <c r="S80" s="22">
        <v>876</v>
      </c>
      <c r="T80" s="37">
        <f>0.8*V80</f>
        <v>1612</v>
      </c>
      <c r="U80" s="308"/>
      <c r="V80" s="22">
        <v>2015</v>
      </c>
      <c r="W80" s="33" t="s">
        <v>512</v>
      </c>
      <c r="X80" s="33"/>
      <c r="Y80" s="103">
        <v>3.5</v>
      </c>
      <c r="Z80" s="142">
        <v>5.0000000000000001E-3</v>
      </c>
      <c r="AA80" s="103">
        <f>Y80+Z80</f>
        <v>3.5049999999999999</v>
      </c>
      <c r="AB80" s="132"/>
      <c r="AC80" s="132"/>
      <c r="AD80" s="132"/>
      <c r="BB80" s="24" t="s">
        <v>3898</v>
      </c>
    </row>
    <row r="81" spans="1:55" s="3" customFormat="1" ht="15.75" x14ac:dyDescent="0.25">
      <c r="A81" s="23" t="s">
        <v>508</v>
      </c>
      <c r="B81" s="24" t="s">
        <v>2409</v>
      </c>
      <c r="C81" s="24" t="s">
        <v>510</v>
      </c>
      <c r="D81" s="3" t="s">
        <v>2230</v>
      </c>
      <c r="E81" s="24" t="s">
        <v>513</v>
      </c>
      <c r="F81" s="24" t="s">
        <v>2292</v>
      </c>
      <c r="G81" s="229" t="s">
        <v>5186</v>
      </c>
      <c r="H81" s="24" t="s">
        <v>2291</v>
      </c>
      <c r="J81" s="33">
        <v>42010000</v>
      </c>
      <c r="K81" s="33"/>
      <c r="L81" s="1" t="s">
        <v>2008</v>
      </c>
      <c r="M81" s="1" t="s">
        <v>2008</v>
      </c>
      <c r="O81" s="23" t="s">
        <v>2605</v>
      </c>
      <c r="P81" s="23"/>
      <c r="Q81" s="22" t="s">
        <v>1995</v>
      </c>
      <c r="R81" s="306"/>
      <c r="S81" s="22">
        <v>1113</v>
      </c>
      <c r="T81" s="37">
        <f>0.8*V81</f>
        <v>2047.2</v>
      </c>
      <c r="U81" s="308"/>
      <c r="V81" s="22">
        <v>2559</v>
      </c>
      <c r="W81" s="33" t="s">
        <v>514</v>
      </c>
      <c r="X81" s="33"/>
      <c r="Y81" s="103">
        <v>3.5</v>
      </c>
      <c r="Z81" s="142">
        <v>5.0000000000000001E-3</v>
      </c>
      <c r="AA81" s="103">
        <f>Y81+Z81</f>
        <v>3.5049999999999999</v>
      </c>
      <c r="AB81" s="132"/>
      <c r="AC81" s="132"/>
      <c r="AD81" s="132"/>
      <c r="BB81" s="24" t="s">
        <v>3898</v>
      </c>
    </row>
    <row r="82" spans="1:55" s="3" customFormat="1" ht="16.5" customHeight="1" x14ac:dyDescent="0.25">
      <c r="A82" s="23" t="s">
        <v>508</v>
      </c>
      <c r="B82" s="24" t="s">
        <v>2409</v>
      </c>
      <c r="C82" s="24" t="s">
        <v>510</v>
      </c>
      <c r="D82" s="3" t="s">
        <v>2230</v>
      </c>
      <c r="E82" s="24" t="s">
        <v>515</v>
      </c>
      <c r="F82" s="24" t="s">
        <v>2292</v>
      </c>
      <c r="G82" s="229" t="s">
        <v>5186</v>
      </c>
      <c r="H82" s="24" t="s">
        <v>2291</v>
      </c>
      <c r="J82" s="33">
        <v>42010000</v>
      </c>
      <c r="K82" s="33"/>
      <c r="L82" s="1" t="s">
        <v>2008</v>
      </c>
      <c r="M82" s="1" t="s">
        <v>2008</v>
      </c>
      <c r="O82" s="23" t="s">
        <v>2606</v>
      </c>
      <c r="P82" s="23"/>
      <c r="Q82" s="22" t="s">
        <v>1995</v>
      </c>
      <c r="R82" s="306"/>
      <c r="S82" s="22">
        <v>1439</v>
      </c>
      <c r="T82" s="37">
        <f>0.8*V82</f>
        <v>2647.2000000000003</v>
      </c>
      <c r="U82" s="308"/>
      <c r="V82" s="22">
        <v>3309</v>
      </c>
      <c r="W82" s="33" t="s">
        <v>516</v>
      </c>
      <c r="X82" s="33"/>
      <c r="Y82" s="103">
        <v>3.5</v>
      </c>
      <c r="Z82" s="142">
        <v>5.0000000000000001E-3</v>
      </c>
      <c r="AA82" s="103">
        <f>Y82+Z82</f>
        <v>3.5049999999999999</v>
      </c>
      <c r="AB82" s="132"/>
      <c r="AC82" s="132"/>
      <c r="AD82" s="132"/>
      <c r="BB82" s="24" t="s">
        <v>3898</v>
      </c>
    </row>
    <row r="84" spans="1:55" s="3" customFormat="1" ht="15.75" x14ac:dyDescent="0.25">
      <c r="A84" s="23" t="s">
        <v>448</v>
      </c>
      <c r="B84" s="24" t="s">
        <v>2409</v>
      </c>
      <c r="C84" s="24" t="s">
        <v>517</v>
      </c>
      <c r="D84" s="3" t="s">
        <v>3423</v>
      </c>
      <c r="E84" s="3" t="s">
        <v>3423</v>
      </c>
      <c r="F84" s="3" t="s">
        <v>3424</v>
      </c>
      <c r="G84" s="229" t="s">
        <v>4061</v>
      </c>
      <c r="H84" s="3" t="s">
        <v>1609</v>
      </c>
      <c r="J84" s="33">
        <v>42010000</v>
      </c>
      <c r="K84" s="33"/>
      <c r="L84" s="1" t="s">
        <v>2008</v>
      </c>
      <c r="M84" s="1" t="s">
        <v>2008</v>
      </c>
      <c r="O84" s="35" t="s">
        <v>334</v>
      </c>
      <c r="P84" s="35"/>
      <c r="Q84" s="22" t="s">
        <v>1995</v>
      </c>
      <c r="R84" s="306"/>
      <c r="S84" s="168">
        <v>3</v>
      </c>
      <c r="T84" s="37">
        <f>0.8*V84</f>
        <v>5.6000000000000005</v>
      </c>
      <c r="U84" s="308"/>
      <c r="V84" s="168">
        <v>7</v>
      </c>
      <c r="W84" s="33">
        <v>5038083773080</v>
      </c>
      <c r="X84" s="33"/>
      <c r="Y84" s="3">
        <v>1E-3</v>
      </c>
      <c r="Z84" s="3">
        <v>0</v>
      </c>
      <c r="AA84" s="3">
        <v>1E-3</v>
      </c>
      <c r="AB84" s="3">
        <v>0.1</v>
      </c>
      <c r="AC84" s="3">
        <v>80</v>
      </c>
      <c r="AD84" s="3">
        <v>50</v>
      </c>
      <c r="BB84" s="3" t="s">
        <v>3901</v>
      </c>
    </row>
    <row r="86" spans="1:55" s="12" customFormat="1" ht="15.75" x14ac:dyDescent="0.25">
      <c r="A86" s="178" t="s">
        <v>448</v>
      </c>
      <c r="B86" s="176" t="s">
        <v>532</v>
      </c>
      <c r="C86" s="176" t="s">
        <v>532</v>
      </c>
      <c r="D86" s="12" t="s">
        <v>2150</v>
      </c>
      <c r="E86" s="176" t="s">
        <v>605</v>
      </c>
      <c r="F86" s="176" t="s">
        <v>2282</v>
      </c>
      <c r="G86" s="229" t="s">
        <v>4061</v>
      </c>
      <c r="H86" s="176" t="s">
        <v>313</v>
      </c>
      <c r="J86" s="33">
        <v>42010000</v>
      </c>
      <c r="K86" s="179"/>
      <c r="L86" s="169" t="s">
        <v>2008</v>
      </c>
      <c r="M86" s="169" t="s">
        <v>2008</v>
      </c>
      <c r="O86" s="178" t="s">
        <v>585</v>
      </c>
      <c r="P86" s="178"/>
      <c r="Q86" s="170" t="s">
        <v>1995</v>
      </c>
      <c r="R86" s="304"/>
      <c r="S86" s="170">
        <v>78</v>
      </c>
      <c r="T86" s="37">
        <f>0.8*V86</f>
        <v>143.20000000000002</v>
      </c>
      <c r="U86" s="308"/>
      <c r="V86" s="170">
        <v>179</v>
      </c>
      <c r="W86" s="179" t="s">
        <v>606</v>
      </c>
      <c r="X86" s="179"/>
      <c r="Y86" s="173">
        <v>5.5E-2</v>
      </c>
      <c r="Z86" s="174">
        <v>5.0000000000000001E-3</v>
      </c>
      <c r="AA86" s="173">
        <f>Y86+Z86</f>
        <v>0.06</v>
      </c>
      <c r="AB86" s="172">
        <v>300</v>
      </c>
      <c r="AC86" s="172">
        <v>10</v>
      </c>
      <c r="AD86" s="172">
        <v>110</v>
      </c>
      <c r="BB86" s="176" t="s">
        <v>4361</v>
      </c>
    </row>
    <row r="87" spans="1:55" s="12" customFormat="1" ht="15.75" x14ac:dyDescent="0.25">
      <c r="A87" s="178" t="s">
        <v>448</v>
      </c>
      <c r="B87" s="176" t="s">
        <v>532</v>
      </c>
      <c r="C87" s="176" t="s">
        <v>532</v>
      </c>
      <c r="D87" s="12" t="s">
        <v>2150</v>
      </c>
      <c r="E87" s="176" t="s">
        <v>607</v>
      </c>
      <c r="F87" s="176" t="s">
        <v>2282</v>
      </c>
      <c r="G87" s="229" t="s">
        <v>5186</v>
      </c>
      <c r="H87" s="176" t="s">
        <v>434</v>
      </c>
      <c r="J87" s="33">
        <v>42010000</v>
      </c>
      <c r="K87" s="179"/>
      <c r="L87" s="169" t="s">
        <v>2008</v>
      </c>
      <c r="M87" s="169" t="s">
        <v>2008</v>
      </c>
      <c r="O87" s="178" t="s">
        <v>585</v>
      </c>
      <c r="P87" s="178"/>
      <c r="Q87" s="170" t="s">
        <v>1995</v>
      </c>
      <c r="R87" s="304"/>
      <c r="S87" s="170">
        <v>78</v>
      </c>
      <c r="T87" s="37">
        <f>0.8*V87</f>
        <v>143.20000000000002</v>
      </c>
      <c r="U87" s="308"/>
      <c r="V87" s="170">
        <v>179</v>
      </c>
      <c r="W87" s="179" t="s">
        <v>608</v>
      </c>
      <c r="X87" s="179"/>
      <c r="Y87" s="173">
        <v>5.5E-2</v>
      </c>
      <c r="Z87" s="174">
        <v>5.0000000000000001E-3</v>
      </c>
      <c r="AA87" s="173">
        <f>Y87+Z87</f>
        <v>0.06</v>
      </c>
      <c r="AB87" s="172">
        <v>300</v>
      </c>
      <c r="AC87" s="172">
        <v>10</v>
      </c>
      <c r="AD87" s="172">
        <v>110</v>
      </c>
      <c r="BB87" s="176" t="s">
        <v>4361</v>
      </c>
    </row>
    <row r="88" spans="1:55" s="12" customFormat="1" ht="15.75" x14ac:dyDescent="0.25">
      <c r="A88" s="178" t="s">
        <v>448</v>
      </c>
      <c r="B88" s="176" t="s">
        <v>532</v>
      </c>
      <c r="C88" s="176" t="s">
        <v>532</v>
      </c>
      <c r="D88" s="12" t="s">
        <v>2150</v>
      </c>
      <c r="E88" s="176" t="s">
        <v>2758</v>
      </c>
      <c r="F88" s="176" t="s">
        <v>2282</v>
      </c>
      <c r="G88" s="229" t="s">
        <v>5186</v>
      </c>
      <c r="H88" s="176" t="s">
        <v>1679</v>
      </c>
      <c r="J88" s="33">
        <v>42010000</v>
      </c>
      <c r="K88" s="179"/>
      <c r="L88" s="169" t="s">
        <v>2008</v>
      </c>
      <c r="M88" s="169" t="s">
        <v>2008</v>
      </c>
      <c r="O88" s="178" t="s">
        <v>585</v>
      </c>
      <c r="P88" s="178"/>
      <c r="Q88" s="170" t="s">
        <v>1995</v>
      </c>
      <c r="R88" s="304"/>
      <c r="S88" s="170">
        <v>78</v>
      </c>
      <c r="T88" s="37">
        <f>0.8*V88</f>
        <v>143.20000000000002</v>
      </c>
      <c r="U88" s="308"/>
      <c r="V88" s="170">
        <v>179</v>
      </c>
      <c r="W88" s="179">
        <v>5051771742236</v>
      </c>
      <c r="X88" s="179"/>
      <c r="Y88" s="173">
        <v>5.5E-2</v>
      </c>
      <c r="Z88" s="174">
        <v>5.0000000000000001E-3</v>
      </c>
      <c r="AA88" s="173">
        <f>Y88+Z88</f>
        <v>0.06</v>
      </c>
      <c r="AB88" s="172">
        <v>300</v>
      </c>
      <c r="AC88" s="172">
        <v>10</v>
      </c>
      <c r="AD88" s="172">
        <v>110</v>
      </c>
      <c r="BB88" s="176" t="s">
        <v>4361</v>
      </c>
    </row>
    <row r="90" spans="1:55" s="3" customFormat="1" ht="15.75" x14ac:dyDescent="0.25">
      <c r="A90" s="23" t="s">
        <v>448</v>
      </c>
      <c r="B90" s="24" t="s">
        <v>969</v>
      </c>
      <c r="C90" s="24"/>
      <c r="D90" s="3" t="s">
        <v>2178</v>
      </c>
      <c r="E90" s="23" t="s">
        <v>2793</v>
      </c>
      <c r="F90" s="24" t="s">
        <v>2797</v>
      </c>
      <c r="G90" s="229" t="s">
        <v>5186</v>
      </c>
      <c r="H90" s="23" t="s">
        <v>290</v>
      </c>
      <c r="J90" s="33">
        <v>42010000</v>
      </c>
      <c r="K90" s="33"/>
      <c r="L90" s="1" t="s">
        <v>2008</v>
      </c>
      <c r="M90" s="1" t="s">
        <v>2008</v>
      </c>
      <c r="O90" s="23" t="s">
        <v>2599</v>
      </c>
      <c r="P90" s="23"/>
      <c r="Q90" s="22" t="s">
        <v>1995</v>
      </c>
      <c r="R90" s="306"/>
      <c r="S90" s="22">
        <v>275</v>
      </c>
      <c r="T90" s="37">
        <f>0.8*V90</f>
        <v>500</v>
      </c>
      <c r="U90" s="308"/>
      <c r="V90" s="22">
        <v>625</v>
      </c>
      <c r="W90" s="33"/>
      <c r="X90" s="33"/>
      <c r="Y90" s="103">
        <v>0.6</v>
      </c>
      <c r="Z90" s="103">
        <v>0.01</v>
      </c>
      <c r="AA90" s="103">
        <f>Y90+Z90</f>
        <v>0.61</v>
      </c>
      <c r="AB90" s="132">
        <v>60</v>
      </c>
      <c r="AC90" s="132"/>
      <c r="AD90" s="132">
        <v>350</v>
      </c>
      <c r="BB90" s="24" t="s">
        <v>3912</v>
      </c>
    </row>
    <row r="91" spans="1:55" s="3" customFormat="1" ht="15.75" x14ac:dyDescent="0.25">
      <c r="A91" s="23" t="s">
        <v>448</v>
      </c>
      <c r="B91" s="24" t="s">
        <v>969</v>
      </c>
      <c r="C91" s="24"/>
      <c r="D91" s="3" t="s">
        <v>2178</v>
      </c>
      <c r="E91" s="23" t="s">
        <v>2794</v>
      </c>
      <c r="F91" s="24" t="s">
        <v>2797</v>
      </c>
      <c r="G91" s="229" t="s">
        <v>4061</v>
      </c>
      <c r="H91" s="23" t="s">
        <v>290</v>
      </c>
      <c r="J91" s="33">
        <v>42010000</v>
      </c>
      <c r="K91" s="33"/>
      <c r="L91" s="1" t="s">
        <v>2008</v>
      </c>
      <c r="M91" s="1" t="s">
        <v>2008</v>
      </c>
      <c r="O91" s="23" t="s">
        <v>2600</v>
      </c>
      <c r="P91" s="23"/>
      <c r="Q91" s="22" t="s">
        <v>1995</v>
      </c>
      <c r="R91" s="306"/>
      <c r="S91" s="22">
        <v>275</v>
      </c>
      <c r="T91" s="37">
        <f>0.8*V91</f>
        <v>500</v>
      </c>
      <c r="U91" s="308"/>
      <c r="V91" s="22">
        <v>625</v>
      </c>
      <c r="W91" s="33">
        <v>5051771573243</v>
      </c>
      <c r="X91" s="33"/>
      <c r="Y91" s="103">
        <v>0.6</v>
      </c>
      <c r="Z91" s="103">
        <v>0.01</v>
      </c>
      <c r="AA91" s="103">
        <f>Y91+Z91</f>
        <v>0.61</v>
      </c>
      <c r="AB91" s="132">
        <v>60</v>
      </c>
      <c r="AC91" s="132">
        <v>660</v>
      </c>
      <c r="AD91" s="132">
        <v>350</v>
      </c>
      <c r="BB91" s="24" t="s">
        <v>3912</v>
      </c>
    </row>
    <row r="92" spans="1:55" s="3" customFormat="1" ht="15.75" x14ac:dyDescent="0.25">
      <c r="A92" s="23" t="s">
        <v>448</v>
      </c>
      <c r="B92" s="24" t="s">
        <v>969</v>
      </c>
      <c r="C92" s="24"/>
      <c r="D92" s="3" t="s">
        <v>2178</v>
      </c>
      <c r="E92" s="23" t="s">
        <v>2795</v>
      </c>
      <c r="F92" s="24" t="s">
        <v>2797</v>
      </c>
      <c r="G92" s="229" t="s">
        <v>5186</v>
      </c>
      <c r="H92" s="23" t="s">
        <v>311</v>
      </c>
      <c r="J92" s="33">
        <v>42010000</v>
      </c>
      <c r="K92" s="33"/>
      <c r="L92" s="1" t="s">
        <v>2008</v>
      </c>
      <c r="M92" s="1" t="s">
        <v>2008</v>
      </c>
      <c r="O92" s="23" t="s">
        <v>2599</v>
      </c>
      <c r="P92" s="23"/>
      <c r="Q92" s="22" t="s">
        <v>1995</v>
      </c>
      <c r="R92" s="306"/>
      <c r="S92" s="22">
        <v>275</v>
      </c>
      <c r="T92" s="37">
        <f>0.8*V92</f>
        <v>500</v>
      </c>
      <c r="U92" s="308"/>
      <c r="V92" s="22">
        <v>625</v>
      </c>
      <c r="W92" s="33"/>
      <c r="X92" s="33"/>
      <c r="Y92" s="103">
        <v>0.6</v>
      </c>
      <c r="Z92" s="103">
        <v>0.01</v>
      </c>
      <c r="AA92" s="103">
        <f>Y92+Z92</f>
        <v>0.61</v>
      </c>
      <c r="AB92" s="132">
        <v>60</v>
      </c>
      <c r="AC92" s="132"/>
      <c r="AD92" s="132">
        <v>350</v>
      </c>
      <c r="BB92" s="24" t="s">
        <v>3912</v>
      </c>
    </row>
    <row r="93" spans="1:55" s="3" customFormat="1" ht="15.75" x14ac:dyDescent="0.25">
      <c r="A93" s="23" t="s">
        <v>448</v>
      </c>
      <c r="B93" s="24" t="s">
        <v>969</v>
      </c>
      <c r="C93" s="24"/>
      <c r="D93" s="3" t="s">
        <v>2178</v>
      </c>
      <c r="E93" s="23" t="s">
        <v>2796</v>
      </c>
      <c r="F93" s="24" t="s">
        <v>2797</v>
      </c>
      <c r="G93" s="229" t="s">
        <v>4061</v>
      </c>
      <c r="H93" s="23" t="s">
        <v>311</v>
      </c>
      <c r="J93" s="33">
        <v>42010000</v>
      </c>
      <c r="K93" s="33"/>
      <c r="L93" s="1" t="s">
        <v>2008</v>
      </c>
      <c r="M93" s="1" t="s">
        <v>2008</v>
      </c>
      <c r="O93" s="23" t="s">
        <v>2600</v>
      </c>
      <c r="P93" s="23"/>
      <c r="Q93" s="22" t="s">
        <v>1995</v>
      </c>
      <c r="R93" s="306"/>
      <c r="S93" s="22">
        <v>275</v>
      </c>
      <c r="T93" s="37">
        <f>0.8*V93</f>
        <v>500</v>
      </c>
      <c r="U93" s="308"/>
      <c r="V93" s="22">
        <v>625</v>
      </c>
      <c r="W93" s="33">
        <v>5051771573267</v>
      </c>
      <c r="X93" s="33"/>
      <c r="Y93" s="103">
        <v>0.6</v>
      </c>
      <c r="Z93" s="103">
        <v>0.01</v>
      </c>
      <c r="AA93" s="103">
        <f>Y93+Z93</f>
        <v>0.61</v>
      </c>
      <c r="AB93" s="132">
        <v>60</v>
      </c>
      <c r="AC93" s="132">
        <v>660</v>
      </c>
      <c r="AD93" s="132">
        <v>350</v>
      </c>
      <c r="BB93" s="24" t="s">
        <v>3912</v>
      </c>
    </row>
    <row r="95" spans="1:55" ht="15.75" x14ac:dyDescent="0.25">
      <c r="A95" s="23" t="s">
        <v>508</v>
      </c>
      <c r="B95" s="24" t="s">
        <v>2033</v>
      </c>
      <c r="C95" s="24"/>
      <c r="D95" s="3" t="s">
        <v>2237</v>
      </c>
      <c r="E95" s="23" t="s">
        <v>2533</v>
      </c>
      <c r="F95" s="24" t="s">
        <v>2300</v>
      </c>
      <c r="G95" s="230" t="s">
        <v>4061</v>
      </c>
      <c r="H95" s="23" t="s">
        <v>1609</v>
      </c>
      <c r="J95" s="33">
        <v>42010000</v>
      </c>
      <c r="K95" s="143"/>
      <c r="L95" s="1" t="s">
        <v>2008</v>
      </c>
      <c r="M95" s="1" t="s">
        <v>2008</v>
      </c>
      <c r="O95" s="23" t="s">
        <v>456</v>
      </c>
      <c r="P95" s="23"/>
      <c r="Q95" s="22" t="s">
        <v>1995</v>
      </c>
      <c r="R95" s="306"/>
      <c r="S95" s="22">
        <v>494</v>
      </c>
      <c r="T95" s="37">
        <f t="shared" ref="T95:T101" si="9">0.8*V95</f>
        <v>911.2</v>
      </c>
      <c r="U95" s="308"/>
      <c r="V95" s="22">
        <v>1139</v>
      </c>
      <c r="W95" s="33">
        <v>5051771663999</v>
      </c>
      <c r="X95" s="33"/>
      <c r="Y95" s="99">
        <v>0.65</v>
      </c>
      <c r="Z95" s="99">
        <v>0.01</v>
      </c>
      <c r="AA95" s="99">
        <f t="shared" ref="AA95:AA101" si="10">Y95+Z95</f>
        <v>0.66</v>
      </c>
      <c r="AB95" s="8">
        <v>30</v>
      </c>
      <c r="AC95" s="8">
        <v>820</v>
      </c>
      <c r="AD95" s="8">
        <v>140</v>
      </c>
      <c r="BB95" s="23" t="s">
        <v>2418</v>
      </c>
      <c r="BC95" s="12"/>
    </row>
    <row r="96" spans="1:55" ht="15.75" x14ac:dyDescent="0.25">
      <c r="A96" s="23" t="s">
        <v>508</v>
      </c>
      <c r="B96" s="24" t="s">
        <v>2033</v>
      </c>
      <c r="C96" s="24"/>
      <c r="D96" s="3" t="s">
        <v>2237</v>
      </c>
      <c r="E96" s="23" t="s">
        <v>2034</v>
      </c>
      <c r="F96" s="24" t="s">
        <v>2300</v>
      </c>
      <c r="G96" s="230" t="s">
        <v>4061</v>
      </c>
      <c r="H96" s="23" t="s">
        <v>1609</v>
      </c>
      <c r="J96" s="33">
        <v>42010000</v>
      </c>
      <c r="K96" s="143"/>
      <c r="L96" s="1" t="s">
        <v>2008</v>
      </c>
      <c r="M96" s="1" t="s">
        <v>2008</v>
      </c>
      <c r="O96" s="23" t="s">
        <v>452</v>
      </c>
      <c r="P96" s="23"/>
      <c r="Q96" s="22" t="s">
        <v>1995</v>
      </c>
      <c r="R96" s="306"/>
      <c r="S96" s="22">
        <v>494</v>
      </c>
      <c r="T96" s="37">
        <f t="shared" si="9"/>
        <v>911.2</v>
      </c>
      <c r="U96" s="308"/>
      <c r="V96" s="22">
        <v>1139</v>
      </c>
      <c r="W96" s="33">
        <v>5051771663975</v>
      </c>
      <c r="X96" s="33"/>
      <c r="Y96" s="99">
        <v>0.65</v>
      </c>
      <c r="Z96" s="99">
        <v>0.01</v>
      </c>
      <c r="AA96" s="99">
        <f t="shared" si="10"/>
        <v>0.66</v>
      </c>
      <c r="AB96" s="8">
        <v>40</v>
      </c>
      <c r="AC96" s="8">
        <v>850</v>
      </c>
      <c r="AD96" s="8">
        <v>380</v>
      </c>
      <c r="BB96" s="23" t="s">
        <v>2418</v>
      </c>
      <c r="BC96" s="12"/>
    </row>
    <row r="97" spans="1:55" ht="15.75" x14ac:dyDescent="0.25">
      <c r="A97" s="23" t="s">
        <v>508</v>
      </c>
      <c r="B97" s="24" t="s">
        <v>2033</v>
      </c>
      <c r="C97" s="24"/>
      <c r="D97" s="3" t="s">
        <v>2237</v>
      </c>
      <c r="E97" s="23" t="s">
        <v>2035</v>
      </c>
      <c r="F97" s="24" t="s">
        <v>2300</v>
      </c>
      <c r="G97" s="230" t="s">
        <v>4061</v>
      </c>
      <c r="H97" s="23" t="s">
        <v>1609</v>
      </c>
      <c r="J97" s="33">
        <v>42010000</v>
      </c>
      <c r="K97" s="143"/>
      <c r="L97" s="1" t="s">
        <v>2008</v>
      </c>
      <c r="M97" s="1" t="s">
        <v>2008</v>
      </c>
      <c r="O97" s="23" t="s">
        <v>454</v>
      </c>
      <c r="P97" s="23"/>
      <c r="Q97" s="22" t="s">
        <v>1995</v>
      </c>
      <c r="R97" s="306"/>
      <c r="S97" s="22">
        <v>494</v>
      </c>
      <c r="T97" s="37">
        <f t="shared" si="9"/>
        <v>911.2</v>
      </c>
      <c r="U97" s="308"/>
      <c r="V97" s="22">
        <v>1139</v>
      </c>
      <c r="W97" s="33">
        <v>5051771663982</v>
      </c>
      <c r="X97" s="33"/>
      <c r="Y97" s="99">
        <v>0.65</v>
      </c>
      <c r="Z97" s="99">
        <v>0.01</v>
      </c>
      <c r="AA97" s="99">
        <f t="shared" si="10"/>
        <v>0.66</v>
      </c>
      <c r="AB97" s="8">
        <v>40</v>
      </c>
      <c r="AC97" s="8">
        <v>850</v>
      </c>
      <c r="AD97" s="8">
        <v>380</v>
      </c>
      <c r="BB97" s="23" t="s">
        <v>2418</v>
      </c>
      <c r="BC97" s="12"/>
    </row>
    <row r="98" spans="1:55" ht="15.75" x14ac:dyDescent="0.25">
      <c r="A98" s="23" t="s">
        <v>508</v>
      </c>
      <c r="B98" s="24" t="s">
        <v>2033</v>
      </c>
      <c r="C98" s="24"/>
      <c r="D98" s="3" t="s">
        <v>2237</v>
      </c>
      <c r="E98" s="23" t="s">
        <v>2036</v>
      </c>
      <c r="F98" s="24" t="s">
        <v>2300</v>
      </c>
      <c r="G98" s="230" t="s">
        <v>4061</v>
      </c>
      <c r="H98" s="23" t="s">
        <v>1609</v>
      </c>
      <c r="J98" s="33">
        <v>42010000</v>
      </c>
      <c r="K98" s="143"/>
      <c r="L98" s="1" t="s">
        <v>2008</v>
      </c>
      <c r="M98" s="1" t="s">
        <v>2008</v>
      </c>
      <c r="O98" s="23" t="s">
        <v>460</v>
      </c>
      <c r="P98" s="23"/>
      <c r="Q98" s="22" t="s">
        <v>1995</v>
      </c>
      <c r="R98" s="306"/>
      <c r="S98" s="22">
        <v>494</v>
      </c>
      <c r="T98" s="37">
        <f t="shared" si="9"/>
        <v>911.2</v>
      </c>
      <c r="U98" s="308"/>
      <c r="V98" s="22">
        <v>1139</v>
      </c>
      <c r="W98" s="33">
        <v>5051771664002</v>
      </c>
      <c r="X98" s="33"/>
      <c r="Y98" s="99">
        <v>0.65</v>
      </c>
      <c r="Z98" s="99">
        <v>0.01</v>
      </c>
      <c r="AA98" s="99">
        <f t="shared" si="10"/>
        <v>0.66</v>
      </c>
      <c r="AB98" s="8">
        <v>50</v>
      </c>
      <c r="AC98" s="8">
        <v>870</v>
      </c>
      <c r="AD98" s="8">
        <v>140</v>
      </c>
      <c r="BB98" s="23" t="s">
        <v>2418</v>
      </c>
      <c r="BC98" s="12"/>
    </row>
    <row r="99" spans="1:55" ht="15.75" x14ac:dyDescent="0.25">
      <c r="A99" s="23" t="s">
        <v>508</v>
      </c>
      <c r="B99" s="24" t="s">
        <v>2033</v>
      </c>
      <c r="C99" s="24"/>
      <c r="D99" s="3" t="s">
        <v>2237</v>
      </c>
      <c r="E99" s="23" t="s">
        <v>2534</v>
      </c>
      <c r="F99" s="24" t="s">
        <v>2300</v>
      </c>
      <c r="G99" s="230" t="s">
        <v>4061</v>
      </c>
      <c r="H99" s="23" t="s">
        <v>2058</v>
      </c>
      <c r="J99" s="33">
        <v>42010000</v>
      </c>
      <c r="K99" s="143"/>
      <c r="L99" s="1" t="s">
        <v>2008</v>
      </c>
      <c r="M99" s="1" t="s">
        <v>2008</v>
      </c>
      <c r="O99" s="23" t="s">
        <v>456</v>
      </c>
      <c r="P99" s="23"/>
      <c r="Q99" s="22" t="s">
        <v>1995</v>
      </c>
      <c r="R99" s="306"/>
      <c r="S99" s="22">
        <v>494</v>
      </c>
      <c r="T99" s="37">
        <f t="shared" si="9"/>
        <v>911.2</v>
      </c>
      <c r="U99" s="308"/>
      <c r="V99" s="22">
        <v>1139</v>
      </c>
      <c r="W99" s="33">
        <v>5051771663951</v>
      </c>
      <c r="X99" s="33"/>
      <c r="Y99" s="99">
        <v>0.65</v>
      </c>
      <c r="Z99" s="99">
        <v>0.01</v>
      </c>
      <c r="AA99" s="99">
        <f t="shared" si="10"/>
        <v>0.66</v>
      </c>
      <c r="AB99" s="8">
        <v>30</v>
      </c>
      <c r="AC99" s="8">
        <v>820</v>
      </c>
      <c r="AD99" s="8">
        <v>140</v>
      </c>
      <c r="BB99" s="23" t="s">
        <v>2418</v>
      </c>
      <c r="BC99" s="12"/>
    </row>
    <row r="100" spans="1:55" ht="15.75" x14ac:dyDescent="0.25">
      <c r="A100" s="23" t="s">
        <v>508</v>
      </c>
      <c r="B100" s="24" t="s">
        <v>2033</v>
      </c>
      <c r="C100" s="24"/>
      <c r="D100" s="3" t="s">
        <v>2237</v>
      </c>
      <c r="E100" s="23" t="s">
        <v>2037</v>
      </c>
      <c r="F100" s="24" t="s">
        <v>2300</v>
      </c>
      <c r="G100" s="230" t="s">
        <v>4061</v>
      </c>
      <c r="H100" s="23" t="s">
        <v>2058</v>
      </c>
      <c r="J100" s="33">
        <v>42010000</v>
      </c>
      <c r="K100" s="143"/>
      <c r="L100" s="1" t="s">
        <v>2008</v>
      </c>
      <c r="M100" s="1" t="s">
        <v>2008</v>
      </c>
      <c r="O100" s="23" t="s">
        <v>452</v>
      </c>
      <c r="P100" s="23"/>
      <c r="Q100" s="22" t="s">
        <v>1995</v>
      </c>
      <c r="R100" s="306"/>
      <c r="S100" s="22">
        <v>494</v>
      </c>
      <c r="T100" s="37">
        <f t="shared" si="9"/>
        <v>911.2</v>
      </c>
      <c r="U100" s="308"/>
      <c r="V100" s="22">
        <v>1139</v>
      </c>
      <c r="W100" s="33">
        <v>5051771663937</v>
      </c>
      <c r="X100" s="33"/>
      <c r="Y100" s="99">
        <v>0.65</v>
      </c>
      <c r="Z100" s="99">
        <v>0.01</v>
      </c>
      <c r="AA100" s="99">
        <f t="shared" si="10"/>
        <v>0.66</v>
      </c>
      <c r="AB100" s="8">
        <v>40</v>
      </c>
      <c r="AC100" s="8">
        <v>850</v>
      </c>
      <c r="AD100" s="8">
        <v>380</v>
      </c>
      <c r="BB100" s="23" t="s">
        <v>2418</v>
      </c>
      <c r="BC100" s="12"/>
    </row>
    <row r="101" spans="1:55" ht="15.75" x14ac:dyDescent="0.25">
      <c r="A101" s="23" t="s">
        <v>508</v>
      </c>
      <c r="B101" s="24" t="s">
        <v>2033</v>
      </c>
      <c r="C101" s="24"/>
      <c r="D101" s="3" t="s">
        <v>2237</v>
      </c>
      <c r="E101" s="23" t="s">
        <v>2038</v>
      </c>
      <c r="F101" s="24" t="s">
        <v>2300</v>
      </c>
      <c r="G101" s="230" t="s">
        <v>4061</v>
      </c>
      <c r="H101" s="23" t="s">
        <v>2058</v>
      </c>
      <c r="J101" s="33">
        <v>42010000</v>
      </c>
      <c r="K101" s="143"/>
      <c r="L101" s="1" t="s">
        <v>2008</v>
      </c>
      <c r="M101" s="1" t="s">
        <v>2008</v>
      </c>
      <c r="O101" s="23" t="s">
        <v>454</v>
      </c>
      <c r="P101" s="23"/>
      <c r="Q101" s="22" t="s">
        <v>1995</v>
      </c>
      <c r="R101" s="306"/>
      <c r="S101" s="22">
        <v>494</v>
      </c>
      <c r="T101" s="37">
        <f t="shared" si="9"/>
        <v>911.2</v>
      </c>
      <c r="U101" s="308"/>
      <c r="V101" s="22">
        <v>1139</v>
      </c>
      <c r="W101" s="33">
        <v>5051771663944</v>
      </c>
      <c r="X101" s="33"/>
      <c r="Y101" s="99">
        <v>0.65</v>
      </c>
      <c r="Z101" s="99">
        <v>0.01</v>
      </c>
      <c r="AA101" s="99">
        <f t="shared" si="10"/>
        <v>0.66</v>
      </c>
      <c r="AB101" s="8">
        <v>40</v>
      </c>
      <c r="AC101" s="8">
        <v>850</v>
      </c>
      <c r="AD101" s="8">
        <v>380</v>
      </c>
      <c r="BB101" s="23" t="s">
        <v>2418</v>
      </c>
      <c r="BC101" s="12"/>
    </row>
    <row r="103" spans="1:55" s="27" customFormat="1" ht="15.75" x14ac:dyDescent="0.25">
      <c r="A103" s="23" t="s">
        <v>508</v>
      </c>
      <c r="B103" s="24" t="s">
        <v>1065</v>
      </c>
      <c r="C103" s="24" t="s">
        <v>1066</v>
      </c>
      <c r="D103" s="3" t="s">
        <v>3452</v>
      </c>
      <c r="E103" s="3" t="s">
        <v>3453</v>
      </c>
      <c r="F103" s="3" t="s">
        <v>3454</v>
      </c>
      <c r="G103" s="230" t="s">
        <v>4061</v>
      </c>
      <c r="H103" s="3" t="s">
        <v>1609</v>
      </c>
      <c r="I103" s="3"/>
      <c r="J103" s="33">
        <v>42010000</v>
      </c>
      <c r="K103" s="33"/>
      <c r="L103" s="1" t="s">
        <v>2008</v>
      </c>
      <c r="M103" s="1" t="s">
        <v>2008</v>
      </c>
      <c r="N103" s="3"/>
      <c r="O103" s="23" t="s">
        <v>484</v>
      </c>
      <c r="P103" s="23"/>
      <c r="Q103" s="22" t="s">
        <v>1995</v>
      </c>
      <c r="R103" s="306"/>
      <c r="S103" s="168">
        <v>291</v>
      </c>
      <c r="T103" s="37">
        <f t="shared" ref="T103:T110" si="11">0.8*V103</f>
        <v>535.20000000000005</v>
      </c>
      <c r="U103" s="308"/>
      <c r="V103" s="168">
        <v>669</v>
      </c>
      <c r="W103" s="33">
        <v>5038083394346</v>
      </c>
      <c r="X103" s="33"/>
      <c r="Y103" s="27">
        <v>0.35199999999999998</v>
      </c>
      <c r="Z103" s="27">
        <v>5.0000000000000001E-3</v>
      </c>
      <c r="AA103" s="27">
        <f t="shared" ref="AA103:AA110" si="12">Y103+Z103</f>
        <v>0.35699999999999998</v>
      </c>
      <c r="AB103" s="27">
        <v>40</v>
      </c>
      <c r="AC103" s="27">
        <v>370</v>
      </c>
      <c r="AD103" s="27">
        <v>320</v>
      </c>
      <c r="BB103" s="27" t="s">
        <v>3455</v>
      </c>
    </row>
    <row r="104" spans="1:55" s="27" customFormat="1" ht="15.75" x14ac:dyDescent="0.25">
      <c r="A104" s="23" t="s">
        <v>508</v>
      </c>
      <c r="B104" s="24" t="s">
        <v>1065</v>
      </c>
      <c r="C104" s="24" t="s">
        <v>1066</v>
      </c>
      <c r="D104" s="3" t="s">
        <v>3452</v>
      </c>
      <c r="E104" s="3" t="s">
        <v>3456</v>
      </c>
      <c r="F104" s="3" t="s">
        <v>3454</v>
      </c>
      <c r="G104" s="230" t="s">
        <v>4061</v>
      </c>
      <c r="H104" s="3" t="s">
        <v>1609</v>
      </c>
      <c r="I104" s="3"/>
      <c r="J104" s="33">
        <v>42010000</v>
      </c>
      <c r="K104" s="33"/>
      <c r="L104" s="1" t="s">
        <v>2008</v>
      </c>
      <c r="M104" s="1" t="s">
        <v>2008</v>
      </c>
      <c r="N104" s="3"/>
      <c r="O104" s="23" t="s">
        <v>487</v>
      </c>
      <c r="P104" s="23"/>
      <c r="Q104" s="22" t="s">
        <v>1995</v>
      </c>
      <c r="R104" s="306"/>
      <c r="S104" s="168">
        <v>291</v>
      </c>
      <c r="T104" s="37">
        <f t="shared" si="11"/>
        <v>535.20000000000005</v>
      </c>
      <c r="U104" s="308"/>
      <c r="V104" s="168">
        <v>669</v>
      </c>
      <c r="W104" s="200" t="s">
        <v>3715</v>
      </c>
      <c r="X104" s="211"/>
      <c r="Y104" s="27">
        <v>0.40400000000000003</v>
      </c>
      <c r="Z104" s="27">
        <v>5.0000000000000001E-3</v>
      </c>
      <c r="AA104" s="27">
        <f t="shared" si="12"/>
        <v>0.40900000000000003</v>
      </c>
      <c r="AB104" s="27">
        <v>40</v>
      </c>
      <c r="AC104" s="27">
        <v>440</v>
      </c>
      <c r="AD104" s="27">
        <v>320</v>
      </c>
      <c r="BB104" s="27" t="s">
        <v>3455</v>
      </c>
    </row>
    <row r="105" spans="1:55" s="27" customFormat="1" ht="15.75" x14ac:dyDescent="0.25">
      <c r="A105" s="23" t="s">
        <v>508</v>
      </c>
      <c r="B105" s="24" t="s">
        <v>1065</v>
      </c>
      <c r="C105" s="24" t="s">
        <v>1066</v>
      </c>
      <c r="D105" s="3" t="s">
        <v>3452</v>
      </c>
      <c r="E105" s="3" t="s">
        <v>3457</v>
      </c>
      <c r="F105" s="3" t="s">
        <v>3454</v>
      </c>
      <c r="G105" s="230" t="s">
        <v>4061</v>
      </c>
      <c r="H105" s="3" t="s">
        <v>1609</v>
      </c>
      <c r="I105" s="3"/>
      <c r="J105" s="33">
        <v>42010000</v>
      </c>
      <c r="K105" s="33"/>
      <c r="L105" s="1" t="s">
        <v>2008</v>
      </c>
      <c r="M105" s="1" t="s">
        <v>2008</v>
      </c>
      <c r="N105" s="3"/>
      <c r="O105" s="23" t="s">
        <v>490</v>
      </c>
      <c r="P105" s="23"/>
      <c r="Q105" s="22" t="s">
        <v>1995</v>
      </c>
      <c r="R105" s="306"/>
      <c r="S105" s="168">
        <v>291</v>
      </c>
      <c r="T105" s="37">
        <f t="shared" si="11"/>
        <v>535.20000000000005</v>
      </c>
      <c r="U105" s="308"/>
      <c r="V105" s="168">
        <v>669</v>
      </c>
      <c r="W105" s="200" t="s">
        <v>3716</v>
      </c>
      <c r="X105" s="211"/>
      <c r="Y105" s="27">
        <v>0.46400000000000002</v>
      </c>
      <c r="Z105" s="27">
        <v>5.0000000000000001E-3</v>
      </c>
      <c r="AA105" s="27">
        <f t="shared" si="12"/>
        <v>0.46900000000000003</v>
      </c>
      <c r="AB105" s="27">
        <v>40</v>
      </c>
      <c r="AC105" s="27">
        <v>460</v>
      </c>
      <c r="AD105" s="27">
        <v>380</v>
      </c>
      <c r="BB105" s="27" t="s">
        <v>3455</v>
      </c>
    </row>
    <row r="106" spans="1:55" s="27" customFormat="1" ht="15.75" x14ac:dyDescent="0.25">
      <c r="A106" s="23" t="s">
        <v>508</v>
      </c>
      <c r="B106" s="24" t="s">
        <v>1065</v>
      </c>
      <c r="C106" s="24" t="s">
        <v>1066</v>
      </c>
      <c r="D106" s="3" t="s">
        <v>3452</v>
      </c>
      <c r="E106" s="3" t="s">
        <v>3458</v>
      </c>
      <c r="F106" s="3" t="s">
        <v>3454</v>
      </c>
      <c r="G106" s="230" t="s">
        <v>4061</v>
      </c>
      <c r="H106" s="3" t="s">
        <v>1609</v>
      </c>
      <c r="I106" s="3"/>
      <c r="J106" s="33">
        <v>42010000</v>
      </c>
      <c r="K106" s="33"/>
      <c r="L106" s="1" t="s">
        <v>2008</v>
      </c>
      <c r="M106" s="1" t="s">
        <v>2008</v>
      </c>
      <c r="N106" s="3"/>
      <c r="O106" s="23" t="s">
        <v>1642</v>
      </c>
      <c r="P106" s="23"/>
      <c r="Q106" s="22" t="s">
        <v>1995</v>
      </c>
      <c r="R106" s="306"/>
      <c r="S106" s="168">
        <v>291</v>
      </c>
      <c r="T106" s="37">
        <f t="shared" si="11"/>
        <v>535.20000000000005</v>
      </c>
      <c r="U106" s="308"/>
      <c r="V106" s="168">
        <v>669</v>
      </c>
      <c r="W106" s="200" t="s">
        <v>3717</v>
      </c>
      <c r="X106" s="211"/>
      <c r="Y106" s="27">
        <v>0.55200000000000005</v>
      </c>
      <c r="Z106" s="27">
        <v>5.0000000000000001E-3</v>
      </c>
      <c r="AA106" s="27">
        <f t="shared" si="12"/>
        <v>0.55700000000000005</v>
      </c>
      <c r="AB106" s="27">
        <v>40</v>
      </c>
      <c r="AC106" s="27">
        <v>550</v>
      </c>
      <c r="AD106" s="27">
        <v>380</v>
      </c>
      <c r="BB106" s="27" t="s">
        <v>3455</v>
      </c>
    </row>
    <row r="107" spans="1:55" s="27" customFormat="1" ht="15.75" x14ac:dyDescent="0.25">
      <c r="A107" s="23" t="s">
        <v>508</v>
      </c>
      <c r="B107" s="24" t="s">
        <v>1065</v>
      </c>
      <c r="C107" s="24" t="s">
        <v>1066</v>
      </c>
      <c r="D107" s="3" t="s">
        <v>3452</v>
      </c>
      <c r="E107" s="3" t="s">
        <v>3459</v>
      </c>
      <c r="F107" s="3" t="s">
        <v>3454</v>
      </c>
      <c r="G107" s="230" t="s">
        <v>4061</v>
      </c>
      <c r="H107" s="3" t="s">
        <v>1649</v>
      </c>
      <c r="I107" s="3"/>
      <c r="J107" s="33">
        <v>42010000</v>
      </c>
      <c r="K107" s="33"/>
      <c r="L107" s="1" t="s">
        <v>2008</v>
      </c>
      <c r="M107" s="1" t="s">
        <v>2008</v>
      </c>
      <c r="N107" s="3"/>
      <c r="O107" s="23" t="s">
        <v>484</v>
      </c>
      <c r="P107" s="23"/>
      <c r="Q107" s="22" t="s">
        <v>1995</v>
      </c>
      <c r="R107" s="306"/>
      <c r="S107" s="168">
        <v>291</v>
      </c>
      <c r="T107" s="37">
        <f t="shared" si="11"/>
        <v>535.20000000000005</v>
      </c>
      <c r="U107" s="308"/>
      <c r="V107" s="168">
        <v>669</v>
      </c>
      <c r="W107" s="200" t="s">
        <v>3718</v>
      </c>
      <c r="X107" s="211"/>
      <c r="Y107" s="27">
        <v>0.35199999999999998</v>
      </c>
      <c r="Z107" s="27">
        <v>5.0000000000000001E-3</v>
      </c>
      <c r="AA107" s="27">
        <f t="shared" si="12"/>
        <v>0.35699999999999998</v>
      </c>
      <c r="AB107" s="27">
        <v>40</v>
      </c>
      <c r="AC107" s="27">
        <v>370</v>
      </c>
      <c r="AD107" s="27">
        <v>320</v>
      </c>
      <c r="BB107" s="27" t="s">
        <v>3455</v>
      </c>
    </row>
    <row r="108" spans="1:55" s="27" customFormat="1" ht="15.75" x14ac:dyDescent="0.25">
      <c r="A108" s="23" t="s">
        <v>508</v>
      </c>
      <c r="B108" s="24" t="s">
        <v>1065</v>
      </c>
      <c r="C108" s="24" t="s">
        <v>1066</v>
      </c>
      <c r="D108" s="3" t="s">
        <v>3452</v>
      </c>
      <c r="E108" s="3" t="s">
        <v>3460</v>
      </c>
      <c r="F108" s="3" t="s">
        <v>3454</v>
      </c>
      <c r="G108" s="230" t="s">
        <v>4061</v>
      </c>
      <c r="H108" s="3" t="s">
        <v>1649</v>
      </c>
      <c r="I108" s="3"/>
      <c r="J108" s="33">
        <v>42010000</v>
      </c>
      <c r="K108" s="33"/>
      <c r="L108" s="1" t="s">
        <v>2008</v>
      </c>
      <c r="M108" s="1" t="s">
        <v>2008</v>
      </c>
      <c r="N108" s="3"/>
      <c r="O108" s="23" t="s">
        <v>487</v>
      </c>
      <c r="P108" s="23"/>
      <c r="Q108" s="22" t="s">
        <v>1995</v>
      </c>
      <c r="R108" s="306"/>
      <c r="S108" s="168">
        <v>291</v>
      </c>
      <c r="T108" s="37">
        <f t="shared" si="11"/>
        <v>535.20000000000005</v>
      </c>
      <c r="U108" s="308"/>
      <c r="V108" s="168">
        <v>669</v>
      </c>
      <c r="W108" s="200" t="s">
        <v>3719</v>
      </c>
      <c r="X108" s="211"/>
      <c r="Y108" s="27">
        <v>0.40400000000000003</v>
      </c>
      <c r="Z108" s="27">
        <v>5.0000000000000001E-3</v>
      </c>
      <c r="AA108" s="27">
        <f t="shared" si="12"/>
        <v>0.40900000000000003</v>
      </c>
      <c r="AB108" s="27">
        <v>40</v>
      </c>
      <c r="AC108" s="27">
        <v>440</v>
      </c>
      <c r="AD108" s="27">
        <v>320</v>
      </c>
      <c r="BB108" s="27" t="s">
        <v>3455</v>
      </c>
    </row>
    <row r="109" spans="1:55" s="27" customFormat="1" ht="15.75" x14ac:dyDescent="0.25">
      <c r="A109" s="23" t="s">
        <v>508</v>
      </c>
      <c r="B109" s="24" t="s">
        <v>1065</v>
      </c>
      <c r="C109" s="24" t="s">
        <v>1066</v>
      </c>
      <c r="D109" s="3" t="s">
        <v>3452</v>
      </c>
      <c r="E109" s="3" t="s">
        <v>3461</v>
      </c>
      <c r="F109" s="3" t="s">
        <v>3454</v>
      </c>
      <c r="G109" s="230" t="s">
        <v>4061</v>
      </c>
      <c r="H109" s="3" t="s">
        <v>1649</v>
      </c>
      <c r="I109" s="3"/>
      <c r="J109" s="33">
        <v>42010000</v>
      </c>
      <c r="K109" s="33"/>
      <c r="L109" s="1" t="s">
        <v>2008</v>
      </c>
      <c r="M109" s="1" t="s">
        <v>2008</v>
      </c>
      <c r="N109" s="3"/>
      <c r="O109" s="23" t="s">
        <v>490</v>
      </c>
      <c r="P109" s="23"/>
      <c r="Q109" s="22" t="s">
        <v>1995</v>
      </c>
      <c r="R109" s="306"/>
      <c r="S109" s="168">
        <v>291</v>
      </c>
      <c r="T109" s="37">
        <f t="shared" si="11"/>
        <v>535.20000000000005</v>
      </c>
      <c r="U109" s="308"/>
      <c r="V109" s="168">
        <v>669</v>
      </c>
      <c r="W109" s="200" t="s">
        <v>3720</v>
      </c>
      <c r="X109" s="211"/>
      <c r="Y109" s="27">
        <v>0.46400000000000002</v>
      </c>
      <c r="Z109" s="27">
        <v>5.0000000000000001E-3</v>
      </c>
      <c r="AA109" s="27">
        <f t="shared" si="12"/>
        <v>0.46900000000000003</v>
      </c>
      <c r="AB109" s="27">
        <v>40</v>
      </c>
      <c r="AC109" s="27">
        <v>460</v>
      </c>
      <c r="AD109" s="27">
        <v>380</v>
      </c>
      <c r="BB109" s="27" t="s">
        <v>3455</v>
      </c>
    </row>
    <row r="110" spans="1:55" s="27" customFormat="1" ht="15.75" x14ac:dyDescent="0.25">
      <c r="A110" s="23" t="s">
        <v>508</v>
      </c>
      <c r="B110" s="24" t="s">
        <v>1065</v>
      </c>
      <c r="C110" s="24" t="s">
        <v>1066</v>
      </c>
      <c r="D110" s="3" t="s">
        <v>3452</v>
      </c>
      <c r="E110" s="3" t="s">
        <v>3462</v>
      </c>
      <c r="F110" s="3" t="s">
        <v>3454</v>
      </c>
      <c r="G110" s="230" t="s">
        <v>4061</v>
      </c>
      <c r="H110" s="3" t="s">
        <v>1649</v>
      </c>
      <c r="I110" s="3"/>
      <c r="J110" s="33">
        <v>42010000</v>
      </c>
      <c r="K110" s="33"/>
      <c r="L110" s="1" t="s">
        <v>2008</v>
      </c>
      <c r="M110" s="1" t="s">
        <v>2008</v>
      </c>
      <c r="N110" s="3"/>
      <c r="O110" s="23" t="s">
        <v>1642</v>
      </c>
      <c r="P110" s="23"/>
      <c r="Q110" s="22" t="s">
        <v>1995</v>
      </c>
      <c r="R110" s="306"/>
      <c r="S110" s="168">
        <v>291</v>
      </c>
      <c r="T110" s="37">
        <f t="shared" si="11"/>
        <v>535.20000000000005</v>
      </c>
      <c r="U110" s="308"/>
      <c r="V110" s="168">
        <v>669</v>
      </c>
      <c r="W110" s="200" t="s">
        <v>3721</v>
      </c>
      <c r="X110" s="211"/>
      <c r="Y110" s="27">
        <v>0.55200000000000005</v>
      </c>
      <c r="Z110" s="27">
        <v>5.0000000000000001E-3</v>
      </c>
      <c r="AA110" s="27">
        <f t="shared" si="12"/>
        <v>0.55700000000000005</v>
      </c>
      <c r="AB110" s="27">
        <v>40</v>
      </c>
      <c r="AC110" s="27">
        <v>550</v>
      </c>
      <c r="AD110" s="27">
        <v>380</v>
      </c>
      <c r="BB110" s="27" t="s">
        <v>3455</v>
      </c>
    </row>
    <row r="112" spans="1:55" s="3" customFormat="1" ht="15.75" x14ac:dyDescent="0.25">
      <c r="A112" s="23" t="s">
        <v>448</v>
      </c>
      <c r="B112" s="24" t="s">
        <v>899</v>
      </c>
      <c r="D112" s="3" t="s">
        <v>3524</v>
      </c>
      <c r="E112" s="3" t="s">
        <v>3525</v>
      </c>
      <c r="F112" s="3" t="s">
        <v>4325</v>
      </c>
      <c r="G112" s="229" t="s">
        <v>4061</v>
      </c>
      <c r="H112" s="3" t="s">
        <v>1609</v>
      </c>
      <c r="J112" s="33">
        <v>42010000</v>
      </c>
      <c r="K112" s="33"/>
      <c r="L112" s="1" t="s">
        <v>2008</v>
      </c>
      <c r="M112" s="1" t="s">
        <v>2008</v>
      </c>
      <c r="O112" s="23" t="s">
        <v>572</v>
      </c>
      <c r="P112" s="23"/>
      <c r="Q112" s="22" t="s">
        <v>1995</v>
      </c>
      <c r="R112" s="306"/>
      <c r="S112" s="168">
        <v>265</v>
      </c>
      <c r="T112" s="37">
        <f t="shared" ref="T112:T122" si="13">0.8*V112</f>
        <v>479.20000000000005</v>
      </c>
      <c r="U112" s="308"/>
      <c r="V112" s="168">
        <v>599</v>
      </c>
      <c r="W112" s="206" t="s">
        <v>3759</v>
      </c>
      <c r="X112" s="258"/>
      <c r="Y112" s="3">
        <v>0.8</v>
      </c>
      <c r="AA112" s="3">
        <v>0.8</v>
      </c>
      <c r="AB112" s="3">
        <v>20</v>
      </c>
      <c r="AC112" s="3">
        <v>680</v>
      </c>
      <c r="AD112" s="3">
        <v>520</v>
      </c>
      <c r="BB112" s="3" t="s">
        <v>3526</v>
      </c>
    </row>
    <row r="113" spans="1:54" s="3" customFormat="1" ht="15.75" x14ac:dyDescent="0.25">
      <c r="A113" s="23" t="s">
        <v>448</v>
      </c>
      <c r="B113" s="24" t="s">
        <v>899</v>
      </c>
      <c r="D113" s="3" t="s">
        <v>3524</v>
      </c>
      <c r="E113" s="3" t="s">
        <v>3527</v>
      </c>
      <c r="F113" s="3" t="s">
        <v>4325</v>
      </c>
      <c r="G113" s="229"/>
      <c r="H113" s="3" t="s">
        <v>1609</v>
      </c>
      <c r="J113" s="33">
        <v>42010000</v>
      </c>
      <c r="K113" s="33"/>
      <c r="L113" s="1" t="s">
        <v>2008</v>
      </c>
      <c r="M113" s="1" t="s">
        <v>2008</v>
      </c>
      <c r="O113" s="23" t="s">
        <v>3522</v>
      </c>
      <c r="P113" s="23"/>
      <c r="Q113" s="22" t="s">
        <v>1995</v>
      </c>
      <c r="R113" s="306"/>
      <c r="S113" s="168">
        <v>265</v>
      </c>
      <c r="T113" s="37">
        <f t="shared" si="13"/>
        <v>479.20000000000005</v>
      </c>
      <c r="U113" s="308"/>
      <c r="V113" s="168">
        <v>599</v>
      </c>
      <c r="W113" s="206" t="s">
        <v>3760</v>
      </c>
      <c r="X113" s="258"/>
      <c r="Y113" s="3">
        <v>0.9</v>
      </c>
      <c r="AA113" s="3">
        <v>0.9</v>
      </c>
      <c r="AB113" s="3">
        <v>20</v>
      </c>
      <c r="AC113" s="3">
        <v>700</v>
      </c>
      <c r="AD113" s="3">
        <v>520</v>
      </c>
      <c r="BB113" s="3" t="s">
        <v>3526</v>
      </c>
    </row>
    <row r="114" spans="1:54" s="3" customFormat="1" ht="15.75" x14ac:dyDescent="0.25">
      <c r="A114" s="23" t="s">
        <v>448</v>
      </c>
      <c r="B114" s="24" t="s">
        <v>899</v>
      </c>
      <c r="D114" s="3" t="s">
        <v>3524</v>
      </c>
      <c r="E114" s="3" t="s">
        <v>3528</v>
      </c>
      <c r="F114" s="3" t="s">
        <v>4325</v>
      </c>
      <c r="G114" s="229"/>
      <c r="H114" s="3" t="s">
        <v>1610</v>
      </c>
      <c r="J114" s="33">
        <v>42010000</v>
      </c>
      <c r="K114" s="33"/>
      <c r="L114" s="1" t="s">
        <v>2008</v>
      </c>
      <c r="M114" s="1" t="s">
        <v>2008</v>
      </c>
      <c r="O114" s="23" t="s">
        <v>572</v>
      </c>
      <c r="P114" s="23"/>
      <c r="Q114" s="22" t="s">
        <v>1995</v>
      </c>
      <c r="R114" s="306"/>
      <c r="S114" s="168">
        <v>265</v>
      </c>
      <c r="T114" s="37">
        <f t="shared" si="13"/>
        <v>479.20000000000005</v>
      </c>
      <c r="U114" s="308"/>
      <c r="V114" s="168">
        <v>599</v>
      </c>
      <c r="W114" s="206" t="s">
        <v>3761</v>
      </c>
      <c r="X114" s="258"/>
      <c r="Y114" s="3">
        <v>0.8</v>
      </c>
      <c r="AA114" s="3">
        <v>0.8</v>
      </c>
      <c r="AB114" s="3">
        <v>20</v>
      </c>
      <c r="AC114" s="3">
        <v>680</v>
      </c>
      <c r="AD114" s="3">
        <v>520</v>
      </c>
      <c r="BB114" s="3" t="s">
        <v>3526</v>
      </c>
    </row>
    <row r="115" spans="1:54" s="3" customFormat="1" ht="15.75" x14ac:dyDescent="0.25">
      <c r="A115" s="23" t="s">
        <v>448</v>
      </c>
      <c r="B115" s="24" t="s">
        <v>899</v>
      </c>
      <c r="D115" s="3" t="s">
        <v>3524</v>
      </c>
      <c r="E115" s="3" t="s">
        <v>3529</v>
      </c>
      <c r="F115" s="3" t="s">
        <v>4325</v>
      </c>
      <c r="G115" s="229"/>
      <c r="H115" s="3" t="s">
        <v>1610</v>
      </c>
      <c r="J115" s="33">
        <v>42010000</v>
      </c>
      <c r="K115" s="33"/>
      <c r="L115" s="1" t="s">
        <v>2008</v>
      </c>
      <c r="M115" s="1" t="s">
        <v>2008</v>
      </c>
      <c r="O115" s="23" t="s">
        <v>3522</v>
      </c>
      <c r="P115" s="23"/>
      <c r="Q115" s="22" t="s">
        <v>1995</v>
      </c>
      <c r="R115" s="306"/>
      <c r="S115" s="168">
        <v>265</v>
      </c>
      <c r="T115" s="37">
        <f t="shared" si="13"/>
        <v>479.20000000000005</v>
      </c>
      <c r="U115" s="308"/>
      <c r="V115" s="168">
        <v>599</v>
      </c>
      <c r="W115" s="206" t="s">
        <v>3762</v>
      </c>
      <c r="X115" s="258"/>
      <c r="Y115" s="3">
        <v>0.9</v>
      </c>
      <c r="AA115" s="3">
        <v>0.9</v>
      </c>
      <c r="AB115" s="3">
        <v>20</v>
      </c>
      <c r="AC115" s="3">
        <v>700</v>
      </c>
      <c r="AD115" s="3">
        <v>520</v>
      </c>
      <c r="BB115" s="3" t="s">
        <v>3526</v>
      </c>
    </row>
    <row r="116" spans="1:54" s="3" customFormat="1" ht="15.75" x14ac:dyDescent="0.25">
      <c r="A116" s="23" t="s">
        <v>448</v>
      </c>
      <c r="B116" s="24" t="s">
        <v>899</v>
      </c>
      <c r="D116" s="3" t="s">
        <v>3524</v>
      </c>
      <c r="E116" s="3" t="s">
        <v>3530</v>
      </c>
      <c r="F116" s="3" t="s">
        <v>4325</v>
      </c>
      <c r="G116" s="229"/>
      <c r="H116" s="3" t="s">
        <v>782</v>
      </c>
      <c r="J116" s="33">
        <v>42010000</v>
      </c>
      <c r="K116" s="33"/>
      <c r="L116" s="1" t="s">
        <v>2008</v>
      </c>
      <c r="M116" s="1" t="s">
        <v>2008</v>
      </c>
      <c r="O116" s="23" t="s">
        <v>572</v>
      </c>
      <c r="P116" s="23"/>
      <c r="Q116" s="22" t="s">
        <v>1995</v>
      </c>
      <c r="R116" s="306"/>
      <c r="S116" s="168">
        <v>265</v>
      </c>
      <c r="T116" s="37">
        <f t="shared" si="13"/>
        <v>479.20000000000005</v>
      </c>
      <c r="U116" s="308"/>
      <c r="V116" s="168">
        <v>599</v>
      </c>
      <c r="W116" s="206" t="s">
        <v>3763</v>
      </c>
      <c r="X116" s="258"/>
      <c r="Y116" s="3">
        <v>0.8</v>
      </c>
      <c r="AA116" s="3">
        <v>0.8</v>
      </c>
      <c r="AB116" s="3">
        <v>20</v>
      </c>
      <c r="AC116" s="3">
        <v>680</v>
      </c>
      <c r="AD116" s="3">
        <v>520</v>
      </c>
      <c r="BB116" s="3" t="s">
        <v>3526</v>
      </c>
    </row>
    <row r="117" spans="1:54" s="3" customFormat="1" ht="15.75" x14ac:dyDescent="0.25">
      <c r="A117" s="23" t="s">
        <v>448</v>
      </c>
      <c r="B117" s="24" t="s">
        <v>899</v>
      </c>
      <c r="D117" s="3" t="s">
        <v>3524</v>
      </c>
      <c r="E117" s="3" t="s">
        <v>3531</v>
      </c>
      <c r="F117" s="3" t="s">
        <v>4325</v>
      </c>
      <c r="G117" s="229"/>
      <c r="H117" s="3" t="s">
        <v>782</v>
      </c>
      <c r="J117" s="33">
        <v>42010000</v>
      </c>
      <c r="K117" s="33"/>
      <c r="L117" s="1" t="s">
        <v>2008</v>
      </c>
      <c r="M117" s="1" t="s">
        <v>2008</v>
      </c>
      <c r="O117" s="23" t="s">
        <v>3522</v>
      </c>
      <c r="P117" s="23"/>
      <c r="Q117" s="22" t="s">
        <v>1995</v>
      </c>
      <c r="R117" s="306"/>
      <c r="S117" s="168">
        <v>265</v>
      </c>
      <c r="T117" s="37">
        <f t="shared" si="13"/>
        <v>479.20000000000005</v>
      </c>
      <c r="U117" s="308"/>
      <c r="V117" s="168">
        <v>599</v>
      </c>
      <c r="W117" s="206" t="s">
        <v>3764</v>
      </c>
      <c r="X117" s="258"/>
      <c r="Y117" s="3">
        <v>0.9</v>
      </c>
      <c r="AA117" s="3">
        <v>0.9</v>
      </c>
      <c r="AB117" s="3">
        <v>20</v>
      </c>
      <c r="AC117" s="3">
        <v>700</v>
      </c>
      <c r="AD117" s="3">
        <v>520</v>
      </c>
      <c r="BB117" s="3" t="s">
        <v>3526</v>
      </c>
    </row>
    <row r="118" spans="1:54" s="3" customFormat="1" ht="15.75" x14ac:dyDescent="0.25">
      <c r="A118" s="23" t="s">
        <v>448</v>
      </c>
      <c r="B118" s="24" t="s">
        <v>899</v>
      </c>
      <c r="D118" s="3" t="s">
        <v>3524</v>
      </c>
      <c r="E118" s="3" t="s">
        <v>3532</v>
      </c>
      <c r="F118" s="3" t="s">
        <v>4325</v>
      </c>
      <c r="G118" s="229"/>
      <c r="H118" s="3" t="s">
        <v>3533</v>
      </c>
      <c r="J118" s="33">
        <v>42010000</v>
      </c>
      <c r="K118" s="33"/>
      <c r="L118" s="1" t="s">
        <v>2008</v>
      </c>
      <c r="M118" s="1" t="s">
        <v>2008</v>
      </c>
      <c r="O118" s="23" t="s">
        <v>572</v>
      </c>
      <c r="P118" s="23"/>
      <c r="Q118" s="22" t="s">
        <v>1995</v>
      </c>
      <c r="R118" s="306"/>
      <c r="S118" s="168">
        <v>265</v>
      </c>
      <c r="T118" s="37">
        <f t="shared" si="13"/>
        <v>479.20000000000005</v>
      </c>
      <c r="U118" s="308"/>
      <c r="V118" s="168">
        <v>599</v>
      </c>
      <c r="W118" s="206" t="s">
        <v>3765</v>
      </c>
      <c r="X118" s="258"/>
      <c r="Y118" s="3">
        <v>0.8</v>
      </c>
      <c r="AA118" s="3">
        <v>0.8</v>
      </c>
      <c r="AB118" s="3">
        <v>20</v>
      </c>
      <c r="AC118" s="3">
        <v>680</v>
      </c>
      <c r="AD118" s="3">
        <v>520</v>
      </c>
      <c r="BB118" s="3" t="s">
        <v>3526</v>
      </c>
    </row>
    <row r="119" spans="1:54" s="3" customFormat="1" ht="15.75" x14ac:dyDescent="0.25">
      <c r="A119" s="23" t="s">
        <v>448</v>
      </c>
      <c r="B119" s="24" t="s">
        <v>899</v>
      </c>
      <c r="D119" s="3" t="s">
        <v>3524</v>
      </c>
      <c r="E119" s="3" t="s">
        <v>3534</v>
      </c>
      <c r="F119" s="3" t="s">
        <v>4325</v>
      </c>
      <c r="G119" s="229"/>
      <c r="H119" s="3" t="s">
        <v>3533</v>
      </c>
      <c r="J119" s="33">
        <v>42010000</v>
      </c>
      <c r="K119" s="33"/>
      <c r="L119" s="1" t="s">
        <v>2008</v>
      </c>
      <c r="M119" s="1" t="s">
        <v>2008</v>
      </c>
      <c r="O119" s="23" t="s">
        <v>3522</v>
      </c>
      <c r="P119" s="23"/>
      <c r="Q119" s="22" t="s">
        <v>1995</v>
      </c>
      <c r="R119" s="306"/>
      <c r="S119" s="168">
        <v>265</v>
      </c>
      <c r="T119" s="37">
        <f t="shared" si="13"/>
        <v>479.20000000000005</v>
      </c>
      <c r="U119" s="308"/>
      <c r="V119" s="168">
        <v>599</v>
      </c>
      <c r="W119" s="206" t="s">
        <v>3766</v>
      </c>
      <c r="X119" s="258"/>
      <c r="Y119" s="3">
        <v>0.9</v>
      </c>
      <c r="AA119" s="3">
        <v>0.9</v>
      </c>
      <c r="AB119" s="3">
        <v>20</v>
      </c>
      <c r="AC119" s="3">
        <v>700</v>
      </c>
      <c r="AD119" s="3">
        <v>520</v>
      </c>
      <c r="BB119" s="3" t="s">
        <v>3526</v>
      </c>
    </row>
    <row r="120" spans="1:54" s="3" customFormat="1" ht="15.75" x14ac:dyDescent="0.25">
      <c r="A120" s="23" t="s">
        <v>448</v>
      </c>
      <c r="B120" s="24" t="s">
        <v>899</v>
      </c>
      <c r="D120" s="3" t="s">
        <v>3524</v>
      </c>
      <c r="E120" s="3" t="s">
        <v>3535</v>
      </c>
      <c r="F120" s="3" t="s">
        <v>4325</v>
      </c>
      <c r="G120" s="229"/>
      <c r="H120" s="3" t="s">
        <v>1659</v>
      </c>
      <c r="J120" s="33">
        <v>42010000</v>
      </c>
      <c r="K120" s="33"/>
      <c r="L120" s="1" t="s">
        <v>2008</v>
      </c>
      <c r="M120" s="1" t="s">
        <v>2008</v>
      </c>
      <c r="O120" s="23" t="s">
        <v>572</v>
      </c>
      <c r="P120" s="23"/>
      <c r="Q120" s="22" t="s">
        <v>1995</v>
      </c>
      <c r="R120" s="306"/>
      <c r="S120" s="168">
        <v>265</v>
      </c>
      <c r="T120" s="37">
        <f t="shared" si="13"/>
        <v>479.20000000000005</v>
      </c>
      <c r="U120" s="308"/>
      <c r="V120" s="168">
        <v>599</v>
      </c>
      <c r="W120" s="206" t="s">
        <v>3767</v>
      </c>
      <c r="X120" s="258"/>
      <c r="Y120" s="3">
        <v>0.8</v>
      </c>
      <c r="AA120" s="3">
        <v>0.8</v>
      </c>
      <c r="AB120" s="3">
        <v>20</v>
      </c>
      <c r="AC120" s="3">
        <v>680</v>
      </c>
      <c r="AD120" s="3">
        <v>520</v>
      </c>
      <c r="BB120" s="3" t="s">
        <v>3526</v>
      </c>
    </row>
    <row r="121" spans="1:54" s="3" customFormat="1" ht="15.75" x14ac:dyDescent="0.25">
      <c r="A121" s="23" t="s">
        <v>448</v>
      </c>
      <c r="B121" s="24" t="s">
        <v>899</v>
      </c>
      <c r="D121" s="3" t="s">
        <v>3524</v>
      </c>
      <c r="E121" s="3" t="s">
        <v>3536</v>
      </c>
      <c r="F121" s="3" t="s">
        <v>4325</v>
      </c>
      <c r="G121" s="229"/>
      <c r="H121" s="3" t="s">
        <v>1659</v>
      </c>
      <c r="J121" s="33">
        <v>42010000</v>
      </c>
      <c r="K121" s="33"/>
      <c r="L121" s="1" t="s">
        <v>2008</v>
      </c>
      <c r="M121" s="1" t="s">
        <v>2008</v>
      </c>
      <c r="O121" s="23" t="s">
        <v>3522</v>
      </c>
      <c r="P121" s="23"/>
      <c r="Q121" s="22" t="s">
        <v>1995</v>
      </c>
      <c r="R121" s="306"/>
      <c r="S121" s="168">
        <v>265</v>
      </c>
      <c r="T121" s="37">
        <f t="shared" si="13"/>
        <v>479.20000000000005</v>
      </c>
      <c r="U121" s="308"/>
      <c r="V121" s="168">
        <v>599</v>
      </c>
      <c r="W121" s="206" t="s">
        <v>3768</v>
      </c>
      <c r="X121" s="258"/>
      <c r="Y121" s="3">
        <v>0.9</v>
      </c>
      <c r="AA121" s="3">
        <v>0.9</v>
      </c>
      <c r="AB121" s="3">
        <v>20</v>
      </c>
      <c r="AC121" s="3">
        <v>700</v>
      </c>
      <c r="AD121" s="3">
        <v>520</v>
      </c>
      <c r="BB121" s="3" t="s">
        <v>3526</v>
      </c>
    </row>
    <row r="122" spans="1:54" s="12" customFormat="1" ht="15.75" x14ac:dyDescent="0.25">
      <c r="A122" s="178" t="s">
        <v>448</v>
      </c>
      <c r="B122" s="176" t="s">
        <v>899</v>
      </c>
      <c r="D122" s="12" t="s">
        <v>3537</v>
      </c>
      <c r="E122" s="12" t="s">
        <v>3538</v>
      </c>
      <c r="F122" s="12" t="s">
        <v>3539</v>
      </c>
      <c r="G122" s="229" t="s">
        <v>5186</v>
      </c>
      <c r="H122" s="12" t="s">
        <v>1609</v>
      </c>
      <c r="J122" s="33">
        <v>42010000</v>
      </c>
      <c r="K122" s="179"/>
      <c r="L122" s="169" t="s">
        <v>2008</v>
      </c>
      <c r="M122" s="169" t="s">
        <v>2008</v>
      </c>
      <c r="O122" s="178" t="s">
        <v>572</v>
      </c>
      <c r="P122" s="178"/>
      <c r="Q122" s="170" t="s">
        <v>1995</v>
      </c>
      <c r="R122" s="304"/>
      <c r="S122" s="182">
        <v>276</v>
      </c>
      <c r="T122" s="37">
        <f t="shared" si="13"/>
        <v>511.20000000000005</v>
      </c>
      <c r="U122" s="308"/>
      <c r="V122" s="182">
        <v>639</v>
      </c>
      <c r="W122" s="220">
        <v>5051771788791</v>
      </c>
      <c r="X122" s="259"/>
      <c r="BB122" s="12" t="s">
        <v>4361</v>
      </c>
    </row>
    <row r="124" spans="1:54" ht="15.75" x14ac:dyDescent="0.25">
      <c r="A124" s="23" t="s">
        <v>448</v>
      </c>
      <c r="B124" s="24" t="s">
        <v>975</v>
      </c>
      <c r="D124" t="s">
        <v>4788</v>
      </c>
      <c r="E124" s="20" t="s">
        <v>4562</v>
      </c>
      <c r="F124" t="s">
        <v>4563</v>
      </c>
      <c r="G124" s="305" t="s">
        <v>5186</v>
      </c>
      <c r="H124" t="s">
        <v>1609</v>
      </c>
      <c r="J124" s="33">
        <v>42010000</v>
      </c>
      <c r="K124" s="33"/>
      <c r="L124" s="1" t="s">
        <v>2008</v>
      </c>
      <c r="M124" s="1" t="s">
        <v>2008</v>
      </c>
      <c r="N124" s="254"/>
      <c r="O124" s="13" t="s">
        <v>4564</v>
      </c>
      <c r="Q124" s="244" t="s">
        <v>1995</v>
      </c>
      <c r="R124" s="307"/>
      <c r="S124" s="256">
        <v>375</v>
      </c>
      <c r="T124" s="37">
        <f t="shared" ref="T124:T129" si="14">V124*0.8</f>
        <v>687.2</v>
      </c>
      <c r="U124" s="308"/>
      <c r="V124" s="37">
        <v>859</v>
      </c>
      <c r="W124" s="143">
        <v>5051771914459</v>
      </c>
      <c r="Y124" s="3">
        <v>0.8</v>
      </c>
      <c r="Z124" s="3"/>
      <c r="AA124" s="3">
        <v>0.8</v>
      </c>
      <c r="AB124" s="3">
        <v>50</v>
      </c>
      <c r="AC124" s="3">
        <v>700</v>
      </c>
      <c r="AD124" s="3">
        <v>330</v>
      </c>
      <c r="BB124" s="3" t="s">
        <v>4565</v>
      </c>
    </row>
    <row r="125" spans="1:54" ht="15.75" x14ac:dyDescent="0.25">
      <c r="A125" s="23" t="s">
        <v>448</v>
      </c>
      <c r="B125" s="24" t="s">
        <v>975</v>
      </c>
      <c r="D125" t="s">
        <v>4788</v>
      </c>
      <c r="E125" s="20" t="s">
        <v>4566</v>
      </c>
      <c r="F125" t="s">
        <v>4563</v>
      </c>
      <c r="G125" s="305" t="s">
        <v>5186</v>
      </c>
      <c r="H125" t="s">
        <v>1609</v>
      </c>
      <c r="J125" s="33">
        <v>42010000</v>
      </c>
      <c r="K125" s="33"/>
      <c r="L125" s="1" t="s">
        <v>2008</v>
      </c>
      <c r="M125" s="1" t="s">
        <v>2008</v>
      </c>
      <c r="N125" s="254"/>
      <c r="O125" s="13" t="s">
        <v>2599</v>
      </c>
      <c r="Q125" s="244" t="s">
        <v>1995</v>
      </c>
      <c r="R125" s="307"/>
      <c r="S125" s="256">
        <v>375</v>
      </c>
      <c r="T125" s="37">
        <f t="shared" si="14"/>
        <v>687.2</v>
      </c>
      <c r="U125" s="308"/>
      <c r="V125" s="37">
        <v>859</v>
      </c>
      <c r="W125" s="143">
        <v>5051771914466</v>
      </c>
      <c r="Y125" s="3">
        <v>0.8</v>
      </c>
      <c r="Z125" s="3"/>
      <c r="AA125" s="3">
        <v>0.8</v>
      </c>
      <c r="AB125" s="3">
        <v>50</v>
      </c>
      <c r="AC125" s="3">
        <v>700</v>
      </c>
      <c r="AD125" s="3">
        <v>330</v>
      </c>
      <c r="BB125" s="3" t="s">
        <v>4565</v>
      </c>
    </row>
    <row r="126" spans="1:54" ht="15.75" x14ac:dyDescent="0.25">
      <c r="A126" s="23" t="s">
        <v>448</v>
      </c>
      <c r="B126" s="24" t="s">
        <v>975</v>
      </c>
      <c r="D126" t="s">
        <v>4788</v>
      </c>
      <c r="E126" s="20" t="s">
        <v>4567</v>
      </c>
      <c r="F126" t="s">
        <v>4563</v>
      </c>
      <c r="G126" s="305" t="s">
        <v>5186</v>
      </c>
      <c r="H126" t="s">
        <v>1610</v>
      </c>
      <c r="J126" s="33">
        <v>42010000</v>
      </c>
      <c r="K126" s="33"/>
      <c r="L126" s="1" t="s">
        <v>2008</v>
      </c>
      <c r="M126" s="1" t="s">
        <v>2008</v>
      </c>
      <c r="N126" s="254"/>
      <c r="O126" s="13" t="s">
        <v>4564</v>
      </c>
      <c r="Q126" s="244" t="s">
        <v>1995</v>
      </c>
      <c r="R126" s="307"/>
      <c r="S126" s="256">
        <v>375</v>
      </c>
      <c r="T126" s="37">
        <f t="shared" si="14"/>
        <v>687.2</v>
      </c>
      <c r="U126" s="308"/>
      <c r="V126" s="37">
        <v>859</v>
      </c>
      <c r="W126" s="143">
        <v>5051771914534</v>
      </c>
      <c r="Y126" s="3">
        <v>0.8</v>
      </c>
      <c r="Z126" s="3"/>
      <c r="AA126" s="3">
        <v>0.8</v>
      </c>
      <c r="AB126" s="3">
        <v>50</v>
      </c>
      <c r="AC126" s="3">
        <v>700</v>
      </c>
      <c r="AD126" s="3">
        <v>330</v>
      </c>
      <c r="BB126" s="3" t="s">
        <v>4565</v>
      </c>
    </row>
    <row r="127" spans="1:54" ht="15.75" x14ac:dyDescent="0.25">
      <c r="A127" s="23" t="s">
        <v>448</v>
      </c>
      <c r="B127" s="24" t="s">
        <v>975</v>
      </c>
      <c r="D127" t="s">
        <v>4788</v>
      </c>
      <c r="E127" s="20" t="s">
        <v>4568</v>
      </c>
      <c r="F127" t="s">
        <v>4563</v>
      </c>
      <c r="G127" s="305" t="s">
        <v>5186</v>
      </c>
      <c r="H127" t="s">
        <v>1610</v>
      </c>
      <c r="J127" s="33">
        <v>42010000</v>
      </c>
      <c r="K127" s="33"/>
      <c r="L127" s="1" t="s">
        <v>2008</v>
      </c>
      <c r="M127" s="1" t="s">
        <v>2008</v>
      </c>
      <c r="N127" s="254"/>
      <c r="O127" s="13" t="s">
        <v>2599</v>
      </c>
      <c r="Q127" s="244" t="s">
        <v>1995</v>
      </c>
      <c r="R127" s="307"/>
      <c r="S127" s="256">
        <v>375</v>
      </c>
      <c r="T127" s="37">
        <f t="shared" si="14"/>
        <v>687.2</v>
      </c>
      <c r="U127" s="308"/>
      <c r="V127" s="37">
        <v>859</v>
      </c>
      <c r="W127" s="143">
        <v>5051771914541</v>
      </c>
      <c r="Y127" s="3">
        <v>0.8</v>
      </c>
      <c r="Z127" s="3"/>
      <c r="AA127" s="3">
        <v>0.8</v>
      </c>
      <c r="AB127" s="3">
        <v>50</v>
      </c>
      <c r="AC127" s="3">
        <v>700</v>
      </c>
      <c r="AD127" s="3">
        <v>330</v>
      </c>
      <c r="BB127" s="3" t="s">
        <v>4565</v>
      </c>
    </row>
    <row r="128" spans="1:54" ht="15.75" x14ac:dyDescent="0.25">
      <c r="A128" s="23" t="s">
        <v>448</v>
      </c>
      <c r="B128" s="24" t="s">
        <v>975</v>
      </c>
      <c r="D128" t="s">
        <v>4788</v>
      </c>
      <c r="E128" s="20" t="s">
        <v>4569</v>
      </c>
      <c r="F128" t="s">
        <v>4563</v>
      </c>
      <c r="G128" s="305" t="s">
        <v>5186</v>
      </c>
      <c r="H128" t="s">
        <v>4570</v>
      </c>
      <c r="J128" s="33">
        <v>42010000</v>
      </c>
      <c r="K128" s="33"/>
      <c r="L128" s="1" t="s">
        <v>2008</v>
      </c>
      <c r="M128" s="1" t="s">
        <v>2008</v>
      </c>
      <c r="N128" s="254"/>
      <c r="O128" s="13" t="s">
        <v>4564</v>
      </c>
      <c r="Q128" s="244" t="s">
        <v>1995</v>
      </c>
      <c r="R128" s="307"/>
      <c r="S128" s="256">
        <v>375</v>
      </c>
      <c r="T128" s="37">
        <f t="shared" si="14"/>
        <v>687.2</v>
      </c>
      <c r="U128" s="308"/>
      <c r="V128" s="37">
        <v>859</v>
      </c>
      <c r="W128" s="143">
        <v>5051771921846</v>
      </c>
      <c r="Y128" s="3">
        <v>0.8</v>
      </c>
      <c r="Z128" s="3"/>
      <c r="AA128" s="3">
        <v>0.8</v>
      </c>
      <c r="AB128" s="3">
        <v>50</v>
      </c>
      <c r="AC128" s="3">
        <v>700</v>
      </c>
      <c r="AD128" s="3">
        <v>330</v>
      </c>
      <c r="BB128" s="3" t="s">
        <v>4565</v>
      </c>
    </row>
    <row r="129" spans="1:55" ht="15.75" x14ac:dyDescent="0.25">
      <c r="A129" s="23" t="s">
        <v>448</v>
      </c>
      <c r="B129" s="24" t="s">
        <v>975</v>
      </c>
      <c r="D129" t="s">
        <v>4788</v>
      </c>
      <c r="E129" s="20" t="s">
        <v>4571</v>
      </c>
      <c r="F129" t="s">
        <v>4563</v>
      </c>
      <c r="G129" s="305" t="s">
        <v>5186</v>
      </c>
      <c r="H129" t="s">
        <v>4570</v>
      </c>
      <c r="J129" s="33">
        <v>42010000</v>
      </c>
      <c r="K129" s="33"/>
      <c r="L129" s="1" t="s">
        <v>2008</v>
      </c>
      <c r="M129" s="1" t="s">
        <v>2008</v>
      </c>
      <c r="N129" s="254"/>
      <c r="O129" s="13" t="s">
        <v>2599</v>
      </c>
      <c r="Q129" s="244" t="s">
        <v>1995</v>
      </c>
      <c r="R129" s="307"/>
      <c r="S129" s="256">
        <v>375</v>
      </c>
      <c r="T129" s="37">
        <f t="shared" si="14"/>
        <v>687.2</v>
      </c>
      <c r="U129" s="308"/>
      <c r="V129" s="37">
        <v>859</v>
      </c>
      <c r="W129" s="143">
        <v>5051771921853</v>
      </c>
      <c r="Y129" s="3">
        <v>0.8</v>
      </c>
      <c r="Z129" s="3"/>
      <c r="AA129" s="3">
        <v>0.8</v>
      </c>
      <c r="AB129" s="3">
        <v>50</v>
      </c>
      <c r="AC129" s="3">
        <v>700</v>
      </c>
      <c r="AD129" s="3">
        <v>330</v>
      </c>
      <c r="BB129" s="3" t="s">
        <v>4565</v>
      </c>
    </row>
    <row r="131" spans="1:55" s="12" customFormat="1" ht="15.75" x14ac:dyDescent="0.25">
      <c r="A131" s="178" t="s">
        <v>1292</v>
      </c>
      <c r="B131" s="176" t="s">
        <v>1293</v>
      </c>
      <c r="C131" s="176"/>
      <c r="D131" s="12" t="s">
        <v>2251</v>
      </c>
      <c r="E131" s="176" t="s">
        <v>1294</v>
      </c>
      <c r="F131" s="176" t="s">
        <v>2455</v>
      </c>
      <c r="G131" s="229" t="s">
        <v>5186</v>
      </c>
      <c r="H131" s="176" t="s">
        <v>290</v>
      </c>
      <c r="J131" s="33">
        <v>39269092</v>
      </c>
      <c r="K131" s="179"/>
      <c r="L131" s="169" t="s">
        <v>2008</v>
      </c>
      <c r="M131" s="169" t="s">
        <v>2008</v>
      </c>
      <c r="O131" s="178" t="s">
        <v>330</v>
      </c>
      <c r="P131" s="178"/>
      <c r="Q131" s="170" t="s">
        <v>1995</v>
      </c>
      <c r="R131" s="304"/>
      <c r="S131" s="170">
        <v>24</v>
      </c>
      <c r="T131" s="37">
        <f t="shared" ref="T131:T140" si="15">0.8*V131</f>
        <v>44</v>
      </c>
      <c r="U131" s="308"/>
      <c r="V131" s="170">
        <v>55</v>
      </c>
      <c r="W131" s="179" t="s">
        <v>1295</v>
      </c>
      <c r="X131" s="179"/>
      <c r="Y131" s="173">
        <v>0.17599999999999999</v>
      </c>
      <c r="Z131" s="173">
        <v>0.02</v>
      </c>
      <c r="AA131" s="173">
        <f t="shared" ref="AA131:AA140" si="16">Y131+Z131</f>
        <v>0.19599999999999998</v>
      </c>
      <c r="AB131" s="172"/>
      <c r="AC131" s="172"/>
      <c r="AD131" s="172"/>
      <c r="BB131" s="176" t="s">
        <v>4361</v>
      </c>
    </row>
    <row r="132" spans="1:55" s="12" customFormat="1" ht="15.75" x14ac:dyDescent="0.25">
      <c r="A132" s="178" t="s">
        <v>1292</v>
      </c>
      <c r="B132" s="176" t="s">
        <v>1293</v>
      </c>
      <c r="C132" s="176"/>
      <c r="D132" s="12" t="s">
        <v>2251</v>
      </c>
      <c r="E132" s="176" t="s">
        <v>1296</v>
      </c>
      <c r="F132" s="176" t="s">
        <v>2455</v>
      </c>
      <c r="G132" s="229" t="s">
        <v>5186</v>
      </c>
      <c r="H132" s="176" t="s">
        <v>302</v>
      </c>
      <c r="J132" s="33">
        <v>39269092</v>
      </c>
      <c r="K132" s="179"/>
      <c r="L132" s="169" t="s">
        <v>2008</v>
      </c>
      <c r="M132" s="169" t="s">
        <v>2008</v>
      </c>
      <c r="O132" s="178" t="s">
        <v>330</v>
      </c>
      <c r="P132" s="178"/>
      <c r="Q132" s="170" t="s">
        <v>1995</v>
      </c>
      <c r="R132" s="304"/>
      <c r="S132" s="170">
        <v>24</v>
      </c>
      <c r="T132" s="37">
        <f t="shared" si="15"/>
        <v>44</v>
      </c>
      <c r="U132" s="308"/>
      <c r="V132" s="170">
        <v>55</v>
      </c>
      <c r="W132" s="179" t="s">
        <v>1297</v>
      </c>
      <c r="X132" s="179"/>
      <c r="Y132" s="173">
        <v>0.17599999999999999</v>
      </c>
      <c r="Z132" s="173">
        <v>0.02</v>
      </c>
      <c r="AA132" s="173">
        <f t="shared" si="16"/>
        <v>0.19599999999999998</v>
      </c>
      <c r="AB132" s="172"/>
      <c r="AC132" s="172"/>
      <c r="AD132" s="172"/>
      <c r="BB132" s="176" t="s">
        <v>4361</v>
      </c>
    </row>
    <row r="133" spans="1:55" s="12" customFormat="1" ht="15.75" x14ac:dyDescent="0.25">
      <c r="A133" s="178" t="s">
        <v>1292</v>
      </c>
      <c r="B133" s="176" t="s">
        <v>1293</v>
      </c>
      <c r="C133" s="176"/>
      <c r="D133" s="12" t="s">
        <v>2251</v>
      </c>
      <c r="E133" s="176" t="s">
        <v>1298</v>
      </c>
      <c r="F133" s="176" t="s">
        <v>2455</v>
      </c>
      <c r="G133" s="229" t="s">
        <v>5186</v>
      </c>
      <c r="H133" s="176" t="s">
        <v>429</v>
      </c>
      <c r="J133" s="33">
        <v>39269092</v>
      </c>
      <c r="K133" s="179"/>
      <c r="L133" s="169" t="s">
        <v>2008</v>
      </c>
      <c r="M133" s="169" t="s">
        <v>2008</v>
      </c>
      <c r="O133" s="178" t="s">
        <v>330</v>
      </c>
      <c r="P133" s="178"/>
      <c r="Q133" s="170" t="s">
        <v>1995</v>
      </c>
      <c r="R133" s="304"/>
      <c r="S133" s="170">
        <v>24</v>
      </c>
      <c r="T133" s="37">
        <f t="shared" si="15"/>
        <v>44</v>
      </c>
      <c r="U133" s="308"/>
      <c r="V133" s="170">
        <v>55</v>
      </c>
      <c r="W133" s="179" t="s">
        <v>1299</v>
      </c>
      <c r="X133" s="179"/>
      <c r="Y133" s="173">
        <v>0.17599999999999999</v>
      </c>
      <c r="Z133" s="173">
        <v>0.02</v>
      </c>
      <c r="AA133" s="173">
        <f t="shared" si="16"/>
        <v>0.19599999999999998</v>
      </c>
      <c r="AB133" s="172"/>
      <c r="AC133" s="172"/>
      <c r="AD133" s="172"/>
      <c r="BB133" s="176" t="s">
        <v>4361</v>
      </c>
    </row>
    <row r="134" spans="1:55" s="12" customFormat="1" ht="15.75" x14ac:dyDescent="0.25">
      <c r="A134" s="178" t="s">
        <v>1292</v>
      </c>
      <c r="B134" s="176" t="s">
        <v>1293</v>
      </c>
      <c r="C134" s="176"/>
      <c r="D134" s="12" t="s">
        <v>2251</v>
      </c>
      <c r="E134" s="176" t="s">
        <v>1300</v>
      </c>
      <c r="F134" s="176" t="s">
        <v>2455</v>
      </c>
      <c r="G134" s="229" t="s">
        <v>5186</v>
      </c>
      <c r="H134" s="176" t="s">
        <v>313</v>
      </c>
      <c r="J134" s="33">
        <v>39269092</v>
      </c>
      <c r="K134" s="179"/>
      <c r="L134" s="169" t="s">
        <v>2008</v>
      </c>
      <c r="M134" s="169" t="s">
        <v>2008</v>
      </c>
      <c r="O134" s="178" t="s">
        <v>330</v>
      </c>
      <c r="P134" s="178"/>
      <c r="Q134" s="170" t="s">
        <v>1995</v>
      </c>
      <c r="R134" s="304"/>
      <c r="S134" s="170">
        <v>24</v>
      </c>
      <c r="T134" s="37">
        <f t="shared" si="15"/>
        <v>44</v>
      </c>
      <c r="U134" s="308"/>
      <c r="V134" s="170">
        <v>55</v>
      </c>
      <c r="W134" s="179" t="s">
        <v>1301</v>
      </c>
      <c r="X134" s="179"/>
      <c r="Y134" s="173">
        <v>0.17599999999999999</v>
      </c>
      <c r="Z134" s="173">
        <v>0.02</v>
      </c>
      <c r="AA134" s="173">
        <f t="shared" si="16"/>
        <v>0.19599999999999998</v>
      </c>
      <c r="AB134" s="172"/>
      <c r="AC134" s="172"/>
      <c r="AD134" s="172"/>
      <c r="BB134" s="176" t="s">
        <v>4361</v>
      </c>
    </row>
    <row r="135" spans="1:55" s="12" customFormat="1" ht="15.75" x14ac:dyDescent="0.25">
      <c r="A135" s="178" t="s">
        <v>1292</v>
      </c>
      <c r="B135" s="176" t="s">
        <v>1293</v>
      </c>
      <c r="C135" s="176"/>
      <c r="D135" s="12" t="s">
        <v>2251</v>
      </c>
      <c r="E135" s="176" t="s">
        <v>1302</v>
      </c>
      <c r="F135" s="176" t="s">
        <v>2455</v>
      </c>
      <c r="G135" s="229" t="s">
        <v>5186</v>
      </c>
      <c r="H135" s="176" t="s">
        <v>308</v>
      </c>
      <c r="J135" s="33">
        <v>39269092</v>
      </c>
      <c r="K135" s="179"/>
      <c r="L135" s="169" t="s">
        <v>2008</v>
      </c>
      <c r="M135" s="169" t="s">
        <v>2008</v>
      </c>
      <c r="O135" s="178" t="s">
        <v>330</v>
      </c>
      <c r="P135" s="178"/>
      <c r="Q135" s="170" t="s">
        <v>1995</v>
      </c>
      <c r="R135" s="304"/>
      <c r="S135" s="170">
        <v>24</v>
      </c>
      <c r="T135" s="37">
        <f t="shared" si="15"/>
        <v>44</v>
      </c>
      <c r="U135" s="308"/>
      <c r="V135" s="170">
        <v>55</v>
      </c>
      <c r="W135" s="179" t="s">
        <v>1303</v>
      </c>
      <c r="X135" s="179"/>
      <c r="Y135" s="173">
        <v>0.17599999999999999</v>
      </c>
      <c r="Z135" s="173">
        <v>0.02</v>
      </c>
      <c r="AA135" s="173">
        <f t="shared" si="16"/>
        <v>0.19599999999999998</v>
      </c>
      <c r="AB135" s="172"/>
      <c r="AC135" s="172"/>
      <c r="AD135" s="172"/>
      <c r="BB135" s="176" t="s">
        <v>4361</v>
      </c>
    </row>
    <row r="136" spans="1:55" s="12" customFormat="1" ht="15.75" x14ac:dyDescent="0.25">
      <c r="A136" s="178" t="s">
        <v>1292</v>
      </c>
      <c r="B136" s="176" t="s">
        <v>1293</v>
      </c>
      <c r="C136" s="176"/>
      <c r="D136" s="12" t="s">
        <v>2251</v>
      </c>
      <c r="E136" s="176" t="s">
        <v>4800</v>
      </c>
      <c r="F136" s="176" t="s">
        <v>2455</v>
      </c>
      <c r="G136" s="229" t="s">
        <v>5186</v>
      </c>
      <c r="H136" s="176" t="s">
        <v>1659</v>
      </c>
      <c r="J136" s="33">
        <v>39269092</v>
      </c>
      <c r="K136" s="179"/>
      <c r="L136" s="169" t="s">
        <v>2008</v>
      </c>
      <c r="M136" s="169" t="s">
        <v>2008</v>
      </c>
      <c r="O136" s="178" t="s">
        <v>330</v>
      </c>
      <c r="P136" s="178"/>
      <c r="Q136" s="170" t="s">
        <v>1995</v>
      </c>
      <c r="R136" s="304"/>
      <c r="S136" s="170">
        <v>24</v>
      </c>
      <c r="T136" s="37">
        <f t="shared" si="15"/>
        <v>44</v>
      </c>
      <c r="U136" s="308"/>
      <c r="V136" s="170">
        <v>55</v>
      </c>
      <c r="W136" s="179">
        <v>5051771715049</v>
      </c>
      <c r="X136" s="179"/>
      <c r="Y136" s="173">
        <v>0.17599999999999999</v>
      </c>
      <c r="Z136" s="173">
        <v>0.02</v>
      </c>
      <c r="AA136" s="173">
        <f t="shared" si="16"/>
        <v>0.19599999999999998</v>
      </c>
      <c r="AB136" s="172"/>
      <c r="AC136" s="172"/>
      <c r="AD136" s="172"/>
      <c r="BB136" s="176" t="s">
        <v>4361</v>
      </c>
    </row>
    <row r="137" spans="1:55" s="12" customFormat="1" ht="15.75" x14ac:dyDescent="0.25">
      <c r="A137" s="178" t="s">
        <v>1292</v>
      </c>
      <c r="B137" s="176" t="s">
        <v>1293</v>
      </c>
      <c r="C137" s="176"/>
      <c r="D137" s="12" t="s">
        <v>2212</v>
      </c>
      <c r="E137" s="176" t="s">
        <v>1304</v>
      </c>
      <c r="F137" s="176" t="s">
        <v>2435</v>
      </c>
      <c r="G137" s="229" t="s">
        <v>4061</v>
      </c>
      <c r="H137" s="176" t="s">
        <v>302</v>
      </c>
      <c r="J137" s="33">
        <v>39269097</v>
      </c>
      <c r="K137" s="179"/>
      <c r="L137" s="169" t="s">
        <v>2008</v>
      </c>
      <c r="M137" s="169" t="s">
        <v>2008</v>
      </c>
      <c r="O137" s="178" t="s">
        <v>1305</v>
      </c>
      <c r="P137" s="178"/>
      <c r="Q137" s="170" t="s">
        <v>1995</v>
      </c>
      <c r="R137" s="304"/>
      <c r="S137" s="170">
        <v>138</v>
      </c>
      <c r="T137" s="37">
        <f t="shared" si="15"/>
        <v>255.20000000000002</v>
      </c>
      <c r="U137" s="308"/>
      <c r="V137" s="170">
        <v>319</v>
      </c>
      <c r="W137" s="179" t="s">
        <v>1306</v>
      </c>
      <c r="X137" s="179"/>
      <c r="Y137" s="173">
        <v>0.67500000000000004</v>
      </c>
      <c r="Z137" s="173">
        <v>0.08</v>
      </c>
      <c r="AA137" s="173">
        <f t="shared" si="16"/>
        <v>0.755</v>
      </c>
      <c r="AB137" s="172">
        <v>240</v>
      </c>
      <c r="AC137" s="172">
        <v>230</v>
      </c>
      <c r="AD137" s="172">
        <v>270</v>
      </c>
      <c r="BB137" s="176" t="s">
        <v>4361</v>
      </c>
    </row>
    <row r="138" spans="1:55" s="12" customFormat="1" ht="15.75" x14ac:dyDescent="0.25">
      <c r="A138" s="178" t="s">
        <v>1292</v>
      </c>
      <c r="B138" s="176" t="s">
        <v>1293</v>
      </c>
      <c r="C138" s="176"/>
      <c r="D138" s="12" t="s">
        <v>2212</v>
      </c>
      <c r="E138" s="176" t="s">
        <v>1307</v>
      </c>
      <c r="F138" s="176" t="s">
        <v>2435</v>
      </c>
      <c r="G138" s="229" t="s">
        <v>4061</v>
      </c>
      <c r="H138" s="176" t="s">
        <v>313</v>
      </c>
      <c r="J138" s="33">
        <v>39269097</v>
      </c>
      <c r="K138" s="179"/>
      <c r="L138" s="169" t="s">
        <v>2008</v>
      </c>
      <c r="M138" s="169" t="s">
        <v>2008</v>
      </c>
      <c r="O138" s="178" t="s">
        <v>1305</v>
      </c>
      <c r="P138" s="178"/>
      <c r="Q138" s="170" t="s">
        <v>1995</v>
      </c>
      <c r="R138" s="304"/>
      <c r="S138" s="170">
        <v>138</v>
      </c>
      <c r="T138" s="37">
        <f t="shared" si="15"/>
        <v>255.20000000000002</v>
      </c>
      <c r="U138" s="308"/>
      <c r="V138" s="170">
        <v>319</v>
      </c>
      <c r="W138" s="179" t="s">
        <v>1308</v>
      </c>
      <c r="X138" s="179"/>
      <c r="Y138" s="173">
        <v>0.67500000000000004</v>
      </c>
      <c r="Z138" s="173">
        <v>0.08</v>
      </c>
      <c r="AA138" s="173">
        <f t="shared" si="16"/>
        <v>0.755</v>
      </c>
      <c r="AB138" s="172">
        <v>240</v>
      </c>
      <c r="AC138" s="172">
        <v>230</v>
      </c>
      <c r="AD138" s="172">
        <v>270</v>
      </c>
      <c r="BB138" s="176" t="s">
        <v>4361</v>
      </c>
    </row>
    <row r="139" spans="1:55" s="12" customFormat="1" ht="15.75" x14ac:dyDescent="0.25">
      <c r="A139" s="178" t="s">
        <v>1292</v>
      </c>
      <c r="B139" s="176" t="s">
        <v>1293</v>
      </c>
      <c r="C139" s="176"/>
      <c r="D139" s="12" t="s">
        <v>2212</v>
      </c>
      <c r="E139" s="176" t="s">
        <v>1309</v>
      </c>
      <c r="F139" s="176" t="s">
        <v>2435</v>
      </c>
      <c r="G139" s="229" t="s">
        <v>4061</v>
      </c>
      <c r="H139" s="176" t="s">
        <v>406</v>
      </c>
      <c r="J139" s="33">
        <v>39269097</v>
      </c>
      <c r="K139" s="179"/>
      <c r="L139" s="169" t="s">
        <v>2008</v>
      </c>
      <c r="M139" s="169" t="s">
        <v>2008</v>
      </c>
      <c r="O139" s="178" t="s">
        <v>1305</v>
      </c>
      <c r="P139" s="178"/>
      <c r="Q139" s="170" t="s">
        <v>1995</v>
      </c>
      <c r="R139" s="304"/>
      <c r="S139" s="170">
        <v>138</v>
      </c>
      <c r="T139" s="37">
        <f t="shared" si="15"/>
        <v>255.20000000000002</v>
      </c>
      <c r="U139" s="308"/>
      <c r="V139" s="170">
        <v>319</v>
      </c>
      <c r="W139" s="179" t="s">
        <v>1310</v>
      </c>
      <c r="X139" s="179"/>
      <c r="Y139" s="173">
        <v>0.67500000000000004</v>
      </c>
      <c r="Z139" s="173">
        <v>0.08</v>
      </c>
      <c r="AA139" s="173">
        <f t="shared" si="16"/>
        <v>0.755</v>
      </c>
      <c r="AB139" s="172">
        <v>240</v>
      </c>
      <c r="AC139" s="172">
        <v>230</v>
      </c>
      <c r="AD139" s="172">
        <v>270</v>
      </c>
      <c r="BB139" s="176" t="s">
        <v>4361</v>
      </c>
    </row>
    <row r="140" spans="1:55" s="12" customFormat="1" ht="15.75" x14ac:dyDescent="0.25">
      <c r="A140" s="178" t="s">
        <v>1292</v>
      </c>
      <c r="B140" s="176" t="s">
        <v>1293</v>
      </c>
      <c r="C140" s="176"/>
      <c r="D140" s="12" t="s">
        <v>2212</v>
      </c>
      <c r="E140" s="176" t="s">
        <v>2506</v>
      </c>
      <c r="F140" s="176" t="s">
        <v>2435</v>
      </c>
      <c r="G140" s="229" t="s">
        <v>4061</v>
      </c>
      <c r="H140" s="176" t="s">
        <v>429</v>
      </c>
      <c r="J140" s="33">
        <v>39269097</v>
      </c>
      <c r="K140" s="179"/>
      <c r="L140" s="169" t="s">
        <v>2008</v>
      </c>
      <c r="M140" s="169" t="s">
        <v>2008</v>
      </c>
      <c r="O140" s="178" t="s">
        <v>1305</v>
      </c>
      <c r="P140" s="178"/>
      <c r="Q140" s="170" t="s">
        <v>1995</v>
      </c>
      <c r="R140" s="304"/>
      <c r="S140" s="170">
        <v>138</v>
      </c>
      <c r="T140" s="37">
        <f t="shared" si="15"/>
        <v>255.20000000000002</v>
      </c>
      <c r="U140" s="308"/>
      <c r="V140" s="170">
        <v>319</v>
      </c>
      <c r="W140" s="179">
        <v>5051771565422</v>
      </c>
      <c r="X140" s="179"/>
      <c r="Y140" s="173">
        <v>0.67500000000000004</v>
      </c>
      <c r="Z140" s="173">
        <v>0.08</v>
      </c>
      <c r="AA140" s="173">
        <f t="shared" si="16"/>
        <v>0.755</v>
      </c>
      <c r="AB140" s="172">
        <v>240</v>
      </c>
      <c r="AC140" s="172">
        <v>230</v>
      </c>
      <c r="AD140" s="172">
        <v>270</v>
      </c>
      <c r="BB140" s="176" t="s">
        <v>4361</v>
      </c>
    </row>
    <row r="142" spans="1:55" ht="15.75" x14ac:dyDescent="0.25">
      <c r="A142" s="23" t="s">
        <v>1292</v>
      </c>
      <c r="B142" s="24" t="s">
        <v>1311</v>
      </c>
      <c r="C142" s="24"/>
      <c r="D142" s="3" t="s">
        <v>1315</v>
      </c>
      <c r="E142" s="24" t="s">
        <v>1315</v>
      </c>
      <c r="F142" s="24" t="s">
        <v>2436</v>
      </c>
      <c r="G142" s="229" t="s">
        <v>4061</v>
      </c>
      <c r="H142" s="24" t="s">
        <v>422</v>
      </c>
      <c r="J142" s="33">
        <v>56081919</v>
      </c>
      <c r="K142" s="143"/>
      <c r="L142" s="1" t="s">
        <v>2008</v>
      </c>
      <c r="M142" s="1" t="s">
        <v>2008</v>
      </c>
      <c r="O142" s="23" t="s">
        <v>330</v>
      </c>
      <c r="P142" s="23"/>
      <c r="Q142" s="22" t="s">
        <v>1995</v>
      </c>
      <c r="R142" s="306"/>
      <c r="S142" s="22">
        <v>131</v>
      </c>
      <c r="T142" s="37">
        <f>0.8*V142</f>
        <v>239.20000000000002</v>
      </c>
      <c r="U142" s="308"/>
      <c r="V142" s="22">
        <v>299</v>
      </c>
      <c r="W142" s="33" t="s">
        <v>1316</v>
      </c>
      <c r="X142" s="33"/>
      <c r="Y142" s="99">
        <v>0.70499999999999996</v>
      </c>
      <c r="Z142" s="99">
        <v>5.0000000000000001E-3</v>
      </c>
      <c r="AA142" s="99">
        <f>Y142+Z142</f>
        <v>0.71</v>
      </c>
      <c r="AB142" s="8">
        <v>25</v>
      </c>
      <c r="AC142" s="8">
        <v>375</v>
      </c>
      <c r="AD142" s="8">
        <v>330</v>
      </c>
      <c r="BB142" s="24" t="s">
        <v>3930</v>
      </c>
      <c r="BC142" s="157"/>
    </row>
    <row r="143" spans="1:55" ht="15.75" x14ac:dyDescent="0.25">
      <c r="A143" s="23" t="s">
        <v>1292</v>
      </c>
      <c r="B143" s="24" t="s">
        <v>1311</v>
      </c>
      <c r="C143" s="24"/>
      <c r="D143" s="3" t="s">
        <v>2437</v>
      </c>
      <c r="E143" s="24" t="s">
        <v>2437</v>
      </c>
      <c r="F143" s="24" t="s">
        <v>2438</v>
      </c>
      <c r="G143" s="229" t="s">
        <v>4061</v>
      </c>
      <c r="H143" s="24" t="s">
        <v>422</v>
      </c>
      <c r="J143" s="33">
        <v>56081919</v>
      </c>
      <c r="K143" s="143"/>
      <c r="L143" s="1" t="s">
        <v>2008</v>
      </c>
      <c r="M143" s="1" t="s">
        <v>2008</v>
      </c>
      <c r="O143" s="23" t="s">
        <v>330</v>
      </c>
      <c r="P143" s="23"/>
      <c r="Q143" s="22" t="s">
        <v>1995</v>
      </c>
      <c r="R143" s="306"/>
      <c r="S143" s="22">
        <v>222</v>
      </c>
      <c r="T143" s="37">
        <f>0.8*V143</f>
        <v>407.20000000000005</v>
      </c>
      <c r="U143" s="308"/>
      <c r="V143" s="22">
        <v>509</v>
      </c>
      <c r="W143" s="33">
        <v>5051771314945</v>
      </c>
      <c r="X143" s="33"/>
      <c r="Y143" s="99">
        <v>0.72499999999999998</v>
      </c>
      <c r="Z143" s="99">
        <v>5.0000000000000001E-3</v>
      </c>
      <c r="AA143" s="99">
        <f>Y143+Z143</f>
        <v>0.73</v>
      </c>
      <c r="AB143" s="8">
        <v>30</v>
      </c>
      <c r="AC143" s="8">
        <v>375</v>
      </c>
      <c r="AD143" s="8">
        <v>280</v>
      </c>
      <c r="BB143" s="24" t="s">
        <v>2439</v>
      </c>
      <c r="BC143" s="12"/>
    </row>
    <row r="145" spans="1:55" ht="15.75" x14ac:dyDescent="0.25">
      <c r="A145" t="s">
        <v>1671</v>
      </c>
      <c r="B145" t="s">
        <v>1311</v>
      </c>
      <c r="D145" t="s">
        <v>4791</v>
      </c>
      <c r="E145" s="20" t="s">
        <v>4631</v>
      </c>
      <c r="F145" t="s">
        <v>4632</v>
      </c>
      <c r="G145" s="305" t="s">
        <v>4061</v>
      </c>
      <c r="H145" t="s">
        <v>4633</v>
      </c>
      <c r="J145" s="33">
        <v>56081919</v>
      </c>
      <c r="K145" s="143"/>
      <c r="L145" s="1" t="s">
        <v>2008</v>
      </c>
      <c r="M145" s="1" t="s">
        <v>2008</v>
      </c>
      <c r="N145" s="254"/>
      <c r="O145" s="13" t="s">
        <v>4634</v>
      </c>
      <c r="Q145" s="244" t="s">
        <v>1995</v>
      </c>
      <c r="R145" s="307"/>
      <c r="S145" s="256">
        <v>77</v>
      </c>
      <c r="T145" s="37">
        <f>V145*0.8</f>
        <v>143.20000000000002</v>
      </c>
      <c r="U145" s="308"/>
      <c r="V145" s="37">
        <v>179</v>
      </c>
      <c r="W145" s="143">
        <v>5051771915838</v>
      </c>
      <c r="BB145" t="s">
        <v>4635</v>
      </c>
    </row>
    <row r="146" spans="1:55" ht="15.75" x14ac:dyDescent="0.25">
      <c r="A146" t="s">
        <v>1671</v>
      </c>
      <c r="B146" t="s">
        <v>1311</v>
      </c>
      <c r="D146" t="s">
        <v>4791</v>
      </c>
      <c r="E146" s="20" t="s">
        <v>4636</v>
      </c>
      <c r="F146" t="s">
        <v>4632</v>
      </c>
      <c r="G146" s="305" t="s">
        <v>4061</v>
      </c>
      <c r="H146" t="s">
        <v>4633</v>
      </c>
      <c r="J146" s="33">
        <v>56081919</v>
      </c>
      <c r="K146" s="143"/>
      <c r="L146" s="1" t="s">
        <v>2008</v>
      </c>
      <c r="M146" s="1" t="s">
        <v>2008</v>
      </c>
      <c r="N146" s="254"/>
      <c r="O146" s="13" t="s">
        <v>4637</v>
      </c>
      <c r="Q146" s="244" t="s">
        <v>1995</v>
      </c>
      <c r="R146" s="307"/>
      <c r="S146" s="256">
        <v>107</v>
      </c>
      <c r="T146" s="37">
        <f>V146*0.8</f>
        <v>196</v>
      </c>
      <c r="U146" s="308"/>
      <c r="V146" s="37">
        <v>245</v>
      </c>
      <c r="W146" s="143">
        <v>5051771915845</v>
      </c>
      <c r="BB146" t="s">
        <v>4635</v>
      </c>
    </row>
    <row r="147" spans="1:55" ht="15.75" x14ac:dyDescent="0.25">
      <c r="A147" t="s">
        <v>1671</v>
      </c>
      <c r="B147" t="s">
        <v>1311</v>
      </c>
      <c r="D147" t="s">
        <v>4791</v>
      </c>
      <c r="E147" s="20" t="s">
        <v>4638</v>
      </c>
      <c r="F147" t="s">
        <v>4632</v>
      </c>
      <c r="G147" s="305" t="s">
        <v>5186</v>
      </c>
      <c r="H147" t="s">
        <v>4633</v>
      </c>
      <c r="J147" s="33">
        <v>56081919</v>
      </c>
      <c r="K147" s="143"/>
      <c r="L147" s="1" t="s">
        <v>2008</v>
      </c>
      <c r="M147" s="1" t="s">
        <v>2008</v>
      </c>
      <c r="N147" s="254"/>
      <c r="O147" s="13" t="s">
        <v>4639</v>
      </c>
      <c r="Q147" s="244" t="s">
        <v>1995</v>
      </c>
      <c r="R147" s="307"/>
      <c r="S147" s="256">
        <v>141</v>
      </c>
      <c r="T147" s="37">
        <f>V147*0.8</f>
        <v>260</v>
      </c>
      <c r="U147" s="308"/>
      <c r="V147" s="37">
        <v>325</v>
      </c>
      <c r="W147" s="143">
        <v>5051771915852</v>
      </c>
      <c r="BB147" t="s">
        <v>4635</v>
      </c>
    </row>
    <row r="149" spans="1:55" ht="15.75" x14ac:dyDescent="0.25">
      <c r="A149" s="23" t="s">
        <v>1292</v>
      </c>
      <c r="B149" s="24" t="s">
        <v>1293</v>
      </c>
      <c r="C149" s="24"/>
      <c r="D149" s="3" t="s">
        <v>2255</v>
      </c>
      <c r="E149" s="24" t="s">
        <v>1413</v>
      </c>
      <c r="F149" s="24" t="s">
        <v>2460</v>
      </c>
      <c r="G149" s="230" t="s">
        <v>4061</v>
      </c>
      <c r="H149" s="24" t="s">
        <v>429</v>
      </c>
      <c r="J149" s="33">
        <v>83025000</v>
      </c>
      <c r="K149" s="143"/>
      <c r="L149" s="1" t="s">
        <v>2008</v>
      </c>
      <c r="M149" s="1" t="s">
        <v>2008</v>
      </c>
      <c r="O149" s="23" t="s">
        <v>330</v>
      </c>
      <c r="P149" s="23"/>
      <c r="Q149" s="22" t="s">
        <v>1995</v>
      </c>
      <c r="R149" s="306">
        <v>39</v>
      </c>
      <c r="S149" s="22">
        <v>35</v>
      </c>
      <c r="T149" s="37">
        <f>0.8*V149</f>
        <v>63.2</v>
      </c>
      <c r="U149" s="308">
        <v>89</v>
      </c>
      <c r="V149" s="22">
        <v>79</v>
      </c>
      <c r="W149" s="33" t="s">
        <v>1414</v>
      </c>
      <c r="X149" s="33"/>
      <c r="Y149" s="99">
        <v>0.2</v>
      </c>
      <c r="Z149" s="99">
        <v>0.01</v>
      </c>
      <c r="AA149" s="99">
        <f>Y149+Z149</f>
        <v>0.21000000000000002</v>
      </c>
      <c r="AB149" s="8">
        <v>10</v>
      </c>
      <c r="AC149" s="8">
        <v>140</v>
      </c>
      <c r="AD149" s="8">
        <v>120</v>
      </c>
      <c r="BB149" s="24" t="s">
        <v>1409</v>
      </c>
      <c r="BC149" s="32"/>
    </row>
    <row r="151" spans="1:55" s="3" customFormat="1" ht="15.75" x14ac:dyDescent="0.25">
      <c r="A151" s="23" t="s">
        <v>1292</v>
      </c>
      <c r="B151" s="24" t="s">
        <v>1293</v>
      </c>
      <c r="C151" s="24"/>
      <c r="D151" s="3" t="s">
        <v>2218</v>
      </c>
      <c r="E151" s="24" t="s">
        <v>1424</v>
      </c>
      <c r="F151" s="24" t="s">
        <v>2461</v>
      </c>
      <c r="G151" s="230" t="s">
        <v>4061</v>
      </c>
      <c r="H151" s="24" t="s">
        <v>429</v>
      </c>
      <c r="J151" s="33">
        <v>83025000</v>
      </c>
      <c r="K151" s="33"/>
      <c r="L151" s="1" t="s">
        <v>2008</v>
      </c>
      <c r="M151" s="1" t="s">
        <v>2008</v>
      </c>
      <c r="O151" s="23" t="s">
        <v>330</v>
      </c>
      <c r="P151" s="23"/>
      <c r="Q151" s="22" t="s">
        <v>1995</v>
      </c>
      <c r="R151" s="306">
        <v>52</v>
      </c>
      <c r="S151" s="22">
        <v>48</v>
      </c>
      <c r="T151" s="37">
        <f>0.8*V151</f>
        <v>88</v>
      </c>
      <c r="U151" s="308">
        <v>119</v>
      </c>
      <c r="V151" s="22">
        <v>110</v>
      </c>
      <c r="W151" s="33" t="s">
        <v>1425</v>
      </c>
      <c r="X151" s="33"/>
      <c r="Y151" s="103">
        <v>0.38500000000000001</v>
      </c>
      <c r="Z151" s="103">
        <v>0.01</v>
      </c>
      <c r="AA151" s="103">
        <f>Y151+Z151</f>
        <v>0.39500000000000002</v>
      </c>
      <c r="AB151" s="132">
        <v>10</v>
      </c>
      <c r="AC151" s="132">
        <v>230</v>
      </c>
      <c r="AD151" s="132">
        <v>70</v>
      </c>
      <c r="BB151" s="24" t="s">
        <v>1420</v>
      </c>
    </row>
    <row r="153" spans="1:55" s="3" customFormat="1" ht="15.75" x14ac:dyDescent="0.25">
      <c r="A153" s="23" t="s">
        <v>1292</v>
      </c>
      <c r="B153" s="24" t="s">
        <v>1293</v>
      </c>
      <c r="C153" s="24"/>
      <c r="D153" s="3" t="s">
        <v>2218</v>
      </c>
      <c r="E153" s="24" t="s">
        <v>1430</v>
      </c>
      <c r="F153" s="24" t="s">
        <v>2461</v>
      </c>
      <c r="G153" s="230" t="s">
        <v>4061</v>
      </c>
      <c r="H153" s="24" t="s">
        <v>308</v>
      </c>
      <c r="J153" s="33">
        <v>83025000</v>
      </c>
      <c r="K153" s="33"/>
      <c r="L153" s="1" t="s">
        <v>2008</v>
      </c>
      <c r="M153" s="1" t="s">
        <v>2008</v>
      </c>
      <c r="O153" s="23" t="s">
        <v>330</v>
      </c>
      <c r="P153" s="23"/>
      <c r="Q153" s="22" t="s">
        <v>1995</v>
      </c>
      <c r="R153" s="306">
        <v>52</v>
      </c>
      <c r="S153" s="22">
        <v>48</v>
      </c>
      <c r="T153" s="37">
        <f>0.8*V153</f>
        <v>88</v>
      </c>
      <c r="U153" s="308">
        <v>119</v>
      </c>
      <c r="V153" s="22">
        <v>110</v>
      </c>
      <c r="W153" s="33" t="s">
        <v>1431</v>
      </c>
      <c r="X153" s="33"/>
      <c r="Y153" s="103">
        <v>0.38500000000000001</v>
      </c>
      <c r="Z153" s="103">
        <v>0.01</v>
      </c>
      <c r="AA153" s="103">
        <f>Y153+Z153</f>
        <v>0.39500000000000002</v>
      </c>
      <c r="AB153" s="132">
        <v>10</v>
      </c>
      <c r="AC153" s="132">
        <v>230</v>
      </c>
      <c r="AD153" s="132">
        <v>70</v>
      </c>
      <c r="BB153" s="24" t="s">
        <v>1420</v>
      </c>
    </row>
    <row r="154" spans="1:55" s="3" customFormat="1" ht="15.75" x14ac:dyDescent="0.25">
      <c r="A154" s="23" t="s">
        <v>1292</v>
      </c>
      <c r="B154" s="24" t="s">
        <v>1293</v>
      </c>
      <c r="C154" s="24"/>
      <c r="D154" s="3" t="s">
        <v>2218</v>
      </c>
      <c r="E154" s="24" t="s">
        <v>2507</v>
      </c>
      <c r="F154" s="24" t="s">
        <v>2461</v>
      </c>
      <c r="G154" s="230" t="s">
        <v>5186</v>
      </c>
      <c r="H154" s="24" t="s">
        <v>2451</v>
      </c>
      <c r="J154" s="33">
        <v>83025000</v>
      </c>
      <c r="K154" s="33"/>
      <c r="L154" s="1" t="s">
        <v>2008</v>
      </c>
      <c r="M154" s="1" t="s">
        <v>2008</v>
      </c>
      <c r="O154" s="23" t="s">
        <v>330</v>
      </c>
      <c r="P154" s="23"/>
      <c r="Q154" s="22" t="s">
        <v>1995</v>
      </c>
      <c r="R154" s="306">
        <v>52</v>
      </c>
      <c r="S154" s="22">
        <v>48</v>
      </c>
      <c r="T154" s="37">
        <f>0.8*V154</f>
        <v>88</v>
      </c>
      <c r="U154" s="308">
        <v>119</v>
      </c>
      <c r="V154" s="22">
        <v>110</v>
      </c>
      <c r="W154" s="33">
        <v>5051771714738</v>
      </c>
      <c r="X154" s="33"/>
      <c r="Y154" s="103">
        <v>0.38500000000000001</v>
      </c>
      <c r="Z154" s="103">
        <v>0.01</v>
      </c>
      <c r="AA154" s="103">
        <f>Y154+Z154</f>
        <v>0.39500000000000002</v>
      </c>
      <c r="AB154" s="132">
        <v>10</v>
      </c>
      <c r="AC154" s="132">
        <v>230</v>
      </c>
      <c r="AD154" s="132">
        <v>70</v>
      </c>
      <c r="BB154" s="24" t="s">
        <v>1420</v>
      </c>
    </row>
    <row r="155" spans="1:55" s="3" customFormat="1" ht="15.75" x14ac:dyDescent="0.25">
      <c r="A155" s="23" t="s">
        <v>1292</v>
      </c>
      <c r="B155" s="24" t="s">
        <v>1293</v>
      </c>
      <c r="C155" s="24"/>
      <c r="D155" s="3" t="s">
        <v>2218</v>
      </c>
      <c r="E155" s="24" t="s">
        <v>2508</v>
      </c>
      <c r="F155" s="24" t="s">
        <v>2461</v>
      </c>
      <c r="G155" s="230" t="s">
        <v>4061</v>
      </c>
      <c r="H155" s="24" t="s">
        <v>303</v>
      </c>
      <c r="J155" s="33">
        <v>83025000</v>
      </c>
      <c r="K155" s="33"/>
      <c r="L155" s="1" t="s">
        <v>2008</v>
      </c>
      <c r="M155" s="1" t="s">
        <v>2008</v>
      </c>
      <c r="O155" s="23" t="s">
        <v>330</v>
      </c>
      <c r="P155" s="23"/>
      <c r="Q155" s="22" t="s">
        <v>1995</v>
      </c>
      <c r="R155" s="306">
        <v>52</v>
      </c>
      <c r="S155" s="22">
        <v>48</v>
      </c>
      <c r="T155" s="37">
        <f>0.8*V155</f>
        <v>88</v>
      </c>
      <c r="U155" s="308">
        <v>119</v>
      </c>
      <c r="V155" s="22">
        <v>110</v>
      </c>
      <c r="W155" s="33">
        <v>5051771714745</v>
      </c>
      <c r="X155" s="33"/>
      <c r="Y155" s="103">
        <v>0.38500000000000001</v>
      </c>
      <c r="Z155" s="103">
        <v>0.01</v>
      </c>
      <c r="AA155" s="103">
        <f>Y155+Z155</f>
        <v>0.39500000000000002</v>
      </c>
      <c r="AB155" s="132">
        <v>10</v>
      </c>
      <c r="AC155" s="132">
        <v>230</v>
      </c>
      <c r="AD155" s="132">
        <v>70</v>
      </c>
      <c r="BB155" s="24" t="s">
        <v>1420</v>
      </c>
    </row>
    <row r="157" spans="1:55" ht="15.75" x14ac:dyDescent="0.25">
      <c r="A157" s="23" t="s">
        <v>1292</v>
      </c>
      <c r="B157" s="24" t="s">
        <v>1293</v>
      </c>
      <c r="C157" s="24"/>
      <c r="D157" s="3" t="s">
        <v>2256</v>
      </c>
      <c r="E157" s="24" t="s">
        <v>2509</v>
      </c>
      <c r="F157" s="24" t="s">
        <v>2462</v>
      </c>
      <c r="G157" s="230" t="s">
        <v>5186</v>
      </c>
      <c r="H157" s="24" t="s">
        <v>2451</v>
      </c>
      <c r="J157" s="33">
        <v>83025000</v>
      </c>
      <c r="K157" s="143"/>
      <c r="L157" s="1" t="s">
        <v>2008</v>
      </c>
      <c r="M157" s="1" t="s">
        <v>2008</v>
      </c>
      <c r="O157" s="23" t="s">
        <v>330</v>
      </c>
      <c r="P157" s="23"/>
      <c r="Q157" s="22" t="s">
        <v>1995</v>
      </c>
      <c r="R157" s="306"/>
      <c r="S157" s="22">
        <v>30</v>
      </c>
      <c r="T157" s="37">
        <f>0.8*V157</f>
        <v>55.2</v>
      </c>
      <c r="U157" s="308"/>
      <c r="V157" s="22">
        <v>69</v>
      </c>
      <c r="W157" s="33">
        <v>5051771714998</v>
      </c>
      <c r="X157" s="33"/>
      <c r="Y157" s="99">
        <v>0.17499999999999999</v>
      </c>
      <c r="Z157" s="99">
        <v>0.01</v>
      </c>
      <c r="AA157" s="99">
        <f>Y157+Z157</f>
        <v>0.185</v>
      </c>
      <c r="AB157" s="8">
        <v>20</v>
      </c>
      <c r="AC157" s="8">
        <v>230</v>
      </c>
      <c r="AD157" s="8">
        <v>230</v>
      </c>
      <c r="BB157" s="24" t="s">
        <v>1433</v>
      </c>
      <c r="BC157" s="32"/>
    </row>
    <row r="159" spans="1:55" s="3" customFormat="1" ht="15.75" x14ac:dyDescent="0.25">
      <c r="A159" s="23" t="s">
        <v>1292</v>
      </c>
      <c r="B159" s="24" t="s">
        <v>1293</v>
      </c>
      <c r="C159" s="24"/>
      <c r="D159" s="3" t="s">
        <v>2258</v>
      </c>
      <c r="E159" s="24" t="s">
        <v>1454</v>
      </c>
      <c r="F159" s="24" t="s">
        <v>2464</v>
      </c>
      <c r="G159" s="230" t="s">
        <v>4061</v>
      </c>
      <c r="H159" s="24" t="s">
        <v>429</v>
      </c>
      <c r="J159" s="33">
        <v>83025000</v>
      </c>
      <c r="K159" s="33"/>
      <c r="L159" s="1" t="s">
        <v>2008</v>
      </c>
      <c r="M159" s="1" t="s">
        <v>2008</v>
      </c>
      <c r="O159" s="23" t="s">
        <v>330</v>
      </c>
      <c r="P159" s="23"/>
      <c r="Q159" s="22" t="s">
        <v>1995</v>
      </c>
      <c r="R159" s="306">
        <v>109</v>
      </c>
      <c r="S159" s="22">
        <v>105</v>
      </c>
      <c r="T159" s="37">
        <f>0.8*V159</f>
        <v>191.20000000000002</v>
      </c>
      <c r="U159" s="308">
        <v>249</v>
      </c>
      <c r="V159" s="22">
        <v>239</v>
      </c>
      <c r="W159" s="33" t="s">
        <v>1455</v>
      </c>
      <c r="X159" s="33"/>
      <c r="Y159" s="103">
        <v>1.08</v>
      </c>
      <c r="Z159" s="103">
        <v>0.01</v>
      </c>
      <c r="AA159" s="103">
        <f>Y159+Z159</f>
        <v>1.0900000000000001</v>
      </c>
      <c r="AB159" s="132">
        <v>220</v>
      </c>
      <c r="AC159" s="132">
        <v>930</v>
      </c>
      <c r="AD159" s="132">
        <v>190</v>
      </c>
      <c r="BB159" s="24" t="s">
        <v>1450</v>
      </c>
    </row>
    <row r="160" spans="1:55" s="3" customFormat="1" ht="15.75" x14ac:dyDescent="0.25">
      <c r="A160" s="23" t="s">
        <v>1292</v>
      </c>
      <c r="B160" s="24" t="s">
        <v>1293</v>
      </c>
      <c r="C160" s="24"/>
      <c r="D160" s="3" t="s">
        <v>2258</v>
      </c>
      <c r="E160" s="24" t="s">
        <v>1456</v>
      </c>
      <c r="F160" s="24" t="s">
        <v>2464</v>
      </c>
      <c r="G160" s="230" t="s">
        <v>4061</v>
      </c>
      <c r="H160" s="24" t="s">
        <v>417</v>
      </c>
      <c r="J160" s="33">
        <v>83025000</v>
      </c>
      <c r="K160" s="33"/>
      <c r="L160" s="1" t="s">
        <v>2008</v>
      </c>
      <c r="M160" s="1" t="s">
        <v>2008</v>
      </c>
      <c r="O160" s="23" t="s">
        <v>330</v>
      </c>
      <c r="P160" s="23"/>
      <c r="Q160" s="22" t="s">
        <v>1995</v>
      </c>
      <c r="R160" s="306">
        <v>109</v>
      </c>
      <c r="S160" s="22">
        <v>105</v>
      </c>
      <c r="T160" s="37">
        <f>0.8*V160</f>
        <v>191.20000000000002</v>
      </c>
      <c r="U160" s="308">
        <v>249</v>
      </c>
      <c r="V160" s="22">
        <v>239</v>
      </c>
      <c r="W160" s="33" t="s">
        <v>1457</v>
      </c>
      <c r="X160" s="33"/>
      <c r="Y160" s="103">
        <v>1.08</v>
      </c>
      <c r="Z160" s="103">
        <v>0.01</v>
      </c>
      <c r="AA160" s="103">
        <f>Y160+Z160</f>
        <v>1.0900000000000001</v>
      </c>
      <c r="AB160" s="132">
        <v>220</v>
      </c>
      <c r="AC160" s="132">
        <v>930</v>
      </c>
      <c r="AD160" s="132">
        <v>190</v>
      </c>
      <c r="BB160" s="24" t="s">
        <v>1450</v>
      </c>
    </row>
    <row r="162" spans="1:56" s="3" customFormat="1" ht="16.5" customHeight="1" x14ac:dyDescent="0.25">
      <c r="A162" s="23" t="s">
        <v>1292</v>
      </c>
      <c r="B162" s="24" t="s">
        <v>1293</v>
      </c>
      <c r="C162" s="24"/>
      <c r="D162" s="3" t="s">
        <v>2258</v>
      </c>
      <c r="E162" s="24" t="s">
        <v>1462</v>
      </c>
      <c r="F162" s="24" t="s">
        <v>2464</v>
      </c>
      <c r="G162" s="230" t="s">
        <v>4061</v>
      </c>
      <c r="H162" s="24" t="s">
        <v>308</v>
      </c>
      <c r="J162" s="33">
        <v>83025000</v>
      </c>
      <c r="K162" s="33"/>
      <c r="L162" s="1" t="s">
        <v>2008</v>
      </c>
      <c r="M162" s="1" t="s">
        <v>2008</v>
      </c>
      <c r="O162" s="23" t="s">
        <v>330</v>
      </c>
      <c r="P162" s="23"/>
      <c r="Q162" s="22" t="s">
        <v>1995</v>
      </c>
      <c r="R162" s="306">
        <v>109</v>
      </c>
      <c r="S162" s="22">
        <v>105</v>
      </c>
      <c r="T162" s="37">
        <f>0.8*V162</f>
        <v>191.20000000000002</v>
      </c>
      <c r="U162" s="308">
        <v>249</v>
      </c>
      <c r="V162" s="22">
        <v>239</v>
      </c>
      <c r="W162" s="33" t="s">
        <v>1463</v>
      </c>
      <c r="X162" s="33"/>
      <c r="Y162" s="103">
        <v>1.08</v>
      </c>
      <c r="Z162" s="103">
        <v>0.01</v>
      </c>
      <c r="AA162" s="103">
        <f>Y162+Z162</f>
        <v>1.0900000000000001</v>
      </c>
      <c r="AB162" s="132">
        <v>220</v>
      </c>
      <c r="AC162" s="132">
        <v>930</v>
      </c>
      <c r="AD162" s="132">
        <v>190</v>
      </c>
      <c r="BB162" s="24" t="s">
        <v>1450</v>
      </c>
    </row>
    <row r="163" spans="1:56" s="3" customFormat="1" ht="16.5" customHeight="1" x14ac:dyDescent="0.25">
      <c r="A163" s="23" t="s">
        <v>1292</v>
      </c>
      <c r="B163" s="24" t="s">
        <v>1293</v>
      </c>
      <c r="C163" s="24"/>
      <c r="D163" s="3" t="s">
        <v>2258</v>
      </c>
      <c r="E163" s="24" t="s">
        <v>2510</v>
      </c>
      <c r="F163" s="24" t="s">
        <v>2464</v>
      </c>
      <c r="G163" s="230" t="s">
        <v>4061</v>
      </c>
      <c r="H163" s="24" t="s">
        <v>2451</v>
      </c>
      <c r="J163" s="33">
        <v>83025000</v>
      </c>
      <c r="K163" s="33"/>
      <c r="L163" s="1" t="s">
        <v>2008</v>
      </c>
      <c r="M163" s="1" t="s">
        <v>2008</v>
      </c>
      <c r="O163" s="23" t="s">
        <v>330</v>
      </c>
      <c r="P163" s="23"/>
      <c r="Q163" s="22" t="s">
        <v>1995</v>
      </c>
      <c r="R163" s="306">
        <v>109</v>
      </c>
      <c r="S163" s="22">
        <v>105</v>
      </c>
      <c r="T163" s="37">
        <f>0.8*V163</f>
        <v>191.20000000000002</v>
      </c>
      <c r="U163" s="308">
        <v>249</v>
      </c>
      <c r="V163" s="22">
        <v>239</v>
      </c>
      <c r="W163" s="33">
        <v>5051771714974</v>
      </c>
      <c r="X163" s="33"/>
      <c r="Y163" s="103">
        <v>1.08</v>
      </c>
      <c r="Z163" s="103">
        <v>0.01</v>
      </c>
      <c r="AA163" s="103">
        <f>Y163+Z163</f>
        <v>1.0900000000000001</v>
      </c>
      <c r="AB163" s="132">
        <v>220</v>
      </c>
      <c r="AC163" s="132">
        <v>930</v>
      </c>
      <c r="AD163" s="132">
        <v>190</v>
      </c>
      <c r="BB163" s="24" t="s">
        <v>1450</v>
      </c>
    </row>
    <row r="164" spans="1:56" s="3" customFormat="1" ht="16.5" customHeight="1" x14ac:dyDescent="0.25">
      <c r="A164" s="23" t="s">
        <v>1292</v>
      </c>
      <c r="B164" s="24" t="s">
        <v>1293</v>
      </c>
      <c r="C164" s="24"/>
      <c r="D164" s="3" t="s">
        <v>2258</v>
      </c>
      <c r="E164" s="24" t="s">
        <v>2511</v>
      </c>
      <c r="F164" s="24" t="s">
        <v>2464</v>
      </c>
      <c r="G164" s="230" t="s">
        <v>4061</v>
      </c>
      <c r="H164" s="24" t="s">
        <v>303</v>
      </c>
      <c r="J164" s="33">
        <v>83025000</v>
      </c>
      <c r="K164" s="33"/>
      <c r="L164" s="1" t="s">
        <v>2008</v>
      </c>
      <c r="M164" s="1" t="s">
        <v>2008</v>
      </c>
      <c r="O164" s="23" t="s">
        <v>330</v>
      </c>
      <c r="P164" s="23"/>
      <c r="Q164" s="22" t="s">
        <v>1995</v>
      </c>
      <c r="R164" s="306">
        <v>109</v>
      </c>
      <c r="S164" s="22">
        <v>105</v>
      </c>
      <c r="T164" s="37">
        <f>0.8*V164</f>
        <v>191.20000000000002</v>
      </c>
      <c r="U164" s="308">
        <v>249</v>
      </c>
      <c r="V164" s="22">
        <v>239</v>
      </c>
      <c r="W164" s="33">
        <v>5051771714981</v>
      </c>
      <c r="X164" s="33"/>
      <c r="Y164" s="103">
        <v>1.08</v>
      </c>
      <c r="Z164" s="103">
        <v>0.01</v>
      </c>
      <c r="AA164" s="103">
        <f>Y164+Z164</f>
        <v>1.0900000000000001</v>
      </c>
      <c r="AB164" s="132">
        <v>220</v>
      </c>
      <c r="AC164" s="132">
        <v>930</v>
      </c>
      <c r="AD164" s="132">
        <v>190</v>
      </c>
      <c r="BB164" s="24" t="s">
        <v>1450</v>
      </c>
    </row>
    <row r="166" spans="1:56" ht="15.75" x14ac:dyDescent="0.25">
      <c r="A166" s="23" t="s">
        <v>1292</v>
      </c>
      <c r="B166" s="24" t="s">
        <v>1293</v>
      </c>
      <c r="C166" s="24"/>
      <c r="D166" s="3" t="s">
        <v>2259</v>
      </c>
      <c r="E166" s="24" t="s">
        <v>1478</v>
      </c>
      <c r="F166" s="24" t="s">
        <v>2466</v>
      </c>
      <c r="G166" s="230" t="s">
        <v>4061</v>
      </c>
      <c r="H166" s="24" t="s">
        <v>429</v>
      </c>
      <c r="J166" s="33">
        <v>83025000</v>
      </c>
      <c r="K166" s="143"/>
      <c r="L166" s="1" t="s">
        <v>2008</v>
      </c>
      <c r="M166" s="1" t="s">
        <v>2008</v>
      </c>
      <c r="O166" s="23" t="s">
        <v>330</v>
      </c>
      <c r="P166" s="23"/>
      <c r="Q166" s="22" t="s">
        <v>1995</v>
      </c>
      <c r="R166" s="306">
        <v>108</v>
      </c>
      <c r="S166" s="22">
        <v>99</v>
      </c>
      <c r="T166" s="37">
        <f>0.8*V166</f>
        <v>184</v>
      </c>
      <c r="U166" s="308">
        <v>249</v>
      </c>
      <c r="V166" s="22">
        <v>230</v>
      </c>
      <c r="W166" s="33" t="s">
        <v>1479</v>
      </c>
      <c r="X166" s="33"/>
      <c r="Y166" s="99">
        <v>1.145</v>
      </c>
      <c r="Z166" s="99">
        <v>0.01</v>
      </c>
      <c r="AA166" s="99">
        <f>Y166+Z166</f>
        <v>1.155</v>
      </c>
      <c r="AB166" s="8">
        <v>20</v>
      </c>
      <c r="AC166" s="8">
        <v>550</v>
      </c>
      <c r="AD166" s="8">
        <v>240</v>
      </c>
      <c r="BB166" s="24" t="s">
        <v>1474</v>
      </c>
      <c r="BC166" s="32"/>
    </row>
    <row r="167" spans="1:56" ht="15.75" x14ac:dyDescent="0.25">
      <c r="A167" s="23" t="s">
        <v>1292</v>
      </c>
      <c r="B167" s="24" t="s">
        <v>1293</v>
      </c>
      <c r="C167" s="24"/>
      <c r="D167" s="3" t="s">
        <v>2259</v>
      </c>
      <c r="E167" s="24" t="s">
        <v>1480</v>
      </c>
      <c r="F167" s="24" t="s">
        <v>2466</v>
      </c>
      <c r="G167" s="230" t="s">
        <v>4061</v>
      </c>
      <c r="H167" s="24" t="s">
        <v>417</v>
      </c>
      <c r="J167" s="33">
        <v>83025000</v>
      </c>
      <c r="K167" s="143"/>
      <c r="L167" s="1" t="s">
        <v>2008</v>
      </c>
      <c r="M167" s="1" t="s">
        <v>2008</v>
      </c>
      <c r="O167" s="23" t="s">
        <v>330</v>
      </c>
      <c r="P167" s="23"/>
      <c r="Q167" s="22" t="s">
        <v>1995</v>
      </c>
      <c r="R167" s="306">
        <v>108</v>
      </c>
      <c r="S167" s="22">
        <v>99</v>
      </c>
      <c r="T167" s="37">
        <f>0.8*V167</f>
        <v>184</v>
      </c>
      <c r="U167" s="308">
        <v>249</v>
      </c>
      <c r="V167" s="22">
        <v>230</v>
      </c>
      <c r="W167" s="33" t="s">
        <v>1481</v>
      </c>
      <c r="X167" s="33"/>
      <c r="Y167" s="99">
        <v>1.145</v>
      </c>
      <c r="Z167" s="99">
        <v>0.01</v>
      </c>
      <c r="AA167" s="99">
        <f>Y167+Z167</f>
        <v>1.155</v>
      </c>
      <c r="AB167" s="8">
        <v>20</v>
      </c>
      <c r="AC167" s="8">
        <v>550</v>
      </c>
      <c r="AD167" s="8">
        <v>240</v>
      </c>
      <c r="BB167" s="24" t="s">
        <v>1474</v>
      </c>
      <c r="BC167" s="32"/>
    </row>
    <row r="169" spans="1:56" ht="15.75" x14ac:dyDescent="0.25">
      <c r="A169" s="23" t="s">
        <v>1292</v>
      </c>
      <c r="B169" s="24" t="s">
        <v>1293</v>
      </c>
      <c r="C169" s="24"/>
      <c r="D169" s="3" t="s">
        <v>2259</v>
      </c>
      <c r="E169" s="24" t="s">
        <v>1484</v>
      </c>
      <c r="F169" s="24" t="s">
        <v>2466</v>
      </c>
      <c r="G169" s="230" t="s">
        <v>4061</v>
      </c>
      <c r="H169" s="24" t="s">
        <v>308</v>
      </c>
      <c r="J169" s="33">
        <v>83025000</v>
      </c>
      <c r="K169" s="143"/>
      <c r="L169" s="1" t="s">
        <v>2008</v>
      </c>
      <c r="M169" s="1" t="s">
        <v>2008</v>
      </c>
      <c r="O169" s="23" t="s">
        <v>330</v>
      </c>
      <c r="P169" s="23"/>
      <c r="Q169" s="22" t="s">
        <v>1995</v>
      </c>
      <c r="R169" s="306">
        <v>108</v>
      </c>
      <c r="S169" s="22">
        <v>99</v>
      </c>
      <c r="T169" s="37">
        <f>0.8*V169</f>
        <v>184</v>
      </c>
      <c r="U169" s="308">
        <v>249</v>
      </c>
      <c r="V169" s="22">
        <v>230</v>
      </c>
      <c r="W169" s="33" t="s">
        <v>1485</v>
      </c>
      <c r="X169" s="33"/>
      <c r="Y169" s="99">
        <v>1.145</v>
      </c>
      <c r="Z169" s="99">
        <v>0.01</v>
      </c>
      <c r="AA169" s="99">
        <f>Y169+Z169</f>
        <v>1.155</v>
      </c>
      <c r="AB169" s="8">
        <v>20</v>
      </c>
      <c r="AC169" s="8">
        <v>550</v>
      </c>
      <c r="AD169" s="8">
        <v>240</v>
      </c>
      <c r="BB169" s="24" t="s">
        <v>1474</v>
      </c>
      <c r="BC169" s="32"/>
    </row>
    <row r="170" spans="1:56" ht="15.75" x14ac:dyDescent="0.25">
      <c r="A170" s="23" t="s">
        <v>1292</v>
      </c>
      <c r="B170" s="24" t="s">
        <v>1293</v>
      </c>
      <c r="C170" s="24"/>
      <c r="D170" s="3" t="s">
        <v>2259</v>
      </c>
      <c r="E170" s="24" t="s">
        <v>2512</v>
      </c>
      <c r="F170" s="24" t="s">
        <v>2466</v>
      </c>
      <c r="G170" s="230" t="s">
        <v>4061</v>
      </c>
      <c r="H170" s="24" t="s">
        <v>303</v>
      </c>
      <c r="J170" s="33">
        <v>83025000</v>
      </c>
      <c r="K170" s="143"/>
      <c r="L170" s="1" t="s">
        <v>2008</v>
      </c>
      <c r="M170" s="1" t="s">
        <v>2008</v>
      </c>
      <c r="O170" s="23" t="s">
        <v>330</v>
      </c>
      <c r="P170" s="23"/>
      <c r="Q170" s="22" t="s">
        <v>1995</v>
      </c>
      <c r="R170" s="306">
        <v>108</v>
      </c>
      <c r="S170" s="22">
        <v>99</v>
      </c>
      <c r="T170" s="37">
        <f>0.8*V170</f>
        <v>184</v>
      </c>
      <c r="U170" s="308">
        <v>249</v>
      </c>
      <c r="V170" s="22">
        <v>230</v>
      </c>
      <c r="W170" s="33">
        <v>5051771714905</v>
      </c>
      <c r="X170" s="33"/>
      <c r="Y170" s="99">
        <v>1.145</v>
      </c>
      <c r="Z170" s="99">
        <v>0.01</v>
      </c>
      <c r="AA170" s="99">
        <f>Y170+Z170</f>
        <v>1.155</v>
      </c>
      <c r="AB170" s="8">
        <v>20</v>
      </c>
      <c r="AC170" s="8">
        <v>550</v>
      </c>
      <c r="AD170" s="8">
        <v>240</v>
      </c>
      <c r="BB170" s="24" t="s">
        <v>1474</v>
      </c>
      <c r="BC170" s="32"/>
    </row>
    <row r="172" spans="1:56" s="32" customFormat="1" ht="15.75" x14ac:dyDescent="0.25">
      <c r="A172" s="3" t="s">
        <v>1671</v>
      </c>
      <c r="B172" s="3" t="s">
        <v>1293</v>
      </c>
      <c r="C172" s="3"/>
      <c r="D172" s="3" t="s">
        <v>2537</v>
      </c>
      <c r="E172" s="3" t="s">
        <v>2537</v>
      </c>
      <c r="F172" s="3" t="s">
        <v>2538</v>
      </c>
      <c r="G172" s="230" t="s">
        <v>4061</v>
      </c>
      <c r="H172" s="3" t="s">
        <v>1318</v>
      </c>
      <c r="J172" s="33">
        <v>73269098</v>
      </c>
      <c r="K172" s="143"/>
      <c r="L172" s="1" t="s">
        <v>2008</v>
      </c>
      <c r="M172" s="1" t="s">
        <v>2008</v>
      </c>
      <c r="N172"/>
      <c r="O172" s="35" t="s">
        <v>334</v>
      </c>
      <c r="P172" s="35"/>
      <c r="Q172" s="22" t="s">
        <v>1995</v>
      </c>
      <c r="R172" s="306"/>
      <c r="S172" s="22">
        <v>96</v>
      </c>
      <c r="T172" s="37">
        <f>0.8*V172</f>
        <v>175.20000000000002</v>
      </c>
      <c r="U172" s="308"/>
      <c r="V172" s="22">
        <v>219</v>
      </c>
      <c r="W172" s="33">
        <v>5038083626768</v>
      </c>
      <c r="X172" s="33"/>
      <c r="Y172" s="99">
        <v>0.434</v>
      </c>
      <c r="Z172" s="99">
        <v>5.0000000000000001E-3</v>
      </c>
      <c r="AA172" s="99">
        <f>Y172+Z172</f>
        <v>0.439</v>
      </c>
      <c r="AB172" s="8">
        <v>40</v>
      </c>
      <c r="AC172" s="8">
        <v>200</v>
      </c>
      <c r="AD172" s="8">
        <v>220</v>
      </c>
      <c r="AE172"/>
      <c r="AF172"/>
      <c r="AG172"/>
      <c r="AH172"/>
      <c r="AI172"/>
      <c r="AJ172"/>
      <c r="AK172"/>
      <c r="AL172"/>
      <c r="AM172"/>
      <c r="AN172"/>
      <c r="AO172"/>
      <c r="AP172"/>
      <c r="AQ172"/>
      <c r="AR172"/>
      <c r="AS172"/>
      <c r="AT172"/>
      <c r="AU172"/>
      <c r="AV172"/>
      <c r="AW172"/>
      <c r="AX172"/>
      <c r="AY172"/>
      <c r="AZ172"/>
      <c r="BA172"/>
      <c r="BB172" s="3" t="s">
        <v>2452</v>
      </c>
      <c r="BC172" s="12"/>
      <c r="BD172"/>
    </row>
    <row r="173" spans="1:56" s="32" customFormat="1" ht="15.75" x14ac:dyDescent="0.25">
      <c r="A173" s="3" t="s">
        <v>1671</v>
      </c>
      <c r="B173" s="3" t="s">
        <v>1293</v>
      </c>
      <c r="C173" s="3"/>
      <c r="D173" s="3" t="s">
        <v>2454</v>
      </c>
      <c r="E173" s="3" t="s">
        <v>2454</v>
      </c>
      <c r="F173" s="3" t="s">
        <v>2539</v>
      </c>
      <c r="G173" s="230" t="s">
        <v>5186</v>
      </c>
      <c r="H173" s="3" t="s">
        <v>1318</v>
      </c>
      <c r="J173" s="33">
        <v>73269098</v>
      </c>
      <c r="K173" s="143"/>
      <c r="L173" s="1" t="s">
        <v>2008</v>
      </c>
      <c r="M173" s="1" t="s">
        <v>2008</v>
      </c>
      <c r="N173"/>
      <c r="O173" s="35" t="s">
        <v>334</v>
      </c>
      <c r="P173" s="35"/>
      <c r="Q173" s="22" t="s">
        <v>1995</v>
      </c>
      <c r="R173" s="306"/>
      <c r="S173" s="22">
        <v>99</v>
      </c>
      <c r="T173" s="37">
        <f>0.8*V173</f>
        <v>183.20000000000002</v>
      </c>
      <c r="U173" s="308"/>
      <c r="V173" s="22">
        <v>229</v>
      </c>
      <c r="W173" s="33">
        <v>5051771021102</v>
      </c>
      <c r="X173" s="33"/>
      <c r="Y173" s="99">
        <v>0.55700000000000005</v>
      </c>
      <c r="Z173" s="99">
        <v>5.0000000000000001E-3</v>
      </c>
      <c r="AA173" s="99">
        <f>Y173+Z173</f>
        <v>0.56200000000000006</v>
      </c>
      <c r="AB173" s="8">
        <v>40</v>
      </c>
      <c r="AC173" s="8">
        <v>260</v>
      </c>
      <c r="AD173" s="8">
        <v>220</v>
      </c>
      <c r="AE173"/>
      <c r="AF173"/>
      <c r="AG173"/>
      <c r="AH173"/>
      <c r="AI173"/>
      <c r="AJ173"/>
      <c r="AK173"/>
      <c r="AL173"/>
      <c r="AM173"/>
      <c r="AN173"/>
      <c r="AO173"/>
      <c r="AP173"/>
      <c r="AQ173"/>
      <c r="AR173"/>
      <c r="AS173"/>
      <c r="AT173"/>
      <c r="AU173"/>
      <c r="AV173"/>
      <c r="AW173"/>
      <c r="AX173"/>
      <c r="AY173"/>
      <c r="AZ173"/>
      <c r="BA173"/>
      <c r="BB173" s="3" t="s">
        <v>2453</v>
      </c>
      <c r="BC173" s="12"/>
      <c r="BD173"/>
    </row>
    <row r="175" spans="1:56" s="12" customFormat="1" ht="15.75" x14ac:dyDescent="0.25">
      <c r="A175" s="12" t="s">
        <v>288</v>
      </c>
      <c r="B175" s="12" t="s">
        <v>1486</v>
      </c>
      <c r="D175" s="12" t="s">
        <v>2837</v>
      </c>
      <c r="E175" s="12" t="s">
        <v>2843</v>
      </c>
      <c r="F175" s="12" t="s">
        <v>3000</v>
      </c>
      <c r="G175" s="230" t="s">
        <v>4061</v>
      </c>
      <c r="H175" s="12" t="s">
        <v>304</v>
      </c>
      <c r="J175" s="33">
        <v>42010000</v>
      </c>
      <c r="K175" s="179"/>
      <c r="L175" s="169" t="s">
        <v>2008</v>
      </c>
      <c r="M175" s="169" t="s">
        <v>2008</v>
      </c>
      <c r="O175" s="177" t="s">
        <v>301</v>
      </c>
      <c r="P175" s="177"/>
      <c r="Q175" s="170" t="s">
        <v>1995</v>
      </c>
      <c r="R175" s="304"/>
      <c r="S175" s="170">
        <v>25</v>
      </c>
      <c r="T175" s="37">
        <f t="shared" ref="T175:T192" si="17">0.8*V175</f>
        <v>45.6</v>
      </c>
      <c r="U175" s="308"/>
      <c r="V175" s="170">
        <v>57</v>
      </c>
      <c r="W175" s="179">
        <v>5051771788036</v>
      </c>
      <c r="X175" s="179"/>
      <c r="Y175" s="173">
        <v>0.1</v>
      </c>
      <c r="Z175" s="173">
        <v>5.0000000000000001E-3</v>
      </c>
      <c r="AA175" s="173">
        <f>Y175+Z175</f>
        <v>0.10500000000000001</v>
      </c>
      <c r="AB175" s="172"/>
      <c r="AC175" s="172"/>
      <c r="AD175" s="172"/>
      <c r="BB175" s="176" t="s">
        <v>4361</v>
      </c>
    </row>
    <row r="176" spans="1:56" s="12" customFormat="1" ht="15.75" x14ac:dyDescent="0.25">
      <c r="A176" s="12" t="s">
        <v>288</v>
      </c>
      <c r="B176" s="12" t="s">
        <v>1486</v>
      </c>
      <c r="D176" s="12" t="s">
        <v>2837</v>
      </c>
      <c r="E176" s="12" t="s">
        <v>2844</v>
      </c>
      <c r="F176" s="12" t="s">
        <v>3000</v>
      </c>
      <c r="G176" s="230" t="s">
        <v>4061</v>
      </c>
      <c r="H176" s="12" t="s">
        <v>304</v>
      </c>
      <c r="J176" s="33">
        <v>42010000</v>
      </c>
      <c r="K176" s="179"/>
      <c r="L176" s="169" t="s">
        <v>2008</v>
      </c>
      <c r="M176" s="169" t="s">
        <v>2008</v>
      </c>
      <c r="O176" s="177" t="s">
        <v>297</v>
      </c>
      <c r="P176" s="177"/>
      <c r="Q176" s="170" t="s">
        <v>1995</v>
      </c>
      <c r="R176" s="304"/>
      <c r="S176" s="170">
        <v>26</v>
      </c>
      <c r="T176" s="37">
        <f t="shared" si="17"/>
        <v>47.2</v>
      </c>
      <c r="U176" s="308"/>
      <c r="V176" s="170">
        <v>59</v>
      </c>
      <c r="W176" s="179">
        <v>5051771788029</v>
      </c>
      <c r="X176" s="179"/>
      <c r="Y176" s="173">
        <v>0.1</v>
      </c>
      <c r="Z176" s="173">
        <v>5.0000000000000001E-3</v>
      </c>
      <c r="AA176" s="173">
        <f>Y176+Z176</f>
        <v>0.10500000000000001</v>
      </c>
      <c r="AB176" s="172"/>
      <c r="AC176" s="172"/>
      <c r="AD176" s="172"/>
      <c r="BB176" s="176" t="s">
        <v>4361</v>
      </c>
    </row>
    <row r="177" spans="1:56" s="12" customFormat="1" ht="15.75" x14ac:dyDescent="0.25">
      <c r="A177" s="12" t="s">
        <v>288</v>
      </c>
      <c r="B177" s="12" t="s">
        <v>1486</v>
      </c>
      <c r="D177" s="12" t="s">
        <v>2837</v>
      </c>
      <c r="E177" s="12" t="s">
        <v>2840</v>
      </c>
      <c r="F177" s="12" t="s">
        <v>3000</v>
      </c>
      <c r="G177" s="230" t="s">
        <v>4061</v>
      </c>
      <c r="H177" s="12" t="s">
        <v>2838</v>
      </c>
      <c r="J177" s="33">
        <v>42010000</v>
      </c>
      <c r="K177" s="179"/>
      <c r="L177" s="169" t="s">
        <v>2008</v>
      </c>
      <c r="M177" s="169" t="s">
        <v>2008</v>
      </c>
      <c r="O177" s="177" t="s">
        <v>301</v>
      </c>
      <c r="P177" s="177"/>
      <c r="Q177" s="170" t="s">
        <v>1995</v>
      </c>
      <c r="R177" s="304"/>
      <c r="S177" s="170">
        <v>25</v>
      </c>
      <c r="T177" s="37">
        <f t="shared" si="17"/>
        <v>45.6</v>
      </c>
      <c r="U177" s="308"/>
      <c r="V177" s="170">
        <v>57</v>
      </c>
      <c r="W177" s="179">
        <v>5051771787954</v>
      </c>
      <c r="X177" s="179"/>
      <c r="Y177" s="173">
        <v>0.1</v>
      </c>
      <c r="Z177" s="173">
        <v>5.0000000000000001E-3</v>
      </c>
      <c r="AA177" s="173">
        <f>Y177+Z177</f>
        <v>0.10500000000000001</v>
      </c>
      <c r="AB177" s="172"/>
      <c r="AC177" s="172"/>
      <c r="AD177" s="172"/>
      <c r="BB177" s="176" t="s">
        <v>4361</v>
      </c>
    </row>
    <row r="178" spans="1:56" s="12" customFormat="1" ht="15.75" x14ac:dyDescent="0.25">
      <c r="A178" s="12" t="s">
        <v>288</v>
      </c>
      <c r="B178" s="12" t="s">
        <v>1486</v>
      </c>
      <c r="D178" s="12" t="s">
        <v>2837</v>
      </c>
      <c r="E178" s="12" t="s">
        <v>2841</v>
      </c>
      <c r="F178" s="12" t="s">
        <v>3000</v>
      </c>
      <c r="G178" s="230" t="s">
        <v>4061</v>
      </c>
      <c r="H178" s="12" t="s">
        <v>2838</v>
      </c>
      <c r="J178" s="33">
        <v>42010000</v>
      </c>
      <c r="K178" s="179"/>
      <c r="L178" s="169" t="s">
        <v>2008</v>
      </c>
      <c r="M178" s="169" t="s">
        <v>2008</v>
      </c>
      <c r="O178" s="177" t="s">
        <v>297</v>
      </c>
      <c r="P178" s="177"/>
      <c r="Q178" s="170" t="s">
        <v>1995</v>
      </c>
      <c r="R178" s="304"/>
      <c r="S178" s="170">
        <v>26</v>
      </c>
      <c r="T178" s="37">
        <f t="shared" si="17"/>
        <v>47.2</v>
      </c>
      <c r="U178" s="308"/>
      <c r="V178" s="170">
        <v>59</v>
      </c>
      <c r="W178" s="179" t="s">
        <v>2873</v>
      </c>
      <c r="X178" s="180"/>
      <c r="Y178" s="173">
        <v>0.1</v>
      </c>
      <c r="Z178" s="173">
        <v>5.0000000000000001E-3</v>
      </c>
      <c r="AA178" s="173">
        <f>Y178+Z178</f>
        <v>0.10500000000000001</v>
      </c>
      <c r="AB178" s="172"/>
      <c r="AC178" s="172"/>
      <c r="AD178" s="172"/>
      <c r="BB178" s="176" t="s">
        <v>4361</v>
      </c>
    </row>
    <row r="179" spans="1:56" s="32" customFormat="1" ht="15.75" x14ac:dyDescent="0.25">
      <c r="A179" s="3" t="s">
        <v>288</v>
      </c>
      <c r="B179" s="3" t="s">
        <v>1486</v>
      </c>
      <c r="C179" s="3"/>
      <c r="D179" t="s">
        <v>2837</v>
      </c>
      <c r="E179" t="s">
        <v>2842</v>
      </c>
      <c r="F179" t="s">
        <v>4335</v>
      </c>
      <c r="G179" s="230" t="s">
        <v>4061</v>
      </c>
      <c r="H179" t="s">
        <v>2839</v>
      </c>
      <c r="J179" s="33">
        <v>42010000</v>
      </c>
      <c r="K179" s="143"/>
      <c r="L179" s="1" t="s">
        <v>2008</v>
      </c>
      <c r="M179" s="1" t="s">
        <v>2008</v>
      </c>
      <c r="N179"/>
      <c r="O179" s="13" t="s">
        <v>297</v>
      </c>
      <c r="P179" s="13"/>
      <c r="Q179" s="22" t="s">
        <v>1995</v>
      </c>
      <c r="R179" s="306"/>
      <c r="S179" s="22">
        <v>28</v>
      </c>
      <c r="T179" s="37">
        <f t="shared" si="17"/>
        <v>52</v>
      </c>
      <c r="U179" s="308"/>
      <c r="V179" s="22">
        <v>65</v>
      </c>
      <c r="W179" s="33">
        <v>5051771788005</v>
      </c>
      <c r="X179" s="33"/>
      <c r="Y179" s="99">
        <v>0.18</v>
      </c>
      <c r="Z179" s="99">
        <v>5.0000000000000001E-3</v>
      </c>
      <c r="AA179" s="99">
        <v>0.18</v>
      </c>
      <c r="AB179" s="8">
        <v>20</v>
      </c>
      <c r="AC179" s="8">
        <v>190</v>
      </c>
      <c r="AD179" s="8">
        <v>100</v>
      </c>
      <c r="AE179"/>
      <c r="AF179"/>
      <c r="AG179"/>
      <c r="AH179"/>
      <c r="AI179"/>
      <c r="AJ179"/>
      <c r="AK179"/>
      <c r="AL179"/>
      <c r="AM179"/>
      <c r="AN179"/>
      <c r="AO179"/>
      <c r="AP179"/>
      <c r="AQ179"/>
      <c r="AR179"/>
      <c r="AS179"/>
      <c r="AT179"/>
      <c r="AU179"/>
      <c r="AV179"/>
      <c r="AW179"/>
      <c r="AX179"/>
      <c r="AY179"/>
      <c r="AZ179"/>
      <c r="BA179"/>
      <c r="BB179" s="24" t="s">
        <v>3634</v>
      </c>
      <c r="BC179" s="12"/>
      <c r="BD179"/>
    </row>
    <row r="180" spans="1:56" s="3" customFormat="1" ht="15.75" x14ac:dyDescent="0.25">
      <c r="A180" s="3" t="s">
        <v>288</v>
      </c>
      <c r="B180" s="3" t="s">
        <v>3632</v>
      </c>
      <c r="D180" s="3" t="s">
        <v>2837</v>
      </c>
      <c r="E180" s="3" t="s">
        <v>3633</v>
      </c>
      <c r="F180" t="s">
        <v>4335</v>
      </c>
      <c r="G180" s="230" t="s">
        <v>4061</v>
      </c>
      <c r="H180" s="24" t="s">
        <v>3619</v>
      </c>
      <c r="J180" s="33">
        <v>42010000</v>
      </c>
      <c r="K180" s="33"/>
      <c r="L180" s="1" t="s">
        <v>2008</v>
      </c>
      <c r="M180" s="1" t="s">
        <v>2008</v>
      </c>
      <c r="O180" s="23" t="s">
        <v>297</v>
      </c>
      <c r="P180" s="23"/>
      <c r="Q180" s="22" t="s">
        <v>1995</v>
      </c>
      <c r="R180" s="306"/>
      <c r="S180" s="22">
        <v>31</v>
      </c>
      <c r="T180" s="37">
        <f t="shared" si="17"/>
        <v>55.2</v>
      </c>
      <c r="U180" s="308"/>
      <c r="V180" s="22">
        <v>69</v>
      </c>
      <c r="W180" s="288" t="s">
        <v>3685</v>
      </c>
      <c r="X180" s="215"/>
      <c r="Y180" s="3">
        <v>0.18</v>
      </c>
      <c r="Z180" s="3">
        <v>5.0000000000000001E-3</v>
      </c>
      <c r="AA180" s="3">
        <v>0.18</v>
      </c>
      <c r="AB180" s="3">
        <v>20</v>
      </c>
      <c r="AC180" s="3">
        <v>190</v>
      </c>
      <c r="AD180" s="3">
        <v>100</v>
      </c>
      <c r="BB180" s="24" t="s">
        <v>3634</v>
      </c>
    </row>
    <row r="181" spans="1:56" s="32" customFormat="1" ht="15.75" x14ac:dyDescent="0.25">
      <c r="A181" s="3" t="s">
        <v>288</v>
      </c>
      <c r="B181" s="3" t="s">
        <v>1680</v>
      </c>
      <c r="C181" s="3"/>
      <c r="D181" t="s">
        <v>2824</v>
      </c>
      <c r="E181" t="s">
        <v>2831</v>
      </c>
      <c r="F181" t="s">
        <v>4336</v>
      </c>
      <c r="G181" s="230" t="s">
        <v>4061</v>
      </c>
      <c r="H181" t="s">
        <v>3001</v>
      </c>
      <c r="I181"/>
      <c r="J181" s="33">
        <v>42010000</v>
      </c>
      <c r="K181" s="143"/>
      <c r="L181" s="1" t="s">
        <v>2008</v>
      </c>
      <c r="M181" s="1" t="s">
        <v>2008</v>
      </c>
      <c r="N181"/>
      <c r="O181" s="13" t="s">
        <v>1515</v>
      </c>
      <c r="P181" s="13"/>
      <c r="Q181" s="22" t="s">
        <v>1995</v>
      </c>
      <c r="R181" s="306"/>
      <c r="S181" s="22">
        <v>143</v>
      </c>
      <c r="T181" s="37">
        <f t="shared" si="17"/>
        <v>263.2</v>
      </c>
      <c r="U181" s="308"/>
      <c r="V181" s="22">
        <v>329</v>
      </c>
      <c r="W181" s="33">
        <v>5051771752648</v>
      </c>
      <c r="X181" s="33"/>
      <c r="Y181" s="99">
        <v>0.15</v>
      </c>
      <c r="Z181" s="99">
        <v>5.0000000000000001E-3</v>
      </c>
      <c r="AA181" s="99">
        <f t="shared" ref="AA181:AA192" si="18">Y181+Z181</f>
        <v>0.155</v>
      </c>
      <c r="AB181" s="8">
        <v>40</v>
      </c>
      <c r="AC181" s="8">
        <v>440</v>
      </c>
      <c r="AD181" s="8">
        <v>290</v>
      </c>
      <c r="AE181"/>
      <c r="AF181"/>
      <c r="AG181"/>
      <c r="AH181"/>
      <c r="AI181"/>
      <c r="AJ181"/>
      <c r="AK181"/>
      <c r="AL181"/>
      <c r="AM181"/>
      <c r="AN181"/>
      <c r="AO181"/>
      <c r="AP181"/>
      <c r="AQ181"/>
      <c r="AR181"/>
      <c r="AS181"/>
      <c r="AT181"/>
      <c r="AU181"/>
      <c r="AV181"/>
      <c r="AW181"/>
      <c r="AX181"/>
      <c r="AY181"/>
      <c r="AZ181"/>
      <c r="BA181"/>
      <c r="BB181" s="3" t="s">
        <v>3937</v>
      </c>
      <c r="BC181" s="158"/>
      <c r="BD181"/>
    </row>
    <row r="182" spans="1:56" s="32" customFormat="1" ht="15.75" x14ac:dyDescent="0.25">
      <c r="A182" s="3" t="s">
        <v>288</v>
      </c>
      <c r="B182" s="3" t="s">
        <v>1680</v>
      </c>
      <c r="C182" s="3"/>
      <c r="D182" t="s">
        <v>2824</v>
      </c>
      <c r="E182" t="s">
        <v>2832</v>
      </c>
      <c r="F182" t="s">
        <v>4336</v>
      </c>
      <c r="G182" s="230" t="s">
        <v>4061</v>
      </c>
      <c r="H182" t="s">
        <v>3001</v>
      </c>
      <c r="I182"/>
      <c r="J182" s="33">
        <v>42010000</v>
      </c>
      <c r="K182" s="143"/>
      <c r="L182" s="1" t="s">
        <v>2008</v>
      </c>
      <c r="M182" s="1" t="s">
        <v>2008</v>
      </c>
      <c r="N182"/>
      <c r="O182" s="13" t="s">
        <v>291</v>
      </c>
      <c r="P182" s="13"/>
      <c r="Q182" s="22" t="s">
        <v>1995</v>
      </c>
      <c r="R182" s="306"/>
      <c r="S182" s="22">
        <v>143</v>
      </c>
      <c r="T182" s="37">
        <f t="shared" si="17"/>
        <v>263.2</v>
      </c>
      <c r="U182" s="308"/>
      <c r="V182" s="22">
        <v>329</v>
      </c>
      <c r="W182" s="33">
        <v>5051771752631</v>
      </c>
      <c r="X182" s="33"/>
      <c r="Y182" s="99">
        <v>0.155</v>
      </c>
      <c r="Z182" s="99">
        <v>5.0000000000000001E-3</v>
      </c>
      <c r="AA182" s="99">
        <f t="shared" si="18"/>
        <v>0.16</v>
      </c>
      <c r="AB182" s="8">
        <v>40</v>
      </c>
      <c r="AC182" s="8">
        <v>440</v>
      </c>
      <c r="AD182" s="8">
        <v>290</v>
      </c>
      <c r="AE182"/>
      <c r="AF182"/>
      <c r="AG182"/>
      <c r="AH182"/>
      <c r="AI182"/>
      <c r="AJ182"/>
      <c r="AK182"/>
      <c r="AL182"/>
      <c r="AM182"/>
      <c r="AN182"/>
      <c r="AO182"/>
      <c r="AP182"/>
      <c r="AQ182"/>
      <c r="AR182"/>
      <c r="AS182"/>
      <c r="AT182"/>
      <c r="AU182"/>
      <c r="AV182"/>
      <c r="AW182"/>
      <c r="AX182"/>
      <c r="AY182"/>
      <c r="AZ182"/>
      <c r="BA182"/>
      <c r="BB182" s="3" t="s">
        <v>3937</v>
      </c>
      <c r="BC182" s="158"/>
      <c r="BD182"/>
    </row>
    <row r="183" spans="1:56" s="32" customFormat="1" ht="15.75" x14ac:dyDescent="0.25">
      <c r="A183" s="3" t="s">
        <v>288</v>
      </c>
      <c r="B183" s="3" t="s">
        <v>1680</v>
      </c>
      <c r="C183" s="3"/>
      <c r="D183" t="s">
        <v>2824</v>
      </c>
      <c r="E183" t="s">
        <v>2833</v>
      </c>
      <c r="F183" t="s">
        <v>4336</v>
      </c>
      <c r="G183" s="230" t="s">
        <v>4061</v>
      </c>
      <c r="H183" t="s">
        <v>3001</v>
      </c>
      <c r="I183"/>
      <c r="J183" s="33">
        <v>42010000</v>
      </c>
      <c r="K183" s="143"/>
      <c r="L183" s="1" t="s">
        <v>2008</v>
      </c>
      <c r="M183" s="1" t="s">
        <v>2008</v>
      </c>
      <c r="N183"/>
      <c r="O183" s="13" t="s">
        <v>295</v>
      </c>
      <c r="P183" s="13"/>
      <c r="Q183" s="22" t="s">
        <v>1995</v>
      </c>
      <c r="R183" s="306"/>
      <c r="S183" s="22">
        <v>143</v>
      </c>
      <c r="T183" s="37">
        <f t="shared" si="17"/>
        <v>263.2</v>
      </c>
      <c r="U183" s="308"/>
      <c r="V183" s="22">
        <v>329</v>
      </c>
      <c r="W183" s="33">
        <v>5051771752617</v>
      </c>
      <c r="X183" s="33"/>
      <c r="Y183" s="99">
        <v>0.16500000000000001</v>
      </c>
      <c r="Z183" s="99">
        <v>5.0000000000000001E-3</v>
      </c>
      <c r="AA183" s="99">
        <f t="shared" si="18"/>
        <v>0.17</v>
      </c>
      <c r="AB183" s="8">
        <v>40</v>
      </c>
      <c r="AC183" s="8">
        <v>440</v>
      </c>
      <c r="AD183" s="8">
        <v>300</v>
      </c>
      <c r="AE183"/>
      <c r="AF183"/>
      <c r="AG183"/>
      <c r="AH183"/>
      <c r="AI183"/>
      <c r="AJ183"/>
      <c r="AK183"/>
      <c r="AL183"/>
      <c r="AM183"/>
      <c r="AN183"/>
      <c r="AO183"/>
      <c r="AP183"/>
      <c r="AQ183"/>
      <c r="AR183"/>
      <c r="AS183"/>
      <c r="AT183"/>
      <c r="AU183"/>
      <c r="AV183"/>
      <c r="AW183"/>
      <c r="AX183"/>
      <c r="AY183"/>
      <c r="AZ183"/>
      <c r="BA183"/>
      <c r="BB183" s="3" t="s">
        <v>3937</v>
      </c>
      <c r="BC183" s="158"/>
      <c r="BD183"/>
    </row>
    <row r="184" spans="1:56" s="32" customFormat="1" ht="15.75" x14ac:dyDescent="0.25">
      <c r="A184" s="3" t="s">
        <v>288</v>
      </c>
      <c r="B184" s="3" t="s">
        <v>1680</v>
      </c>
      <c r="C184" s="3"/>
      <c r="D184" t="s">
        <v>2824</v>
      </c>
      <c r="E184" t="s">
        <v>2834</v>
      </c>
      <c r="F184" t="s">
        <v>4336</v>
      </c>
      <c r="G184" s="230" t="s">
        <v>4061</v>
      </c>
      <c r="H184" t="s">
        <v>3001</v>
      </c>
      <c r="I184"/>
      <c r="J184" s="33">
        <v>42010000</v>
      </c>
      <c r="K184" s="143"/>
      <c r="L184" s="1" t="s">
        <v>2008</v>
      </c>
      <c r="M184" s="1" t="s">
        <v>2008</v>
      </c>
      <c r="N184"/>
      <c r="O184" s="13" t="s">
        <v>301</v>
      </c>
      <c r="P184" s="13"/>
      <c r="Q184" s="22" t="s">
        <v>1995</v>
      </c>
      <c r="R184" s="306"/>
      <c r="S184" s="22">
        <v>143</v>
      </c>
      <c r="T184" s="37">
        <f t="shared" si="17"/>
        <v>263.2</v>
      </c>
      <c r="U184" s="308"/>
      <c r="V184" s="22">
        <v>329</v>
      </c>
      <c r="W184" s="33">
        <v>5051771752594</v>
      </c>
      <c r="X184" s="33"/>
      <c r="Y184" s="99">
        <v>0.18</v>
      </c>
      <c r="Z184" s="99">
        <v>5.0000000000000001E-3</v>
      </c>
      <c r="AA184" s="99">
        <f t="shared" si="18"/>
        <v>0.185</v>
      </c>
      <c r="AB184" s="8">
        <v>40</v>
      </c>
      <c r="AC184" s="8">
        <v>440</v>
      </c>
      <c r="AD184" s="8">
        <v>300</v>
      </c>
      <c r="AE184"/>
      <c r="AF184"/>
      <c r="AG184"/>
      <c r="AH184"/>
      <c r="AI184"/>
      <c r="AJ184"/>
      <c r="AK184"/>
      <c r="AL184"/>
      <c r="AM184"/>
      <c r="AN184"/>
      <c r="AO184"/>
      <c r="AP184"/>
      <c r="AQ184"/>
      <c r="AR184"/>
      <c r="AS184"/>
      <c r="AT184"/>
      <c r="AU184"/>
      <c r="AV184"/>
      <c r="AW184"/>
      <c r="AX184"/>
      <c r="AY184"/>
      <c r="AZ184"/>
      <c r="BA184"/>
      <c r="BB184" s="3" t="s">
        <v>3937</v>
      </c>
      <c r="BC184" s="158"/>
      <c r="BD184"/>
    </row>
    <row r="185" spans="1:56" s="32" customFormat="1" ht="15.75" x14ac:dyDescent="0.25">
      <c r="A185" s="3" t="s">
        <v>288</v>
      </c>
      <c r="B185" s="3" t="s">
        <v>1680</v>
      </c>
      <c r="C185" s="3"/>
      <c r="D185" t="s">
        <v>2824</v>
      </c>
      <c r="E185" t="s">
        <v>2835</v>
      </c>
      <c r="F185" t="s">
        <v>4336</v>
      </c>
      <c r="G185" s="230" t="s">
        <v>4061</v>
      </c>
      <c r="H185" t="s">
        <v>3001</v>
      </c>
      <c r="I185"/>
      <c r="J185" s="33">
        <v>42010000</v>
      </c>
      <c r="K185" s="143"/>
      <c r="L185" s="1" t="s">
        <v>2008</v>
      </c>
      <c r="M185" s="1" t="s">
        <v>2008</v>
      </c>
      <c r="N185"/>
      <c r="O185" s="13" t="s">
        <v>299</v>
      </c>
      <c r="P185" s="13"/>
      <c r="Q185" s="22" t="s">
        <v>1995</v>
      </c>
      <c r="R185" s="306"/>
      <c r="S185" s="22">
        <v>161</v>
      </c>
      <c r="T185" s="37">
        <f t="shared" si="17"/>
        <v>295.2</v>
      </c>
      <c r="U185" s="308"/>
      <c r="V185" s="22">
        <v>369</v>
      </c>
      <c r="W185" s="33">
        <v>5051771752587</v>
      </c>
      <c r="X185" s="33"/>
      <c r="Y185" s="99">
        <v>0.2</v>
      </c>
      <c r="Z185" s="99">
        <v>5.0000000000000001E-3</v>
      </c>
      <c r="AA185" s="99">
        <f t="shared" si="18"/>
        <v>0.20500000000000002</v>
      </c>
      <c r="AB185" s="8">
        <v>40</v>
      </c>
      <c r="AC185" s="8">
        <v>540</v>
      </c>
      <c r="AD185" s="8">
        <v>400</v>
      </c>
      <c r="AE185"/>
      <c r="AF185"/>
      <c r="AG185"/>
      <c r="AH185"/>
      <c r="AI185"/>
      <c r="AJ185"/>
      <c r="AK185"/>
      <c r="AL185"/>
      <c r="AM185"/>
      <c r="AN185"/>
      <c r="AO185"/>
      <c r="AP185"/>
      <c r="AQ185"/>
      <c r="AR185"/>
      <c r="AS185"/>
      <c r="AT185"/>
      <c r="AU185"/>
      <c r="AV185"/>
      <c r="AW185"/>
      <c r="AX185"/>
      <c r="AY185"/>
      <c r="AZ185"/>
      <c r="BA185"/>
      <c r="BB185" s="3" t="s">
        <v>3937</v>
      </c>
      <c r="BC185" s="158"/>
      <c r="BD185"/>
    </row>
    <row r="186" spans="1:56" s="32" customFormat="1" ht="15.75" x14ac:dyDescent="0.25">
      <c r="A186" s="3" t="s">
        <v>288</v>
      </c>
      <c r="B186" s="3" t="s">
        <v>1680</v>
      </c>
      <c r="C186" s="3"/>
      <c r="D186" t="s">
        <v>2824</v>
      </c>
      <c r="E186" t="s">
        <v>2836</v>
      </c>
      <c r="F186" t="s">
        <v>4336</v>
      </c>
      <c r="G186" s="230" t="s">
        <v>4061</v>
      </c>
      <c r="H186" t="s">
        <v>3001</v>
      </c>
      <c r="I186"/>
      <c r="J186" s="33">
        <v>42010000</v>
      </c>
      <c r="K186" s="143"/>
      <c r="L186" s="1" t="s">
        <v>2008</v>
      </c>
      <c r="M186" s="1" t="s">
        <v>2008</v>
      </c>
      <c r="N186"/>
      <c r="O186" s="13" t="s">
        <v>297</v>
      </c>
      <c r="P186" s="13"/>
      <c r="Q186" s="22" t="s">
        <v>1995</v>
      </c>
      <c r="R186" s="306"/>
      <c r="S186" s="22">
        <v>190</v>
      </c>
      <c r="T186" s="37">
        <f t="shared" si="17"/>
        <v>351.20000000000005</v>
      </c>
      <c r="U186" s="308"/>
      <c r="V186" s="22">
        <v>439</v>
      </c>
      <c r="W186" s="33">
        <v>5051771752570</v>
      </c>
      <c r="X186" s="33"/>
      <c r="Y186" s="99">
        <v>0.22500000000000001</v>
      </c>
      <c r="Z186" s="99">
        <v>5.0000000000000001E-3</v>
      </c>
      <c r="AA186" s="99">
        <f t="shared" si="18"/>
        <v>0.23</v>
      </c>
      <c r="AB186" s="8">
        <v>40</v>
      </c>
      <c r="AC186" s="8">
        <v>540</v>
      </c>
      <c r="AD186" s="8">
        <v>400</v>
      </c>
      <c r="AE186"/>
      <c r="AF186"/>
      <c r="AG186"/>
      <c r="AH186"/>
      <c r="AI186"/>
      <c r="AJ186"/>
      <c r="AK186"/>
      <c r="AL186"/>
      <c r="AM186"/>
      <c r="AN186"/>
      <c r="AO186"/>
      <c r="AP186"/>
      <c r="AQ186"/>
      <c r="AR186"/>
      <c r="AS186"/>
      <c r="AT186"/>
      <c r="AU186"/>
      <c r="AV186"/>
      <c r="AW186"/>
      <c r="AX186"/>
      <c r="AY186"/>
      <c r="AZ186"/>
      <c r="BA186"/>
      <c r="BB186" s="3" t="s">
        <v>3937</v>
      </c>
      <c r="BC186" s="158"/>
      <c r="BD186"/>
    </row>
    <row r="187" spans="1:56" s="32" customFormat="1" ht="15.75" x14ac:dyDescent="0.25">
      <c r="A187" s="3" t="s">
        <v>288</v>
      </c>
      <c r="B187" s="3" t="s">
        <v>1680</v>
      </c>
      <c r="C187" s="3"/>
      <c r="D187" t="s">
        <v>2824</v>
      </c>
      <c r="E187" t="s">
        <v>2825</v>
      </c>
      <c r="F187" t="s">
        <v>4336</v>
      </c>
      <c r="G187" s="230" t="s">
        <v>4061</v>
      </c>
      <c r="H187" t="s">
        <v>2798</v>
      </c>
      <c r="I187"/>
      <c r="J187" s="33">
        <v>42010000</v>
      </c>
      <c r="K187" s="143"/>
      <c r="L187" s="1" t="s">
        <v>2008</v>
      </c>
      <c r="M187" s="1" t="s">
        <v>2008</v>
      </c>
      <c r="N187"/>
      <c r="O187" s="13" t="s">
        <v>1515</v>
      </c>
      <c r="P187" s="13"/>
      <c r="Q187" s="22" t="s">
        <v>1995</v>
      </c>
      <c r="R187" s="306"/>
      <c r="S187" s="22">
        <v>143</v>
      </c>
      <c r="T187" s="37">
        <f t="shared" si="17"/>
        <v>263.2</v>
      </c>
      <c r="U187" s="308"/>
      <c r="V187" s="22">
        <v>329</v>
      </c>
      <c r="W187" s="33">
        <v>5051771752730</v>
      </c>
      <c r="X187" s="33"/>
      <c r="Y187" s="99">
        <v>0.15</v>
      </c>
      <c r="Z187" s="99">
        <v>5.0000000000000001E-3</v>
      </c>
      <c r="AA187" s="99">
        <f t="shared" si="18"/>
        <v>0.155</v>
      </c>
      <c r="AB187" s="8">
        <v>40</v>
      </c>
      <c r="AC187" s="8">
        <v>440</v>
      </c>
      <c r="AD187" s="8">
        <v>290</v>
      </c>
      <c r="AE187"/>
      <c r="AF187"/>
      <c r="AG187"/>
      <c r="AH187"/>
      <c r="AI187"/>
      <c r="AJ187"/>
      <c r="AK187"/>
      <c r="AL187"/>
      <c r="AM187"/>
      <c r="AN187"/>
      <c r="AO187"/>
      <c r="AP187"/>
      <c r="AQ187"/>
      <c r="AR187"/>
      <c r="AS187"/>
      <c r="AT187"/>
      <c r="AU187"/>
      <c r="AV187"/>
      <c r="AW187"/>
      <c r="AX187"/>
      <c r="AY187"/>
      <c r="AZ187"/>
      <c r="BA187"/>
      <c r="BB187" s="3" t="s">
        <v>3937</v>
      </c>
      <c r="BC187" s="158"/>
      <c r="BD187"/>
    </row>
    <row r="188" spans="1:56" s="32" customFormat="1" ht="15.75" x14ac:dyDescent="0.25">
      <c r="A188" s="3" t="s">
        <v>288</v>
      </c>
      <c r="B188" s="3" t="s">
        <v>1680</v>
      </c>
      <c r="C188" s="3"/>
      <c r="D188" t="s">
        <v>2824</v>
      </c>
      <c r="E188" t="s">
        <v>2826</v>
      </c>
      <c r="F188" t="s">
        <v>4336</v>
      </c>
      <c r="G188" s="230" t="s">
        <v>4061</v>
      </c>
      <c r="H188" t="s">
        <v>2798</v>
      </c>
      <c r="I188"/>
      <c r="J188" s="33">
        <v>42010000</v>
      </c>
      <c r="K188" s="143"/>
      <c r="L188" s="1" t="s">
        <v>2008</v>
      </c>
      <c r="M188" s="1" t="s">
        <v>2008</v>
      </c>
      <c r="N188"/>
      <c r="O188" s="13" t="s">
        <v>291</v>
      </c>
      <c r="P188" s="13"/>
      <c r="Q188" s="22" t="s">
        <v>1995</v>
      </c>
      <c r="R188" s="306"/>
      <c r="S188" s="22">
        <v>143</v>
      </c>
      <c r="T188" s="37">
        <f t="shared" si="17"/>
        <v>263.2</v>
      </c>
      <c r="U188" s="308"/>
      <c r="V188" s="22">
        <v>329</v>
      </c>
      <c r="W188" s="33">
        <v>5051771752723</v>
      </c>
      <c r="X188" s="33"/>
      <c r="Y188" s="99">
        <v>0.155</v>
      </c>
      <c r="Z188" s="99">
        <v>5.0000000000000001E-3</v>
      </c>
      <c r="AA188" s="99">
        <f t="shared" si="18"/>
        <v>0.16</v>
      </c>
      <c r="AB188" s="8">
        <v>40</v>
      </c>
      <c r="AC188" s="8">
        <v>440</v>
      </c>
      <c r="AD188" s="8">
        <v>290</v>
      </c>
      <c r="AE188"/>
      <c r="AF188"/>
      <c r="AG188"/>
      <c r="AH188"/>
      <c r="AI188"/>
      <c r="AJ188"/>
      <c r="AK188"/>
      <c r="AL188"/>
      <c r="AM188"/>
      <c r="AN188"/>
      <c r="AO188"/>
      <c r="AP188"/>
      <c r="AQ188"/>
      <c r="AR188"/>
      <c r="AS188"/>
      <c r="AT188"/>
      <c r="AU188"/>
      <c r="AV188"/>
      <c r="AW188"/>
      <c r="AX188"/>
      <c r="AY188"/>
      <c r="AZ188"/>
      <c r="BA188"/>
      <c r="BB188" s="3" t="s">
        <v>3937</v>
      </c>
      <c r="BC188" s="158"/>
      <c r="BD188"/>
    </row>
    <row r="189" spans="1:56" s="32" customFormat="1" ht="15.75" x14ac:dyDescent="0.25">
      <c r="A189" s="3" t="s">
        <v>288</v>
      </c>
      <c r="B189" s="3" t="s">
        <v>1680</v>
      </c>
      <c r="C189" s="3"/>
      <c r="D189" t="s">
        <v>2824</v>
      </c>
      <c r="E189" t="s">
        <v>2827</v>
      </c>
      <c r="F189" t="s">
        <v>4336</v>
      </c>
      <c r="G189" s="230" t="s">
        <v>4061</v>
      </c>
      <c r="H189" t="s">
        <v>2798</v>
      </c>
      <c r="I189"/>
      <c r="J189" s="33">
        <v>42010000</v>
      </c>
      <c r="K189" s="143"/>
      <c r="L189" s="1" t="s">
        <v>2008</v>
      </c>
      <c r="M189" s="1" t="s">
        <v>2008</v>
      </c>
      <c r="N189"/>
      <c r="O189" s="13" t="s">
        <v>295</v>
      </c>
      <c r="P189" s="13"/>
      <c r="Q189" s="22" t="s">
        <v>1995</v>
      </c>
      <c r="R189" s="306"/>
      <c r="S189" s="22">
        <v>143</v>
      </c>
      <c r="T189" s="37">
        <f t="shared" si="17"/>
        <v>263.2</v>
      </c>
      <c r="U189" s="308"/>
      <c r="V189" s="22">
        <v>329</v>
      </c>
      <c r="W189" s="33">
        <v>5051771752709</v>
      </c>
      <c r="X189" s="33"/>
      <c r="Y189" s="99">
        <v>0.16500000000000001</v>
      </c>
      <c r="Z189" s="99">
        <v>5.0000000000000001E-3</v>
      </c>
      <c r="AA189" s="99">
        <f t="shared" si="18"/>
        <v>0.17</v>
      </c>
      <c r="AB189" s="8">
        <v>40</v>
      </c>
      <c r="AC189" s="8">
        <v>440</v>
      </c>
      <c r="AD189" s="8">
        <v>300</v>
      </c>
      <c r="AE189"/>
      <c r="AF189"/>
      <c r="AG189"/>
      <c r="AH189"/>
      <c r="AI189"/>
      <c r="AJ189"/>
      <c r="AK189"/>
      <c r="AL189"/>
      <c r="AM189"/>
      <c r="AN189"/>
      <c r="AO189"/>
      <c r="AP189"/>
      <c r="AQ189"/>
      <c r="AR189"/>
      <c r="AS189"/>
      <c r="AT189"/>
      <c r="AU189"/>
      <c r="AV189"/>
      <c r="AW189"/>
      <c r="AX189"/>
      <c r="AY189"/>
      <c r="AZ189"/>
      <c r="BA189"/>
      <c r="BB189" s="3" t="s">
        <v>3937</v>
      </c>
      <c r="BC189" s="158"/>
      <c r="BD189"/>
    </row>
    <row r="190" spans="1:56" s="32" customFormat="1" ht="15.75" x14ac:dyDescent="0.25">
      <c r="A190" s="3" t="s">
        <v>288</v>
      </c>
      <c r="B190" s="3" t="s">
        <v>1680</v>
      </c>
      <c r="C190" s="3"/>
      <c r="D190" t="s">
        <v>2824</v>
      </c>
      <c r="E190" t="s">
        <v>2828</v>
      </c>
      <c r="F190" t="s">
        <v>4336</v>
      </c>
      <c r="G190" s="230" t="s">
        <v>4061</v>
      </c>
      <c r="H190" t="s">
        <v>2798</v>
      </c>
      <c r="I190"/>
      <c r="J190" s="33">
        <v>42010000</v>
      </c>
      <c r="K190" s="143"/>
      <c r="L190" s="1" t="s">
        <v>2008</v>
      </c>
      <c r="M190" s="1" t="s">
        <v>2008</v>
      </c>
      <c r="N190"/>
      <c r="O190" s="13" t="s">
        <v>301</v>
      </c>
      <c r="P190" s="13"/>
      <c r="Q190" s="22" t="s">
        <v>1995</v>
      </c>
      <c r="R190" s="306"/>
      <c r="S190" s="22">
        <v>143</v>
      </c>
      <c r="T190" s="37">
        <f t="shared" si="17"/>
        <v>263.2</v>
      </c>
      <c r="U190" s="308"/>
      <c r="V190" s="22">
        <v>329</v>
      </c>
      <c r="W190" s="33">
        <v>5051771752686</v>
      </c>
      <c r="X190" s="33"/>
      <c r="Y190" s="99">
        <v>0.18</v>
      </c>
      <c r="Z190" s="99">
        <v>5.0000000000000001E-3</v>
      </c>
      <c r="AA190" s="99">
        <f t="shared" si="18"/>
        <v>0.185</v>
      </c>
      <c r="AB190" s="8">
        <v>40</v>
      </c>
      <c r="AC190" s="8">
        <v>440</v>
      </c>
      <c r="AD190" s="8">
        <v>300</v>
      </c>
      <c r="AE190"/>
      <c r="AF190"/>
      <c r="AG190"/>
      <c r="AH190"/>
      <c r="AI190"/>
      <c r="AJ190"/>
      <c r="AK190"/>
      <c r="AL190"/>
      <c r="AM190"/>
      <c r="AN190"/>
      <c r="AO190"/>
      <c r="AP190"/>
      <c r="AQ190"/>
      <c r="AR190"/>
      <c r="AS190"/>
      <c r="AT190"/>
      <c r="AU190"/>
      <c r="AV190"/>
      <c r="AW190"/>
      <c r="AX190"/>
      <c r="AY190"/>
      <c r="AZ190"/>
      <c r="BA190"/>
      <c r="BB190" s="3" t="s">
        <v>3937</v>
      </c>
      <c r="BC190" s="158"/>
      <c r="BD190"/>
    </row>
    <row r="191" spans="1:56" s="32" customFormat="1" ht="15.75" x14ac:dyDescent="0.25">
      <c r="A191" s="3" t="s">
        <v>288</v>
      </c>
      <c r="B191" s="3" t="s">
        <v>1680</v>
      </c>
      <c r="C191" s="3"/>
      <c r="D191" t="s">
        <v>2824</v>
      </c>
      <c r="E191" t="s">
        <v>2829</v>
      </c>
      <c r="F191" t="s">
        <v>4336</v>
      </c>
      <c r="G191" s="230" t="s">
        <v>4061</v>
      </c>
      <c r="H191" t="s">
        <v>2798</v>
      </c>
      <c r="I191"/>
      <c r="J191" s="33">
        <v>42010000</v>
      </c>
      <c r="K191" s="143"/>
      <c r="L191" s="1" t="s">
        <v>2008</v>
      </c>
      <c r="M191" s="1" t="s">
        <v>2008</v>
      </c>
      <c r="N191"/>
      <c r="O191" s="13" t="s">
        <v>299</v>
      </c>
      <c r="P191" s="13"/>
      <c r="Q191" s="22" t="s">
        <v>1995</v>
      </c>
      <c r="R191" s="306"/>
      <c r="S191" s="22">
        <v>161</v>
      </c>
      <c r="T191" s="37">
        <f t="shared" si="17"/>
        <v>295.2</v>
      </c>
      <c r="U191" s="308"/>
      <c r="V191" s="22">
        <v>369</v>
      </c>
      <c r="W191" s="33">
        <v>5051771752679</v>
      </c>
      <c r="X191" s="33"/>
      <c r="Y191" s="99">
        <v>0.2</v>
      </c>
      <c r="Z191" s="99">
        <v>5.0000000000000001E-3</v>
      </c>
      <c r="AA191" s="99">
        <f t="shared" si="18"/>
        <v>0.20500000000000002</v>
      </c>
      <c r="AB191" s="8">
        <v>40</v>
      </c>
      <c r="AC191" s="8">
        <v>540</v>
      </c>
      <c r="AD191" s="8">
        <v>400</v>
      </c>
      <c r="AE191"/>
      <c r="AF191"/>
      <c r="AG191"/>
      <c r="AH191"/>
      <c r="AI191"/>
      <c r="AJ191"/>
      <c r="AK191"/>
      <c r="AL191"/>
      <c r="AM191"/>
      <c r="AN191"/>
      <c r="AO191"/>
      <c r="AP191"/>
      <c r="AQ191"/>
      <c r="AR191"/>
      <c r="AS191"/>
      <c r="AT191"/>
      <c r="AU191"/>
      <c r="AV191"/>
      <c r="AW191"/>
      <c r="AX191"/>
      <c r="AY191"/>
      <c r="AZ191"/>
      <c r="BA191"/>
      <c r="BB191" s="3" t="s">
        <v>3937</v>
      </c>
      <c r="BC191" s="158"/>
      <c r="BD191"/>
    </row>
    <row r="192" spans="1:56" s="32" customFormat="1" ht="15.75" x14ac:dyDescent="0.25">
      <c r="A192" s="3" t="s">
        <v>288</v>
      </c>
      <c r="B192" s="3" t="s">
        <v>1680</v>
      </c>
      <c r="C192" s="3"/>
      <c r="D192" t="s">
        <v>2824</v>
      </c>
      <c r="E192" t="s">
        <v>2830</v>
      </c>
      <c r="F192" t="s">
        <v>4336</v>
      </c>
      <c r="G192" s="230" t="s">
        <v>4061</v>
      </c>
      <c r="H192" t="s">
        <v>2798</v>
      </c>
      <c r="I192"/>
      <c r="J192" s="33">
        <v>42010000</v>
      </c>
      <c r="K192" s="143"/>
      <c r="L192" s="1" t="s">
        <v>2008</v>
      </c>
      <c r="M192" s="1" t="s">
        <v>2008</v>
      </c>
      <c r="N192"/>
      <c r="O192" s="13" t="s">
        <v>297</v>
      </c>
      <c r="P192" s="13"/>
      <c r="Q192" s="22" t="s">
        <v>1995</v>
      </c>
      <c r="R192" s="306"/>
      <c r="S192" s="22">
        <v>190</v>
      </c>
      <c r="T192" s="37">
        <f t="shared" si="17"/>
        <v>351.20000000000005</v>
      </c>
      <c r="U192" s="308"/>
      <c r="V192" s="22">
        <v>439</v>
      </c>
      <c r="W192" s="33">
        <v>5051771752662</v>
      </c>
      <c r="X192" s="33"/>
      <c r="Y192" s="99">
        <v>0.22500000000000001</v>
      </c>
      <c r="Z192" s="99">
        <v>5.0000000000000001E-3</v>
      </c>
      <c r="AA192" s="99">
        <f t="shared" si="18"/>
        <v>0.23</v>
      </c>
      <c r="AB192" s="8">
        <v>40</v>
      </c>
      <c r="AC192" s="8">
        <v>540</v>
      </c>
      <c r="AD192" s="8">
        <v>400</v>
      </c>
      <c r="AE192"/>
      <c r="AF192"/>
      <c r="AG192"/>
      <c r="AH192"/>
      <c r="AI192"/>
      <c r="AJ192"/>
      <c r="AK192"/>
      <c r="AL192"/>
      <c r="AM192"/>
      <c r="AN192"/>
      <c r="AO192"/>
      <c r="AP192"/>
      <c r="AQ192"/>
      <c r="AR192"/>
      <c r="AS192"/>
      <c r="AT192"/>
      <c r="AU192"/>
      <c r="AV192"/>
      <c r="AW192"/>
      <c r="AX192"/>
      <c r="AY192"/>
      <c r="AZ192"/>
      <c r="BA192"/>
      <c r="BB192" s="3" t="s">
        <v>3937</v>
      </c>
      <c r="BC192" s="158"/>
      <c r="BD192"/>
    </row>
    <row r="194" spans="1:55" s="3" customFormat="1" ht="15.75" x14ac:dyDescent="0.25">
      <c r="A194" s="3" t="s">
        <v>288</v>
      </c>
      <c r="B194" s="3" t="s">
        <v>1486</v>
      </c>
      <c r="D194" s="3" t="s">
        <v>3659</v>
      </c>
      <c r="E194" s="3" t="s">
        <v>3660</v>
      </c>
      <c r="F194" s="3" t="s">
        <v>4343</v>
      </c>
      <c r="G194" s="229" t="s">
        <v>4061</v>
      </c>
      <c r="H194" s="3" t="s">
        <v>1654</v>
      </c>
      <c r="J194" s="33">
        <v>42010000</v>
      </c>
      <c r="K194" s="33"/>
      <c r="L194" s="1" t="s">
        <v>2008</v>
      </c>
      <c r="M194" s="1" t="s">
        <v>2008</v>
      </c>
      <c r="O194" s="35" t="s">
        <v>301</v>
      </c>
      <c r="P194" s="35"/>
      <c r="Q194" s="22" t="s">
        <v>1995</v>
      </c>
      <c r="R194" s="306"/>
      <c r="S194" s="168">
        <v>66</v>
      </c>
      <c r="T194" s="37">
        <f t="shared" ref="T194:T199" si="19">0.8*V194</f>
        <v>124</v>
      </c>
      <c r="U194" s="308"/>
      <c r="V194" s="168">
        <v>155</v>
      </c>
      <c r="W194" s="206" t="s">
        <v>3788</v>
      </c>
      <c r="X194" s="213"/>
      <c r="Y194" s="3">
        <v>0.46</v>
      </c>
      <c r="Z194" s="3">
        <v>5.0000000000000001E-3</v>
      </c>
      <c r="AA194" s="3">
        <v>0.46</v>
      </c>
      <c r="AB194" s="3">
        <v>10</v>
      </c>
      <c r="AC194" s="3">
        <v>270</v>
      </c>
      <c r="AD194" s="3">
        <v>110</v>
      </c>
      <c r="BB194" s="3" t="s">
        <v>3661</v>
      </c>
    </row>
    <row r="195" spans="1:55" s="3" customFormat="1" ht="15.75" x14ac:dyDescent="0.25">
      <c r="A195" s="3" t="s">
        <v>288</v>
      </c>
      <c r="B195" s="3" t="s">
        <v>1486</v>
      </c>
      <c r="D195" s="3" t="s">
        <v>3659</v>
      </c>
      <c r="E195" s="3" t="s">
        <v>3662</v>
      </c>
      <c r="F195" s="3" t="s">
        <v>4343</v>
      </c>
      <c r="G195" s="229" t="s">
        <v>4061</v>
      </c>
      <c r="H195" s="3" t="s">
        <v>1654</v>
      </c>
      <c r="J195" s="33">
        <v>42010000</v>
      </c>
      <c r="K195" s="33"/>
      <c r="L195" s="1" t="s">
        <v>2008</v>
      </c>
      <c r="M195" s="1" t="s">
        <v>2008</v>
      </c>
      <c r="O195" s="35" t="s">
        <v>299</v>
      </c>
      <c r="P195" s="35"/>
      <c r="Q195" s="22" t="s">
        <v>1995</v>
      </c>
      <c r="R195" s="306"/>
      <c r="S195" s="168">
        <v>75</v>
      </c>
      <c r="T195" s="37">
        <f t="shared" si="19"/>
        <v>140</v>
      </c>
      <c r="U195" s="308"/>
      <c r="V195" s="168">
        <v>175</v>
      </c>
      <c r="W195" s="206" t="s">
        <v>3789</v>
      </c>
      <c r="X195" s="213"/>
      <c r="Y195" s="3">
        <v>0.75</v>
      </c>
      <c r="Z195" s="3">
        <v>5.0000000000000001E-3</v>
      </c>
      <c r="AA195" s="3">
        <v>0.75</v>
      </c>
      <c r="AB195" s="3">
        <v>10</v>
      </c>
      <c r="AC195" s="3">
        <v>270</v>
      </c>
      <c r="AD195" s="3">
        <v>120</v>
      </c>
      <c r="BB195" s="3" t="s">
        <v>3661</v>
      </c>
    </row>
    <row r="196" spans="1:55" s="3" customFormat="1" ht="15.75" x14ac:dyDescent="0.25">
      <c r="A196" s="3" t="s">
        <v>288</v>
      </c>
      <c r="B196" s="3" t="s">
        <v>1486</v>
      </c>
      <c r="D196" s="3" t="s">
        <v>3659</v>
      </c>
      <c r="E196" s="3" t="s">
        <v>3663</v>
      </c>
      <c r="F196" s="3" t="s">
        <v>4343</v>
      </c>
      <c r="G196" s="229" t="s">
        <v>4061</v>
      </c>
      <c r="H196" s="3" t="s">
        <v>1654</v>
      </c>
      <c r="J196" s="33">
        <v>42010000</v>
      </c>
      <c r="K196" s="33"/>
      <c r="L196" s="1" t="s">
        <v>2008</v>
      </c>
      <c r="M196" s="1" t="s">
        <v>2008</v>
      </c>
      <c r="O196" s="35" t="s">
        <v>297</v>
      </c>
      <c r="P196" s="35"/>
      <c r="Q196" s="22" t="s">
        <v>1995</v>
      </c>
      <c r="R196" s="306"/>
      <c r="S196" s="168">
        <v>81</v>
      </c>
      <c r="T196" s="37">
        <f t="shared" si="19"/>
        <v>151.20000000000002</v>
      </c>
      <c r="U196" s="308"/>
      <c r="V196" s="168">
        <v>189</v>
      </c>
      <c r="W196" s="206" t="s">
        <v>3790</v>
      </c>
      <c r="X196" s="213"/>
      <c r="Y196" s="3">
        <v>0.86</v>
      </c>
      <c r="Z196" s="3">
        <v>5.0000000000000001E-3</v>
      </c>
      <c r="AA196" s="3">
        <v>0.86</v>
      </c>
      <c r="AB196" s="3">
        <v>10</v>
      </c>
      <c r="AC196" s="3">
        <v>300</v>
      </c>
      <c r="AD196" s="3">
        <v>120</v>
      </c>
      <c r="AM196" s="24"/>
      <c r="BB196" s="3" t="s">
        <v>3661</v>
      </c>
    </row>
    <row r="197" spans="1:55" s="3" customFormat="1" ht="15.75" x14ac:dyDescent="0.25">
      <c r="A197" s="3" t="s">
        <v>288</v>
      </c>
      <c r="B197" s="3" t="s">
        <v>1486</v>
      </c>
      <c r="D197" s="3" t="s">
        <v>3659</v>
      </c>
      <c r="E197" s="3" t="s">
        <v>3664</v>
      </c>
      <c r="F197" s="3" t="s">
        <v>4343</v>
      </c>
      <c r="G197" s="229" t="s">
        <v>4061</v>
      </c>
      <c r="H197" s="3" t="s">
        <v>1654</v>
      </c>
      <c r="J197" s="33">
        <v>42010000</v>
      </c>
      <c r="K197" s="33"/>
      <c r="L197" s="1" t="s">
        <v>2008</v>
      </c>
      <c r="M197" s="1" t="s">
        <v>2008</v>
      </c>
      <c r="O197" s="35" t="s">
        <v>293</v>
      </c>
      <c r="P197" s="35"/>
      <c r="Q197" s="22" t="s">
        <v>1995</v>
      </c>
      <c r="R197" s="306"/>
      <c r="S197" s="168">
        <v>85</v>
      </c>
      <c r="T197" s="37">
        <f t="shared" si="19"/>
        <v>159.20000000000002</v>
      </c>
      <c r="U197" s="308"/>
      <c r="V197" s="168">
        <v>199</v>
      </c>
      <c r="W197" s="206" t="s">
        <v>3791</v>
      </c>
      <c r="X197" s="213"/>
      <c r="Y197" s="3">
        <v>0.97</v>
      </c>
      <c r="Z197" s="3">
        <v>5.0000000000000001E-3</v>
      </c>
      <c r="AA197" s="3">
        <v>0.97</v>
      </c>
      <c r="AB197" s="3">
        <v>30</v>
      </c>
      <c r="AC197" s="3">
        <v>350</v>
      </c>
      <c r="AD197" s="3">
        <v>120</v>
      </c>
      <c r="AM197" s="24"/>
      <c r="BB197" s="3" t="s">
        <v>3661</v>
      </c>
    </row>
    <row r="198" spans="1:55" s="3" customFormat="1" ht="15.75" x14ac:dyDescent="0.25">
      <c r="A198" s="3" t="s">
        <v>288</v>
      </c>
      <c r="B198" s="3" t="s">
        <v>1499</v>
      </c>
      <c r="D198" s="3" t="s">
        <v>3665</v>
      </c>
      <c r="E198" s="3" t="s">
        <v>3666</v>
      </c>
      <c r="F198" s="3" t="s">
        <v>4344</v>
      </c>
      <c r="G198" s="229" t="s">
        <v>4061</v>
      </c>
      <c r="H198" s="3" t="s">
        <v>1654</v>
      </c>
      <c r="J198" s="33">
        <v>42010000</v>
      </c>
      <c r="K198" s="33"/>
      <c r="L198" s="1" t="s">
        <v>2008</v>
      </c>
      <c r="M198" s="1" t="s">
        <v>2008</v>
      </c>
      <c r="O198" s="35" t="s">
        <v>3667</v>
      </c>
      <c r="P198" s="35"/>
      <c r="Q198" s="22" t="s">
        <v>1995</v>
      </c>
      <c r="R198" s="306"/>
      <c r="S198" s="168">
        <v>120</v>
      </c>
      <c r="T198" s="37">
        <f t="shared" si="19"/>
        <v>220</v>
      </c>
      <c r="U198" s="308"/>
      <c r="V198" s="168">
        <v>275</v>
      </c>
      <c r="W198" s="206" t="s">
        <v>3792</v>
      </c>
      <c r="X198" s="213"/>
      <c r="Y198" s="3">
        <v>0.17</v>
      </c>
      <c r="Z198" s="3">
        <v>5.0000000000000001E-3</v>
      </c>
      <c r="AA198" s="3">
        <v>0.17</v>
      </c>
      <c r="AB198" s="3">
        <v>20</v>
      </c>
      <c r="AC198" s="3">
        <v>370</v>
      </c>
      <c r="AD198" s="3">
        <v>100</v>
      </c>
      <c r="AM198" s="24"/>
      <c r="BB198" s="3" t="s">
        <v>3668</v>
      </c>
    </row>
    <row r="199" spans="1:55" s="3" customFormat="1" ht="15.75" x14ac:dyDescent="0.25">
      <c r="A199" s="3" t="s">
        <v>288</v>
      </c>
      <c r="B199" s="3" t="s">
        <v>3672</v>
      </c>
      <c r="D199" s="3" t="s">
        <v>3669</v>
      </c>
      <c r="E199" s="3" t="s">
        <v>3670</v>
      </c>
      <c r="F199" s="3" t="s">
        <v>4345</v>
      </c>
      <c r="G199" s="229" t="s">
        <v>4061</v>
      </c>
      <c r="H199" s="3" t="s">
        <v>1654</v>
      </c>
      <c r="J199" s="33">
        <v>42010000</v>
      </c>
      <c r="K199" s="33"/>
      <c r="L199" s="1" t="s">
        <v>2008</v>
      </c>
      <c r="M199" s="1" t="s">
        <v>2008</v>
      </c>
      <c r="O199" s="35" t="s">
        <v>3667</v>
      </c>
      <c r="P199" s="35"/>
      <c r="Q199" s="22" t="s">
        <v>1995</v>
      </c>
      <c r="R199" s="306"/>
      <c r="S199" s="168">
        <v>135</v>
      </c>
      <c r="T199" s="37">
        <f t="shared" si="19"/>
        <v>248</v>
      </c>
      <c r="U199" s="308"/>
      <c r="V199" s="168">
        <v>310</v>
      </c>
      <c r="W199" s="206" t="s">
        <v>3974</v>
      </c>
      <c r="X199" s="213"/>
      <c r="Y199" s="3">
        <v>0.11799999999999999</v>
      </c>
      <c r="Z199" s="3">
        <v>5.0000000000000001E-3</v>
      </c>
      <c r="AA199" s="3">
        <v>0.11799999999999999</v>
      </c>
      <c r="AB199" s="3">
        <v>20</v>
      </c>
      <c r="AC199" s="3">
        <v>490</v>
      </c>
      <c r="AD199" s="3">
        <v>100</v>
      </c>
      <c r="AM199" s="24"/>
      <c r="BB199" s="3" t="s">
        <v>3671</v>
      </c>
    </row>
    <row r="201" spans="1:55" ht="15.75" x14ac:dyDescent="0.25">
      <c r="A201" s="23" t="s">
        <v>288</v>
      </c>
      <c r="B201" s="24" t="s">
        <v>2619</v>
      </c>
      <c r="C201" s="24"/>
      <c r="D201" s="3" t="s">
        <v>2227</v>
      </c>
      <c r="E201" s="24" t="s">
        <v>2518</v>
      </c>
      <c r="F201" s="24" t="s">
        <v>4348</v>
      </c>
      <c r="G201" s="229" t="s">
        <v>4061</v>
      </c>
      <c r="H201" s="24" t="s">
        <v>2260</v>
      </c>
      <c r="J201" s="33">
        <v>42010000</v>
      </c>
      <c r="K201" s="143"/>
      <c r="L201" s="1" t="s">
        <v>2008</v>
      </c>
      <c r="M201" s="1" t="s">
        <v>2008</v>
      </c>
      <c r="O201" s="23" t="s">
        <v>1600</v>
      </c>
      <c r="P201" s="23"/>
      <c r="Q201" s="22" t="s">
        <v>1995</v>
      </c>
      <c r="R201" s="306"/>
      <c r="S201" s="22">
        <v>159</v>
      </c>
      <c r="T201" s="37">
        <f t="shared" ref="T201:T208" si="20">0.8*V201</f>
        <v>292</v>
      </c>
      <c r="U201" s="308"/>
      <c r="V201" s="22">
        <v>365</v>
      </c>
      <c r="W201" s="33" t="s">
        <v>1602</v>
      </c>
      <c r="X201" s="33"/>
      <c r="Y201" s="99">
        <v>0.9</v>
      </c>
      <c r="Z201" s="99">
        <v>5.0000000000000001E-3</v>
      </c>
      <c r="AA201" s="99">
        <f t="shared" ref="AA201:AA208" si="21">Y201+Z201</f>
        <v>0.90500000000000003</v>
      </c>
      <c r="AB201" s="8">
        <v>30</v>
      </c>
      <c r="AC201" s="8">
        <v>630</v>
      </c>
      <c r="AD201" s="8">
        <v>420</v>
      </c>
      <c r="BB201" s="24" t="s">
        <v>1599</v>
      </c>
      <c r="BC201" s="32"/>
    </row>
    <row r="202" spans="1:55" ht="15.75" x14ac:dyDescent="0.25">
      <c r="A202" s="23" t="s">
        <v>288</v>
      </c>
      <c r="B202" s="24" t="s">
        <v>2619</v>
      </c>
      <c r="C202" s="24"/>
      <c r="D202" s="3" t="s">
        <v>2227</v>
      </c>
      <c r="E202" s="24" t="s">
        <v>2519</v>
      </c>
      <c r="F202" s="24" t="s">
        <v>4348</v>
      </c>
      <c r="G202" s="229" t="s">
        <v>4061</v>
      </c>
      <c r="H202" s="24" t="s">
        <v>2260</v>
      </c>
      <c r="J202" s="33">
        <v>42010000</v>
      </c>
      <c r="K202" s="143"/>
      <c r="L202" s="1" t="s">
        <v>2008</v>
      </c>
      <c r="M202" s="1" t="s">
        <v>2008</v>
      </c>
      <c r="O202" s="23" t="s">
        <v>1601</v>
      </c>
      <c r="P202" s="23"/>
      <c r="Q202" s="22" t="s">
        <v>1995</v>
      </c>
      <c r="R202" s="306"/>
      <c r="S202" s="22">
        <v>259</v>
      </c>
      <c r="T202" s="37">
        <f t="shared" si="20"/>
        <v>476</v>
      </c>
      <c r="U202" s="308"/>
      <c r="V202" s="22">
        <v>595</v>
      </c>
      <c r="W202" s="33" t="s">
        <v>1603</v>
      </c>
      <c r="X202" s="33"/>
      <c r="Y202" s="99">
        <v>0.9</v>
      </c>
      <c r="Z202" s="99">
        <v>5.0000000000000001E-3</v>
      </c>
      <c r="AA202" s="99">
        <f t="shared" si="21"/>
        <v>0.90500000000000003</v>
      </c>
      <c r="AB202" s="8">
        <v>60</v>
      </c>
      <c r="AC202" s="8">
        <v>800</v>
      </c>
      <c r="AD202" s="8">
        <v>500</v>
      </c>
      <c r="BB202" s="24" t="s">
        <v>1599</v>
      </c>
      <c r="BC202" s="32"/>
    </row>
    <row r="203" spans="1:55" ht="15.75" x14ac:dyDescent="0.25">
      <c r="A203" s="23" t="s">
        <v>288</v>
      </c>
      <c r="B203" s="24" t="s">
        <v>2619</v>
      </c>
      <c r="C203" s="24"/>
      <c r="D203" s="3" t="s">
        <v>2227</v>
      </c>
      <c r="E203" s="24" t="s">
        <v>2520</v>
      </c>
      <c r="F203" s="24" t="s">
        <v>4348</v>
      </c>
      <c r="G203" s="229" t="s">
        <v>4061</v>
      </c>
      <c r="H203" s="24" t="s">
        <v>2261</v>
      </c>
      <c r="J203" s="33">
        <v>42010000</v>
      </c>
      <c r="K203" s="143"/>
      <c r="L203" s="1" t="s">
        <v>2008</v>
      </c>
      <c r="M203" s="1" t="s">
        <v>2008</v>
      </c>
      <c r="O203" s="23" t="s">
        <v>1600</v>
      </c>
      <c r="P203" s="23"/>
      <c r="Q203" s="22" t="s">
        <v>1995</v>
      </c>
      <c r="R203" s="306"/>
      <c r="S203" s="22">
        <v>159</v>
      </c>
      <c r="T203" s="37">
        <f t="shared" si="20"/>
        <v>292</v>
      </c>
      <c r="U203" s="308"/>
      <c r="V203" s="22">
        <v>365</v>
      </c>
      <c r="W203" s="33" t="s">
        <v>2583</v>
      </c>
      <c r="X203" s="33"/>
      <c r="Y203" s="99">
        <v>0.9</v>
      </c>
      <c r="Z203" s="99">
        <v>5.0000000000000001E-3</v>
      </c>
      <c r="AA203" s="99">
        <f t="shared" si="21"/>
        <v>0.90500000000000003</v>
      </c>
      <c r="AB203" s="8">
        <v>30</v>
      </c>
      <c r="AC203" s="8">
        <v>630</v>
      </c>
      <c r="AD203" s="8">
        <v>420</v>
      </c>
      <c r="BB203" s="24" t="s">
        <v>1599</v>
      </c>
      <c r="BC203" s="32"/>
    </row>
    <row r="204" spans="1:55" ht="15.75" x14ac:dyDescent="0.25">
      <c r="A204" s="23" t="s">
        <v>288</v>
      </c>
      <c r="B204" s="24" t="s">
        <v>2619</v>
      </c>
      <c r="C204" s="24"/>
      <c r="D204" s="3" t="s">
        <v>2227</v>
      </c>
      <c r="E204" s="24" t="s">
        <v>2521</v>
      </c>
      <c r="F204" s="24" t="s">
        <v>4348</v>
      </c>
      <c r="G204" s="229" t="s">
        <v>4061</v>
      </c>
      <c r="H204" s="24" t="s">
        <v>2261</v>
      </c>
      <c r="J204" s="33">
        <v>42010000</v>
      </c>
      <c r="K204" s="143"/>
      <c r="L204" s="1" t="s">
        <v>2008</v>
      </c>
      <c r="M204" s="1" t="s">
        <v>2008</v>
      </c>
      <c r="O204" s="23" t="s">
        <v>1601</v>
      </c>
      <c r="P204" s="23"/>
      <c r="Q204" s="22" t="s">
        <v>1995</v>
      </c>
      <c r="R204" s="306"/>
      <c r="S204" s="22">
        <v>259</v>
      </c>
      <c r="T204" s="37">
        <f t="shared" si="20"/>
        <v>476</v>
      </c>
      <c r="U204" s="308"/>
      <c r="V204" s="22">
        <v>595</v>
      </c>
      <c r="W204" s="33">
        <v>5051771724843</v>
      </c>
      <c r="X204" s="33"/>
      <c r="Y204" s="99">
        <v>0.9</v>
      </c>
      <c r="Z204" s="99">
        <v>5.0000000000000001E-3</v>
      </c>
      <c r="AA204" s="99">
        <f t="shared" si="21"/>
        <v>0.90500000000000003</v>
      </c>
      <c r="AB204" s="8">
        <v>60</v>
      </c>
      <c r="AC204" s="8">
        <v>800</v>
      </c>
      <c r="AD204" s="8">
        <v>500</v>
      </c>
      <c r="BB204" s="24" t="s">
        <v>1599</v>
      </c>
      <c r="BC204" s="32"/>
    </row>
    <row r="205" spans="1:55" ht="15.75" x14ac:dyDescent="0.25">
      <c r="A205" s="23" t="s">
        <v>288</v>
      </c>
      <c r="B205" s="24" t="s">
        <v>2619</v>
      </c>
      <c r="C205" s="24"/>
      <c r="D205" s="3" t="s">
        <v>2227</v>
      </c>
      <c r="E205" s="24" t="s">
        <v>2522</v>
      </c>
      <c r="F205" s="24" t="s">
        <v>4348</v>
      </c>
      <c r="G205" s="229" t="s">
        <v>4061</v>
      </c>
      <c r="H205" s="24" t="s">
        <v>2262</v>
      </c>
      <c r="J205" s="33">
        <v>42010000</v>
      </c>
      <c r="K205" s="143"/>
      <c r="L205" s="1" t="s">
        <v>2008</v>
      </c>
      <c r="M205" s="1" t="s">
        <v>2008</v>
      </c>
      <c r="O205" s="23" t="s">
        <v>1600</v>
      </c>
      <c r="P205" s="23"/>
      <c r="Q205" s="22" t="s">
        <v>1995</v>
      </c>
      <c r="R205" s="306"/>
      <c r="S205" s="22">
        <v>159</v>
      </c>
      <c r="T205" s="37">
        <f t="shared" si="20"/>
        <v>292</v>
      </c>
      <c r="U205" s="308"/>
      <c r="V205" s="22">
        <v>365</v>
      </c>
      <c r="W205" s="33" t="s">
        <v>2584</v>
      </c>
      <c r="X205" s="33"/>
      <c r="Y205" s="99">
        <v>0.9</v>
      </c>
      <c r="Z205" s="99">
        <v>5.0000000000000001E-3</v>
      </c>
      <c r="AA205" s="99">
        <f t="shared" si="21"/>
        <v>0.90500000000000003</v>
      </c>
      <c r="AB205" s="8">
        <v>30</v>
      </c>
      <c r="AC205" s="8">
        <v>630</v>
      </c>
      <c r="AD205" s="8">
        <v>420</v>
      </c>
      <c r="BB205" s="24" t="s">
        <v>1599</v>
      </c>
      <c r="BC205" s="32"/>
    </row>
    <row r="206" spans="1:55" ht="15.75" x14ac:dyDescent="0.25">
      <c r="A206" s="23" t="s">
        <v>288</v>
      </c>
      <c r="B206" s="24" t="s">
        <v>2619</v>
      </c>
      <c r="D206" s="3" t="s">
        <v>2227</v>
      </c>
      <c r="E206" s="24" t="s">
        <v>2523</v>
      </c>
      <c r="F206" s="24" t="s">
        <v>4348</v>
      </c>
      <c r="G206" s="229" t="s">
        <v>4061</v>
      </c>
      <c r="H206" s="24" t="s">
        <v>2262</v>
      </c>
      <c r="J206" s="33">
        <v>42010000</v>
      </c>
      <c r="K206" s="143"/>
      <c r="L206" s="1" t="s">
        <v>2008</v>
      </c>
      <c r="M206" s="1" t="s">
        <v>2008</v>
      </c>
      <c r="O206" s="23" t="s">
        <v>1601</v>
      </c>
      <c r="P206" s="23"/>
      <c r="Q206" s="22" t="s">
        <v>1995</v>
      </c>
      <c r="R206" s="306"/>
      <c r="S206" s="22">
        <v>259</v>
      </c>
      <c r="T206" s="37">
        <f t="shared" si="20"/>
        <v>476</v>
      </c>
      <c r="U206" s="308"/>
      <c r="V206" s="22">
        <v>595</v>
      </c>
      <c r="W206" s="33" t="s">
        <v>2585</v>
      </c>
      <c r="X206" s="33"/>
      <c r="Y206" s="99">
        <v>0.9</v>
      </c>
      <c r="Z206" s="99">
        <v>5.0000000000000001E-3</v>
      </c>
      <c r="AA206" s="99">
        <f t="shared" si="21"/>
        <v>0.90500000000000003</v>
      </c>
      <c r="AB206" s="8">
        <v>60</v>
      </c>
      <c r="AC206" s="8">
        <v>800</v>
      </c>
      <c r="AD206" s="8">
        <v>500</v>
      </c>
      <c r="BB206" s="24" t="s">
        <v>1599</v>
      </c>
      <c r="BC206" s="32"/>
    </row>
    <row r="207" spans="1:55" ht="15.75" x14ac:dyDescent="0.25">
      <c r="A207" s="23" t="s">
        <v>288</v>
      </c>
      <c r="B207" s="24" t="s">
        <v>2619</v>
      </c>
      <c r="C207" s="24"/>
      <c r="D207" s="3" t="s">
        <v>2227</v>
      </c>
      <c r="E207" s="24" t="s">
        <v>2880</v>
      </c>
      <c r="F207" s="24" t="s">
        <v>4348</v>
      </c>
      <c r="G207" s="229" t="s">
        <v>4061</v>
      </c>
      <c r="H207" t="s">
        <v>2010</v>
      </c>
      <c r="J207" s="33">
        <v>42010000</v>
      </c>
      <c r="K207" s="143"/>
      <c r="L207" s="1" t="s">
        <v>2008</v>
      </c>
      <c r="M207" s="1" t="s">
        <v>2008</v>
      </c>
      <c r="O207" s="23" t="s">
        <v>1600</v>
      </c>
      <c r="P207" s="23"/>
      <c r="Q207" s="22" t="s">
        <v>1995</v>
      </c>
      <c r="R207" s="306"/>
      <c r="S207" s="22">
        <v>159</v>
      </c>
      <c r="T207" s="37">
        <f t="shared" si="20"/>
        <v>292</v>
      </c>
      <c r="U207" s="308"/>
      <c r="V207" s="22">
        <v>365</v>
      </c>
      <c r="W207" s="33" t="s">
        <v>2882</v>
      </c>
      <c r="X207" s="164"/>
      <c r="Y207" s="99">
        <v>0.9</v>
      </c>
      <c r="Z207" s="99">
        <v>5.0000000000000001E-3</v>
      </c>
      <c r="AA207" s="99">
        <f t="shared" si="21"/>
        <v>0.90500000000000003</v>
      </c>
      <c r="AB207" s="8">
        <v>30</v>
      </c>
      <c r="AC207" s="8">
        <v>630</v>
      </c>
      <c r="AD207" s="8">
        <v>420</v>
      </c>
      <c r="BB207" s="24" t="s">
        <v>1599</v>
      </c>
      <c r="BC207" s="32"/>
    </row>
    <row r="208" spans="1:55" ht="15.75" x14ac:dyDescent="0.25">
      <c r="A208" s="23" t="s">
        <v>288</v>
      </c>
      <c r="B208" s="24" t="s">
        <v>2619</v>
      </c>
      <c r="C208" s="24"/>
      <c r="D208" s="3" t="s">
        <v>2227</v>
      </c>
      <c r="E208" s="24" t="s">
        <v>2881</v>
      </c>
      <c r="F208" s="24" t="s">
        <v>4348</v>
      </c>
      <c r="G208" s="229" t="s">
        <v>5186</v>
      </c>
      <c r="H208" t="s">
        <v>2010</v>
      </c>
      <c r="J208" s="33">
        <v>42010000</v>
      </c>
      <c r="K208" s="143"/>
      <c r="L208" s="1" t="s">
        <v>2008</v>
      </c>
      <c r="M208" s="1" t="s">
        <v>2008</v>
      </c>
      <c r="O208" s="23" t="s">
        <v>1601</v>
      </c>
      <c r="P208" s="23"/>
      <c r="Q208" s="22" t="s">
        <v>1995</v>
      </c>
      <c r="R208" s="306"/>
      <c r="S208" s="22">
        <v>259</v>
      </c>
      <c r="T208" s="37">
        <f t="shared" si="20"/>
        <v>476</v>
      </c>
      <c r="U208" s="308"/>
      <c r="V208" s="22">
        <v>595</v>
      </c>
      <c r="W208" s="33">
        <v>5051771752099</v>
      </c>
      <c r="X208" s="33"/>
      <c r="Y208" s="99">
        <v>0.9</v>
      </c>
      <c r="Z208" s="99">
        <v>5.0000000000000001E-3</v>
      </c>
      <c r="AA208" s="99">
        <f t="shared" si="21"/>
        <v>0.90500000000000003</v>
      </c>
      <c r="AB208" s="8">
        <v>60</v>
      </c>
      <c r="AC208" s="8">
        <v>800</v>
      </c>
      <c r="AD208" s="8">
        <v>500</v>
      </c>
      <c r="BB208" s="24" t="s">
        <v>1599</v>
      </c>
      <c r="BC208" s="32"/>
    </row>
    <row r="210" spans="1:55" s="3" customFormat="1" ht="15.75" x14ac:dyDescent="0.25">
      <c r="A210" s="3" t="s">
        <v>288</v>
      </c>
      <c r="B210" s="3" t="s">
        <v>3632</v>
      </c>
      <c r="D210" s="3" t="s">
        <v>3643</v>
      </c>
      <c r="E210" s="3" t="s">
        <v>3644</v>
      </c>
      <c r="F210" s="3" t="s">
        <v>4350</v>
      </c>
      <c r="G210" s="230" t="s">
        <v>4061</v>
      </c>
      <c r="H210" s="24" t="s">
        <v>3404</v>
      </c>
      <c r="J210" s="205" t="s">
        <v>3803</v>
      </c>
      <c r="K210" s="213"/>
      <c r="L210" s="1" t="s">
        <v>2008</v>
      </c>
      <c r="M210" s="1" t="s">
        <v>2008</v>
      </c>
      <c r="O210" s="23" t="s">
        <v>3645</v>
      </c>
      <c r="P210" s="23"/>
      <c r="Q210" s="22" t="s">
        <v>1995</v>
      </c>
      <c r="R210" s="306"/>
      <c r="S210" s="168">
        <v>6.5</v>
      </c>
      <c r="T210" s="37">
        <f t="shared" ref="T210:T215" si="22">0.8*V210</f>
        <v>12</v>
      </c>
      <c r="U210" s="308"/>
      <c r="V210" s="168">
        <v>15</v>
      </c>
      <c r="W210" s="206" t="s">
        <v>3799</v>
      </c>
      <c r="X210" s="213"/>
      <c r="Y210" s="3">
        <v>0.37</v>
      </c>
      <c r="Z210" s="3">
        <v>5.0000000000000001E-3</v>
      </c>
      <c r="AA210" s="3">
        <v>0.37</v>
      </c>
      <c r="AB210" s="3">
        <v>20</v>
      </c>
      <c r="AC210" s="3">
        <v>110</v>
      </c>
      <c r="AD210" s="3">
        <v>110</v>
      </c>
      <c r="BB210" s="24" t="s">
        <v>3646</v>
      </c>
    </row>
    <row r="211" spans="1:55" s="3" customFormat="1" ht="15.75" x14ac:dyDescent="0.25">
      <c r="A211" s="3" t="s">
        <v>288</v>
      </c>
      <c r="B211" s="3" t="s">
        <v>3632</v>
      </c>
      <c r="D211" s="3" t="s">
        <v>3643</v>
      </c>
      <c r="E211" s="3" t="s">
        <v>3647</v>
      </c>
      <c r="F211" s="3" t="s">
        <v>4350</v>
      </c>
      <c r="G211" s="230" t="s">
        <v>5186</v>
      </c>
      <c r="H211" s="24" t="s">
        <v>3404</v>
      </c>
      <c r="J211" s="205" t="s">
        <v>3804</v>
      </c>
      <c r="K211" s="213"/>
      <c r="L211" s="1" t="s">
        <v>2008</v>
      </c>
      <c r="M211" s="1" t="s">
        <v>2008</v>
      </c>
      <c r="O211" s="23" t="s">
        <v>3648</v>
      </c>
      <c r="P211" s="23"/>
      <c r="Q211" s="22" t="s">
        <v>1995</v>
      </c>
      <c r="R211" s="306"/>
      <c r="S211" s="168">
        <v>11</v>
      </c>
      <c r="T211" s="37">
        <f t="shared" si="22"/>
        <v>20</v>
      </c>
      <c r="U211" s="308"/>
      <c r="V211" s="168">
        <v>25</v>
      </c>
      <c r="W211" s="206" t="s">
        <v>3798</v>
      </c>
      <c r="X211" s="213"/>
      <c r="Y211" s="3">
        <v>0.78</v>
      </c>
      <c r="Z211" s="3">
        <v>5.0000000000000001E-3</v>
      </c>
      <c r="AA211" s="3">
        <v>0.78</v>
      </c>
      <c r="AB211" s="3">
        <v>40</v>
      </c>
      <c r="AC211" s="3">
        <v>170</v>
      </c>
      <c r="AD211" s="3">
        <v>170</v>
      </c>
      <c r="BB211" s="24" t="s">
        <v>3646</v>
      </c>
    </row>
    <row r="212" spans="1:55" s="3" customFormat="1" ht="15.75" x14ac:dyDescent="0.25">
      <c r="A212" s="3" t="s">
        <v>288</v>
      </c>
      <c r="B212" s="3" t="s">
        <v>3632</v>
      </c>
      <c r="D212" s="3" t="s">
        <v>3643</v>
      </c>
      <c r="E212" s="3" t="s">
        <v>3649</v>
      </c>
      <c r="F212" s="3" t="s">
        <v>4350</v>
      </c>
      <c r="G212" s="230" t="s">
        <v>4061</v>
      </c>
      <c r="H212" s="24" t="s">
        <v>3404</v>
      </c>
      <c r="J212" s="205" t="s">
        <v>3805</v>
      </c>
      <c r="K212" s="213"/>
      <c r="L212" s="1" t="s">
        <v>2008</v>
      </c>
      <c r="M212" s="1" t="s">
        <v>2008</v>
      </c>
      <c r="O212" s="23" t="s">
        <v>3650</v>
      </c>
      <c r="P212" s="23"/>
      <c r="Q212" s="22" t="s">
        <v>1995</v>
      </c>
      <c r="R212" s="306"/>
      <c r="S212" s="168">
        <v>21</v>
      </c>
      <c r="T212" s="37">
        <f t="shared" si="22"/>
        <v>39.200000000000003</v>
      </c>
      <c r="U212" s="308"/>
      <c r="V212" s="168">
        <v>49</v>
      </c>
      <c r="W212" s="206" t="s">
        <v>3797</v>
      </c>
      <c r="X212" s="213"/>
      <c r="Y212" s="3">
        <v>0.16200000000000001</v>
      </c>
      <c r="Z212" s="3">
        <v>5.0000000000000001E-3</v>
      </c>
      <c r="AA212" s="3">
        <v>0.16200000000000001</v>
      </c>
      <c r="AB212" s="3">
        <v>60</v>
      </c>
      <c r="AC212" s="3">
        <v>250</v>
      </c>
      <c r="AD212" s="3">
        <v>250</v>
      </c>
      <c r="BB212" s="24" t="s">
        <v>3646</v>
      </c>
    </row>
    <row r="213" spans="1:55" s="3" customFormat="1" ht="15.75" x14ac:dyDescent="0.25">
      <c r="A213" s="3" t="s">
        <v>288</v>
      </c>
      <c r="B213" s="3" t="s">
        <v>3632</v>
      </c>
      <c r="D213" s="3" t="s">
        <v>3651</v>
      </c>
      <c r="E213" s="3" t="s">
        <v>3652</v>
      </c>
      <c r="F213" s="3" t="s">
        <v>4351</v>
      </c>
      <c r="G213" s="230" t="s">
        <v>5186</v>
      </c>
      <c r="H213" s="24" t="s">
        <v>3404</v>
      </c>
      <c r="J213" s="205" t="s">
        <v>3806</v>
      </c>
      <c r="K213" s="213"/>
      <c r="L213" s="1" t="s">
        <v>2008</v>
      </c>
      <c r="M213" s="1" t="s">
        <v>2008</v>
      </c>
      <c r="O213" s="23" t="s">
        <v>3654</v>
      </c>
      <c r="P213" s="23"/>
      <c r="Q213" s="22" t="s">
        <v>1995</v>
      </c>
      <c r="R213" s="306"/>
      <c r="S213" s="168">
        <v>11</v>
      </c>
      <c r="T213" s="37">
        <f t="shared" si="22"/>
        <v>20</v>
      </c>
      <c r="U213" s="308"/>
      <c r="V213" s="168">
        <v>25</v>
      </c>
      <c r="W213" s="206" t="s">
        <v>3801</v>
      </c>
      <c r="X213" s="213"/>
      <c r="Y213" s="3">
        <v>0.81</v>
      </c>
      <c r="Z213" s="3">
        <v>5.0000000000000001E-3</v>
      </c>
      <c r="AA213" s="3">
        <v>0.81</v>
      </c>
      <c r="AB213" s="3">
        <v>40</v>
      </c>
      <c r="AC213" s="3">
        <v>150</v>
      </c>
      <c r="AD213" s="3">
        <v>150</v>
      </c>
      <c r="BB213" s="24" t="s">
        <v>3939</v>
      </c>
    </row>
    <row r="214" spans="1:55" s="3" customFormat="1" ht="15.75" x14ac:dyDescent="0.25">
      <c r="A214" s="3" t="s">
        <v>288</v>
      </c>
      <c r="B214" s="3" t="s">
        <v>3632</v>
      </c>
      <c r="D214" s="3" t="s">
        <v>3651</v>
      </c>
      <c r="E214" s="3" t="s">
        <v>3655</v>
      </c>
      <c r="F214" s="3" t="s">
        <v>3653</v>
      </c>
      <c r="G214" s="230" t="s">
        <v>4061</v>
      </c>
      <c r="H214" s="24" t="s">
        <v>3404</v>
      </c>
      <c r="J214" s="205" t="s">
        <v>3807</v>
      </c>
      <c r="K214" s="213"/>
      <c r="L214" s="1" t="s">
        <v>2008</v>
      </c>
      <c r="M214" s="1" t="s">
        <v>2008</v>
      </c>
      <c r="O214" s="23" t="s">
        <v>3656</v>
      </c>
      <c r="P214" s="23"/>
      <c r="Q214" s="22" t="s">
        <v>1995</v>
      </c>
      <c r="R214" s="306"/>
      <c r="S214" s="168">
        <v>21</v>
      </c>
      <c r="T214" s="37">
        <f t="shared" si="22"/>
        <v>39.200000000000003</v>
      </c>
      <c r="U214" s="308"/>
      <c r="V214" s="168">
        <v>49</v>
      </c>
      <c r="W214" s="206" t="s">
        <v>3800</v>
      </c>
      <c r="X214" s="213"/>
      <c r="Y214" s="3">
        <v>0.104</v>
      </c>
      <c r="Z214" s="3">
        <v>5.0000000000000001E-3</v>
      </c>
      <c r="AA214" s="3">
        <v>0.104</v>
      </c>
      <c r="AB214" s="3">
        <v>60</v>
      </c>
      <c r="AC214" s="3">
        <v>230</v>
      </c>
      <c r="AD214" s="3">
        <v>230</v>
      </c>
      <c r="BB214" s="24" t="s">
        <v>3939</v>
      </c>
    </row>
    <row r="215" spans="1:55" s="3" customFormat="1" ht="15.75" x14ac:dyDescent="0.25">
      <c r="A215" s="3" t="s">
        <v>288</v>
      </c>
      <c r="B215" s="3" t="s">
        <v>3632</v>
      </c>
      <c r="D215" s="3" t="s">
        <v>3651</v>
      </c>
      <c r="E215" s="3" t="s">
        <v>3657</v>
      </c>
      <c r="F215" s="3" t="s">
        <v>3653</v>
      </c>
      <c r="G215" s="230" t="s">
        <v>4061</v>
      </c>
      <c r="H215" s="3" t="s">
        <v>3404</v>
      </c>
      <c r="J215" s="205" t="s">
        <v>3808</v>
      </c>
      <c r="K215" s="213"/>
      <c r="L215" s="1" t="s">
        <v>2008</v>
      </c>
      <c r="M215" s="1" t="s">
        <v>2008</v>
      </c>
      <c r="O215" s="35" t="s">
        <v>3658</v>
      </c>
      <c r="P215" s="35"/>
      <c r="Q215" s="22" t="s">
        <v>1995</v>
      </c>
      <c r="R215" s="306"/>
      <c r="S215" s="168">
        <v>31.5</v>
      </c>
      <c r="T215" s="37">
        <f t="shared" si="22"/>
        <v>55.2</v>
      </c>
      <c r="U215" s="308"/>
      <c r="V215" s="168">
        <v>69</v>
      </c>
      <c r="W215" s="206" t="s">
        <v>3802</v>
      </c>
      <c r="X215" s="213"/>
      <c r="Y215" s="3">
        <v>0.25</v>
      </c>
      <c r="Z215" s="3">
        <v>5.0000000000000001E-3</v>
      </c>
      <c r="AA215" s="3">
        <v>0.25</v>
      </c>
      <c r="AB215" s="3">
        <v>60</v>
      </c>
      <c r="AC215" s="3">
        <v>260</v>
      </c>
      <c r="AD215" s="3">
        <v>260</v>
      </c>
      <c r="BB215" s="24" t="s">
        <v>3939</v>
      </c>
    </row>
    <row r="217" spans="1:55" ht="16.5" customHeight="1" x14ac:dyDescent="0.25">
      <c r="A217" s="23" t="s">
        <v>289</v>
      </c>
      <c r="B217" s="24" t="s">
        <v>532</v>
      </c>
      <c r="C217" s="24"/>
      <c r="D217" s="3" t="s">
        <v>2142</v>
      </c>
      <c r="E217" s="24" t="s">
        <v>533</v>
      </c>
      <c r="F217" s="24" t="s">
        <v>2273</v>
      </c>
      <c r="G217" s="229" t="s">
        <v>4061</v>
      </c>
      <c r="H217" s="24" t="s">
        <v>434</v>
      </c>
      <c r="J217" s="33">
        <v>62105000</v>
      </c>
      <c r="K217" s="143"/>
      <c r="L217" s="1" t="s">
        <v>2008</v>
      </c>
      <c r="M217" s="1" t="s">
        <v>2008</v>
      </c>
      <c r="O217" s="23" t="s">
        <v>297</v>
      </c>
      <c r="P217" s="23"/>
      <c r="Q217" s="22" t="s">
        <v>1995</v>
      </c>
      <c r="R217" s="306"/>
      <c r="S217" s="22">
        <v>98</v>
      </c>
      <c r="T217" s="37">
        <f t="shared" ref="T217:T226" si="23">0.8*V217</f>
        <v>180</v>
      </c>
      <c r="U217" s="308"/>
      <c r="V217" s="22">
        <v>225</v>
      </c>
      <c r="W217" s="33" t="s">
        <v>534</v>
      </c>
      <c r="X217" s="33"/>
      <c r="Y217" s="99">
        <v>0.16</v>
      </c>
      <c r="Z217" s="142">
        <v>5.0000000000000001E-3</v>
      </c>
      <c r="AA217" s="99">
        <f t="shared" ref="AA217:AA226" si="24">Y217+Z217</f>
        <v>0.16500000000000001</v>
      </c>
      <c r="AB217" s="8">
        <v>10</v>
      </c>
      <c r="AC217" s="8">
        <v>350</v>
      </c>
      <c r="AD217" s="8">
        <v>300</v>
      </c>
      <c r="BB217" t="s">
        <v>3941</v>
      </c>
      <c r="BC217" s="32"/>
    </row>
    <row r="218" spans="1:55" ht="16.5" customHeight="1" x14ac:dyDescent="0.25">
      <c r="A218" s="23" t="s">
        <v>289</v>
      </c>
      <c r="B218" s="24" t="s">
        <v>532</v>
      </c>
      <c r="C218" s="24"/>
      <c r="D218" s="3" t="s">
        <v>2142</v>
      </c>
      <c r="E218" s="24" t="s">
        <v>535</v>
      </c>
      <c r="F218" s="24" t="s">
        <v>2273</v>
      </c>
      <c r="G218" s="229" t="s">
        <v>5186</v>
      </c>
      <c r="H218" s="24" t="s">
        <v>434</v>
      </c>
      <c r="J218" s="33">
        <v>62105000</v>
      </c>
      <c r="K218" s="143"/>
      <c r="L218" s="1" t="s">
        <v>2008</v>
      </c>
      <c r="M218" s="1" t="s">
        <v>2008</v>
      </c>
      <c r="O218" s="23" t="s">
        <v>299</v>
      </c>
      <c r="P218" s="23"/>
      <c r="Q218" s="22" t="s">
        <v>1995</v>
      </c>
      <c r="R218" s="306"/>
      <c r="S218" s="22">
        <v>98</v>
      </c>
      <c r="T218" s="37">
        <f t="shared" si="23"/>
        <v>180</v>
      </c>
      <c r="U218" s="308"/>
      <c r="V218" s="22">
        <v>225</v>
      </c>
      <c r="W218" s="33" t="s">
        <v>536</v>
      </c>
      <c r="X218" s="33"/>
      <c r="Y218" s="99">
        <v>0.15</v>
      </c>
      <c r="Z218" s="142">
        <v>5.0000000000000001E-3</v>
      </c>
      <c r="AA218" s="99">
        <f t="shared" si="24"/>
        <v>0.155</v>
      </c>
      <c r="AB218" s="8">
        <v>10</v>
      </c>
      <c r="AC218" s="8">
        <v>350</v>
      </c>
      <c r="AD218" s="8">
        <v>300</v>
      </c>
      <c r="BB218" t="s">
        <v>3941</v>
      </c>
      <c r="BC218" s="32"/>
    </row>
    <row r="219" spans="1:55" ht="16.5" customHeight="1" x14ac:dyDescent="0.25">
      <c r="A219" s="23" t="s">
        <v>289</v>
      </c>
      <c r="B219" s="24" t="s">
        <v>532</v>
      </c>
      <c r="C219" s="24"/>
      <c r="D219" s="3" t="s">
        <v>2142</v>
      </c>
      <c r="E219" s="24" t="s">
        <v>537</v>
      </c>
      <c r="F219" s="24" t="s">
        <v>2273</v>
      </c>
      <c r="G219" s="229" t="s">
        <v>5186</v>
      </c>
      <c r="H219" s="24" t="s">
        <v>434</v>
      </c>
      <c r="J219" s="33">
        <v>62105000</v>
      </c>
      <c r="K219" s="143"/>
      <c r="L219" s="1" t="s">
        <v>2008</v>
      </c>
      <c r="M219" s="1" t="s">
        <v>2008</v>
      </c>
      <c r="O219" s="23" t="s">
        <v>301</v>
      </c>
      <c r="P219" s="23"/>
      <c r="Q219" s="22" t="s">
        <v>1995</v>
      </c>
      <c r="R219" s="306"/>
      <c r="S219" s="22">
        <v>98</v>
      </c>
      <c r="T219" s="37">
        <f t="shared" si="23"/>
        <v>180</v>
      </c>
      <c r="U219" s="308"/>
      <c r="V219" s="22">
        <v>225</v>
      </c>
      <c r="W219" s="33" t="s">
        <v>538</v>
      </c>
      <c r="X219" s="33"/>
      <c r="Y219" s="99">
        <v>0.13</v>
      </c>
      <c r="Z219" s="142">
        <v>5.0000000000000001E-3</v>
      </c>
      <c r="AA219" s="99">
        <f t="shared" si="24"/>
        <v>0.13500000000000001</v>
      </c>
      <c r="AB219" s="8">
        <v>10</v>
      </c>
      <c r="AC219" s="8">
        <v>350</v>
      </c>
      <c r="AD219" s="8">
        <v>300</v>
      </c>
      <c r="BB219" t="s">
        <v>3941</v>
      </c>
      <c r="BC219" s="32"/>
    </row>
    <row r="220" spans="1:55" ht="16.5" customHeight="1" x14ac:dyDescent="0.25">
      <c r="A220" s="23" t="s">
        <v>289</v>
      </c>
      <c r="B220" s="24" t="s">
        <v>532</v>
      </c>
      <c r="C220" s="24"/>
      <c r="D220" s="3" t="s">
        <v>2142</v>
      </c>
      <c r="E220" s="24" t="s">
        <v>539</v>
      </c>
      <c r="F220" s="24" t="s">
        <v>2273</v>
      </c>
      <c r="G220" s="229" t="s">
        <v>4061</v>
      </c>
      <c r="H220" s="24" t="s">
        <v>434</v>
      </c>
      <c r="J220" s="33">
        <v>62105000</v>
      </c>
      <c r="K220" s="143"/>
      <c r="L220" s="1" t="s">
        <v>2008</v>
      </c>
      <c r="M220" s="1" t="s">
        <v>2008</v>
      </c>
      <c r="O220" s="23" t="s">
        <v>293</v>
      </c>
      <c r="P220" s="23"/>
      <c r="Q220" s="22" t="s">
        <v>1995</v>
      </c>
      <c r="R220" s="306"/>
      <c r="S220" s="22">
        <v>98</v>
      </c>
      <c r="T220" s="37">
        <f t="shared" si="23"/>
        <v>180</v>
      </c>
      <c r="U220" s="308"/>
      <c r="V220" s="22">
        <v>225</v>
      </c>
      <c r="W220" s="33" t="s">
        <v>540</v>
      </c>
      <c r="X220" s="33"/>
      <c r="Y220" s="99">
        <v>0.17</v>
      </c>
      <c r="Z220" s="142">
        <v>5.0000000000000001E-3</v>
      </c>
      <c r="AA220" s="99">
        <f t="shared" si="24"/>
        <v>0.17500000000000002</v>
      </c>
      <c r="AB220" s="8">
        <v>10</v>
      </c>
      <c r="AC220" s="8">
        <v>350</v>
      </c>
      <c r="AD220" s="8">
        <v>300</v>
      </c>
      <c r="BB220" t="s">
        <v>3941</v>
      </c>
      <c r="BC220" s="32"/>
    </row>
    <row r="221" spans="1:55" ht="16.5" customHeight="1" x14ac:dyDescent="0.25">
      <c r="A221" s="23" t="s">
        <v>289</v>
      </c>
      <c r="B221" s="24" t="s">
        <v>532</v>
      </c>
      <c r="C221" s="24"/>
      <c r="D221" s="3" t="s">
        <v>2142</v>
      </c>
      <c r="E221" s="24" t="s">
        <v>541</v>
      </c>
      <c r="F221" s="24" t="s">
        <v>2273</v>
      </c>
      <c r="G221" s="229" t="s">
        <v>4061</v>
      </c>
      <c r="H221" s="24" t="s">
        <v>434</v>
      </c>
      <c r="J221" s="33">
        <v>62105000</v>
      </c>
      <c r="K221" s="143"/>
      <c r="L221" s="1" t="s">
        <v>2008</v>
      </c>
      <c r="M221" s="1" t="s">
        <v>2008</v>
      </c>
      <c r="O221" s="23" t="s">
        <v>295</v>
      </c>
      <c r="P221" s="23"/>
      <c r="Q221" s="22" t="s">
        <v>1995</v>
      </c>
      <c r="R221" s="306"/>
      <c r="S221" s="22">
        <v>98</v>
      </c>
      <c r="T221" s="37">
        <f t="shared" si="23"/>
        <v>180</v>
      </c>
      <c r="U221" s="308"/>
      <c r="V221" s="22">
        <v>225</v>
      </c>
      <c r="W221" s="33" t="s">
        <v>542</v>
      </c>
      <c r="X221" s="33"/>
      <c r="Y221" s="99">
        <v>0.1</v>
      </c>
      <c r="Z221" s="142">
        <v>5.0000000000000001E-3</v>
      </c>
      <c r="AA221" s="99">
        <f t="shared" si="24"/>
        <v>0.10500000000000001</v>
      </c>
      <c r="AB221" s="8">
        <v>10</v>
      </c>
      <c r="AC221" s="8">
        <v>350</v>
      </c>
      <c r="AD221" s="8">
        <v>300</v>
      </c>
      <c r="BB221" t="s">
        <v>3941</v>
      </c>
      <c r="BC221" s="32"/>
    </row>
    <row r="222" spans="1:55" ht="16.5" customHeight="1" x14ac:dyDescent="0.25">
      <c r="A222" s="23" t="s">
        <v>289</v>
      </c>
      <c r="B222" s="24" t="s">
        <v>532</v>
      </c>
      <c r="C222" s="24"/>
      <c r="D222" s="3" t="s">
        <v>2142</v>
      </c>
      <c r="E222" s="24" t="s">
        <v>2747</v>
      </c>
      <c r="F222" s="24" t="s">
        <v>2273</v>
      </c>
      <c r="G222" s="229" t="s">
        <v>4061</v>
      </c>
      <c r="H222" s="24" t="s">
        <v>1679</v>
      </c>
      <c r="J222" s="33">
        <v>62105000</v>
      </c>
      <c r="K222" s="143"/>
      <c r="L222" s="1" t="s">
        <v>2008</v>
      </c>
      <c r="M222" s="1" t="s">
        <v>2008</v>
      </c>
      <c r="O222" s="23" t="s">
        <v>297</v>
      </c>
      <c r="P222" s="23"/>
      <c r="Q222" s="22" t="s">
        <v>1995</v>
      </c>
      <c r="R222" s="306"/>
      <c r="S222" s="22">
        <v>98</v>
      </c>
      <c r="T222" s="37">
        <f t="shared" si="23"/>
        <v>180</v>
      </c>
      <c r="U222" s="308"/>
      <c r="V222" s="22">
        <v>225</v>
      </c>
      <c r="W222" s="33" t="s">
        <v>2853</v>
      </c>
      <c r="X222" s="164"/>
      <c r="Y222" s="99">
        <v>0.16</v>
      </c>
      <c r="Z222" s="142">
        <v>5.0000000000000001E-3</v>
      </c>
      <c r="AA222" s="99">
        <f t="shared" si="24"/>
        <v>0.16500000000000001</v>
      </c>
      <c r="AB222" s="8">
        <v>10</v>
      </c>
      <c r="AC222" s="8">
        <v>350</v>
      </c>
      <c r="AD222" s="8">
        <v>300</v>
      </c>
      <c r="BB222" t="s">
        <v>3941</v>
      </c>
      <c r="BC222" s="32"/>
    </row>
    <row r="223" spans="1:55" ht="16.5" customHeight="1" x14ac:dyDescent="0.25">
      <c r="A223" s="23" t="s">
        <v>289</v>
      </c>
      <c r="B223" s="24" t="s">
        <v>532</v>
      </c>
      <c r="C223" s="24"/>
      <c r="D223" s="3" t="s">
        <v>2142</v>
      </c>
      <c r="E223" s="24" t="s">
        <v>2748</v>
      </c>
      <c r="F223" s="24" t="s">
        <v>2273</v>
      </c>
      <c r="G223" s="229" t="s">
        <v>5186</v>
      </c>
      <c r="H223" s="24" t="s">
        <v>1679</v>
      </c>
      <c r="J223" s="33">
        <v>62105000</v>
      </c>
      <c r="K223" s="143"/>
      <c r="L223" s="1" t="s">
        <v>2008</v>
      </c>
      <c r="M223" s="1" t="s">
        <v>2008</v>
      </c>
      <c r="O223" s="23" t="s">
        <v>299</v>
      </c>
      <c r="P223" s="23"/>
      <c r="Q223" s="22" t="s">
        <v>1995</v>
      </c>
      <c r="R223" s="306"/>
      <c r="S223" s="22">
        <v>98</v>
      </c>
      <c r="T223" s="37">
        <f t="shared" si="23"/>
        <v>180</v>
      </c>
      <c r="U223" s="308"/>
      <c r="V223" s="22">
        <v>225</v>
      </c>
      <c r="W223" s="33" t="s">
        <v>2854</v>
      </c>
      <c r="X223" s="164"/>
      <c r="Y223" s="99">
        <v>0.15</v>
      </c>
      <c r="Z223" s="142">
        <v>5.0000000000000001E-3</v>
      </c>
      <c r="AA223" s="99">
        <f t="shared" si="24"/>
        <v>0.155</v>
      </c>
      <c r="AB223" s="8">
        <v>10</v>
      </c>
      <c r="AC223" s="8">
        <v>350</v>
      </c>
      <c r="AD223" s="8">
        <v>300</v>
      </c>
      <c r="BB223" t="s">
        <v>3941</v>
      </c>
      <c r="BC223" s="32"/>
    </row>
    <row r="224" spans="1:55" ht="16.5" customHeight="1" x14ac:dyDescent="0.25">
      <c r="A224" s="23" t="s">
        <v>289</v>
      </c>
      <c r="B224" s="24" t="s">
        <v>532</v>
      </c>
      <c r="C224" s="24"/>
      <c r="D224" s="3" t="s">
        <v>2142</v>
      </c>
      <c r="E224" s="24" t="s">
        <v>2749</v>
      </c>
      <c r="F224" s="24" t="s">
        <v>2273</v>
      </c>
      <c r="G224" s="229" t="s">
        <v>4061</v>
      </c>
      <c r="H224" s="24" t="s">
        <v>1679</v>
      </c>
      <c r="J224" s="33">
        <v>62105000</v>
      </c>
      <c r="K224" s="143"/>
      <c r="L224" s="1" t="s">
        <v>2008</v>
      </c>
      <c r="M224" s="1" t="s">
        <v>2008</v>
      </c>
      <c r="O224" s="23" t="s">
        <v>301</v>
      </c>
      <c r="P224" s="23"/>
      <c r="Q224" s="22" t="s">
        <v>1995</v>
      </c>
      <c r="R224" s="306"/>
      <c r="S224" s="22">
        <v>98</v>
      </c>
      <c r="T224" s="37">
        <f t="shared" si="23"/>
        <v>180</v>
      </c>
      <c r="U224" s="308"/>
      <c r="V224" s="22">
        <v>225</v>
      </c>
      <c r="W224" s="33" t="s">
        <v>2855</v>
      </c>
      <c r="X224" s="164"/>
      <c r="Y224" s="99">
        <v>0.13</v>
      </c>
      <c r="Z224" s="142">
        <v>5.0000000000000001E-3</v>
      </c>
      <c r="AA224" s="99">
        <f t="shared" si="24"/>
        <v>0.13500000000000001</v>
      </c>
      <c r="AB224" s="8">
        <v>10</v>
      </c>
      <c r="AC224" s="8">
        <v>350</v>
      </c>
      <c r="AD224" s="8">
        <v>300</v>
      </c>
      <c r="BB224" t="s">
        <v>3941</v>
      </c>
      <c r="BC224" s="32"/>
    </row>
    <row r="225" spans="1:56" ht="16.5" customHeight="1" x14ac:dyDescent="0.25">
      <c r="A225" s="23" t="s">
        <v>289</v>
      </c>
      <c r="B225" s="24" t="s">
        <v>532</v>
      </c>
      <c r="C225" s="24"/>
      <c r="D225" s="3" t="s">
        <v>2142</v>
      </c>
      <c r="E225" s="24" t="s">
        <v>2750</v>
      </c>
      <c r="F225" s="24" t="s">
        <v>2273</v>
      </c>
      <c r="G225" s="229" t="s">
        <v>5186</v>
      </c>
      <c r="H225" s="24" t="s">
        <v>1679</v>
      </c>
      <c r="J225" s="33">
        <v>62105000</v>
      </c>
      <c r="K225" s="143"/>
      <c r="L225" s="1" t="s">
        <v>2008</v>
      </c>
      <c r="M225" s="1" t="s">
        <v>2008</v>
      </c>
      <c r="O225" s="23" t="s">
        <v>293</v>
      </c>
      <c r="P225" s="23"/>
      <c r="Q225" s="22" t="s">
        <v>1995</v>
      </c>
      <c r="R225" s="306"/>
      <c r="S225" s="22">
        <v>98</v>
      </c>
      <c r="T225" s="37">
        <f t="shared" si="23"/>
        <v>180</v>
      </c>
      <c r="U225" s="308"/>
      <c r="V225" s="22">
        <v>225</v>
      </c>
      <c r="W225" s="33">
        <v>5051771742007</v>
      </c>
      <c r="X225" s="33"/>
      <c r="Y225" s="99">
        <v>0.17</v>
      </c>
      <c r="Z225" s="142">
        <v>5.0000000000000001E-3</v>
      </c>
      <c r="AA225" s="99">
        <f t="shared" si="24"/>
        <v>0.17500000000000002</v>
      </c>
      <c r="AB225" s="8">
        <v>10</v>
      </c>
      <c r="AC225" s="8">
        <v>350</v>
      </c>
      <c r="AD225" s="8">
        <v>300</v>
      </c>
      <c r="BB225" t="s">
        <v>3941</v>
      </c>
      <c r="BC225" s="32"/>
    </row>
    <row r="226" spans="1:56" ht="16.5" customHeight="1" x14ac:dyDescent="0.25">
      <c r="A226" s="23" t="s">
        <v>289</v>
      </c>
      <c r="B226" s="24" t="s">
        <v>532</v>
      </c>
      <c r="C226" s="24"/>
      <c r="D226" s="3" t="s">
        <v>2142</v>
      </c>
      <c r="E226" s="24" t="s">
        <v>2751</v>
      </c>
      <c r="F226" s="24" t="s">
        <v>2273</v>
      </c>
      <c r="G226" s="229" t="s">
        <v>4061</v>
      </c>
      <c r="H226" s="24" t="s">
        <v>1679</v>
      </c>
      <c r="J226" s="33">
        <v>62105000</v>
      </c>
      <c r="K226" s="143"/>
      <c r="L226" s="1" t="s">
        <v>2008</v>
      </c>
      <c r="M226" s="1" t="s">
        <v>2008</v>
      </c>
      <c r="O226" s="23" t="s">
        <v>295</v>
      </c>
      <c r="P226" s="23"/>
      <c r="Q226" s="22" t="s">
        <v>1995</v>
      </c>
      <c r="R226" s="306"/>
      <c r="S226" s="22">
        <v>98</v>
      </c>
      <c r="T226" s="37">
        <f t="shared" si="23"/>
        <v>180</v>
      </c>
      <c r="U226" s="308"/>
      <c r="V226" s="22">
        <v>225</v>
      </c>
      <c r="W226" s="33">
        <v>5051771742014</v>
      </c>
      <c r="X226" s="33"/>
      <c r="Y226" s="99">
        <v>0.1</v>
      </c>
      <c r="Z226" s="142">
        <v>5.0000000000000001E-3</v>
      </c>
      <c r="AA226" s="99">
        <f t="shared" si="24"/>
        <v>0.10500000000000001</v>
      </c>
      <c r="AB226" s="8">
        <v>10</v>
      </c>
      <c r="AC226" s="8">
        <v>350</v>
      </c>
      <c r="AD226" s="8">
        <v>300</v>
      </c>
      <c r="BB226" t="s">
        <v>3941</v>
      </c>
      <c r="BC226" s="32"/>
    </row>
    <row r="228" spans="1:56" s="12" customFormat="1" ht="15.75" x14ac:dyDescent="0.25">
      <c r="A228" s="12" t="s">
        <v>289</v>
      </c>
      <c r="B228" s="12" t="s">
        <v>2072</v>
      </c>
      <c r="D228" s="12" t="s">
        <v>2075</v>
      </c>
      <c r="E228" s="12" t="s">
        <v>2497</v>
      </c>
      <c r="F228" s="12" t="s">
        <v>2103</v>
      </c>
      <c r="G228" s="229" t="s">
        <v>5186</v>
      </c>
      <c r="H228" s="12" t="s">
        <v>1609</v>
      </c>
      <c r="I228" s="169"/>
      <c r="J228" s="33">
        <v>65050090</v>
      </c>
      <c r="K228" s="179"/>
      <c r="L228" s="169" t="s">
        <v>2008</v>
      </c>
      <c r="M228" s="169" t="s">
        <v>2008</v>
      </c>
      <c r="N228" s="169"/>
      <c r="O228" s="177" t="s">
        <v>2525</v>
      </c>
      <c r="P228" s="177"/>
      <c r="Q228" s="170" t="s">
        <v>1995</v>
      </c>
      <c r="R228" s="304"/>
      <c r="S228" s="170">
        <v>9</v>
      </c>
      <c r="T228" s="37">
        <f>0.8*V228</f>
        <v>16.8</v>
      </c>
      <c r="U228" s="308"/>
      <c r="V228" s="170">
        <v>21</v>
      </c>
      <c r="W228" s="179">
        <v>5036584007512</v>
      </c>
      <c r="X228" s="179"/>
      <c r="Y228" s="173">
        <v>0.05</v>
      </c>
      <c r="Z228" s="174">
        <v>5.0000000000000001E-3</v>
      </c>
      <c r="AA228" s="173">
        <f>Y228+Z228</f>
        <v>5.5E-2</v>
      </c>
      <c r="AB228" s="175"/>
      <c r="AC228" s="175"/>
      <c r="AD228" s="175"/>
      <c r="AE228" s="171"/>
      <c r="AF228" s="171"/>
      <c r="AG228" s="171"/>
      <c r="AH228" s="171"/>
      <c r="AI228" s="171"/>
      <c r="AJ228" s="171"/>
      <c r="AK228" s="171"/>
      <c r="AL228" s="169"/>
      <c r="AM228" s="171"/>
      <c r="AN228" s="171"/>
      <c r="AO228" s="171"/>
      <c r="AP228" s="171"/>
      <c r="AQ228" s="171"/>
      <c r="AR228" s="171"/>
      <c r="AS228" s="169"/>
      <c r="AT228" s="169"/>
      <c r="AU228" s="169"/>
      <c r="AV228" s="169"/>
      <c r="AW228" s="169"/>
      <c r="AX228" s="169"/>
      <c r="AY228" s="169"/>
      <c r="AZ228" s="169"/>
      <c r="BA228" s="169"/>
      <c r="BB228" s="12" t="s">
        <v>4361</v>
      </c>
      <c r="BD228" s="172"/>
    </row>
    <row r="229" spans="1:56" s="12" customFormat="1" ht="15.75" x14ac:dyDescent="0.25">
      <c r="A229" s="12" t="s">
        <v>289</v>
      </c>
      <c r="B229" s="12" t="s">
        <v>2072</v>
      </c>
      <c r="D229" s="12" t="s">
        <v>2075</v>
      </c>
      <c r="E229" s="12" t="s">
        <v>2498</v>
      </c>
      <c r="F229" s="12" t="s">
        <v>2103</v>
      </c>
      <c r="G229" s="229" t="s">
        <v>5186</v>
      </c>
      <c r="H229" s="12" t="s">
        <v>2073</v>
      </c>
      <c r="I229" s="169"/>
      <c r="J229" s="33">
        <v>65050090</v>
      </c>
      <c r="K229" s="179"/>
      <c r="L229" s="169" t="s">
        <v>2008</v>
      </c>
      <c r="M229" s="169" t="s">
        <v>2008</v>
      </c>
      <c r="N229" s="169"/>
      <c r="O229" s="177" t="s">
        <v>2525</v>
      </c>
      <c r="P229" s="177"/>
      <c r="Q229" s="170" t="s">
        <v>1995</v>
      </c>
      <c r="R229" s="304"/>
      <c r="S229" s="170">
        <v>9</v>
      </c>
      <c r="T229" s="37">
        <f>0.8*V229</f>
        <v>16.8</v>
      </c>
      <c r="U229" s="308"/>
      <c r="V229" s="170">
        <v>21</v>
      </c>
      <c r="W229" s="179">
        <v>5036584007543</v>
      </c>
      <c r="X229" s="179"/>
      <c r="Y229" s="173">
        <v>0.05</v>
      </c>
      <c r="Z229" s="174">
        <v>5.0000000000000001E-3</v>
      </c>
      <c r="AA229" s="173">
        <f>Y229+Z229</f>
        <v>5.5E-2</v>
      </c>
      <c r="AB229" s="175"/>
      <c r="AC229" s="175"/>
      <c r="AD229" s="175"/>
      <c r="AE229" s="171"/>
      <c r="AF229" s="171"/>
      <c r="AG229" s="171"/>
      <c r="AH229" s="171"/>
      <c r="AI229" s="171"/>
      <c r="AJ229" s="171"/>
      <c r="AK229" s="171"/>
      <c r="AL229" s="169"/>
      <c r="AM229" s="171"/>
      <c r="AN229" s="171"/>
      <c r="AO229" s="171"/>
      <c r="AP229" s="171"/>
      <c r="AQ229" s="171"/>
      <c r="AR229" s="171"/>
      <c r="AS229" s="169"/>
      <c r="AT229" s="169"/>
      <c r="AU229" s="169"/>
      <c r="AV229" s="169"/>
      <c r="AW229" s="169"/>
      <c r="AX229" s="169"/>
      <c r="AY229" s="169"/>
      <c r="AZ229" s="169"/>
      <c r="BA229" s="169"/>
      <c r="BB229" s="12" t="s">
        <v>4361</v>
      </c>
      <c r="BD229" s="172"/>
    </row>
    <row r="231" spans="1:56" s="3" customFormat="1" ht="15.75" x14ac:dyDescent="0.25">
      <c r="A231" s="3" t="s">
        <v>289</v>
      </c>
      <c r="B231" s="3" t="s">
        <v>310</v>
      </c>
      <c r="D231" s="3" t="s">
        <v>2116</v>
      </c>
      <c r="E231" s="3" t="s">
        <v>2398</v>
      </c>
      <c r="F231" s="3" t="s">
        <v>2105</v>
      </c>
      <c r="G231" s="229" t="s">
        <v>5186</v>
      </c>
      <c r="H231" s="3" t="s">
        <v>1609</v>
      </c>
      <c r="I231" s="1"/>
      <c r="J231" s="33">
        <v>62160000</v>
      </c>
      <c r="K231" s="33"/>
      <c r="L231" s="1" t="s">
        <v>2008</v>
      </c>
      <c r="M231" s="1" t="s">
        <v>2008</v>
      </c>
      <c r="N231" s="1"/>
      <c r="O231" s="35" t="s">
        <v>295</v>
      </c>
      <c r="P231" s="35"/>
      <c r="Q231" s="22" t="s">
        <v>1995</v>
      </c>
      <c r="R231" s="306"/>
      <c r="S231" s="22">
        <v>99</v>
      </c>
      <c r="T231" s="37">
        <f>0.8*V231</f>
        <v>183.20000000000002</v>
      </c>
      <c r="U231" s="308"/>
      <c r="V231" s="22">
        <v>229</v>
      </c>
      <c r="W231" s="33">
        <v>5051771600147</v>
      </c>
      <c r="X231" s="33"/>
      <c r="Y231" s="103">
        <v>0.3</v>
      </c>
      <c r="Z231" s="142">
        <v>5.0000000000000001E-3</v>
      </c>
      <c r="AA231" s="103">
        <f>Y231+Z231</f>
        <v>0.30499999999999999</v>
      </c>
      <c r="AB231" s="139"/>
      <c r="AC231" s="139"/>
      <c r="AD231" s="139"/>
      <c r="AE231" s="7"/>
      <c r="AF231" s="7"/>
      <c r="AG231" s="7"/>
      <c r="AH231" s="7"/>
      <c r="AI231" s="7"/>
      <c r="AJ231" s="7"/>
      <c r="AK231" s="7"/>
      <c r="AL231" s="1"/>
      <c r="AM231" s="7"/>
      <c r="AN231" s="7"/>
      <c r="AO231" s="7"/>
      <c r="AP231" s="7"/>
      <c r="AQ231" s="7"/>
      <c r="AR231" s="7"/>
      <c r="AS231" s="1"/>
      <c r="AT231" s="1"/>
      <c r="AU231" s="1"/>
      <c r="AV231" s="1"/>
      <c r="AW231" s="1"/>
      <c r="AX231" s="1"/>
      <c r="AY231" s="1"/>
      <c r="AZ231" s="1"/>
      <c r="BA231" s="1"/>
      <c r="BB231" s="3" t="s">
        <v>1806</v>
      </c>
      <c r="BD231" s="132"/>
    </row>
    <row r="232" spans="1:56" s="3" customFormat="1" ht="15.75" x14ac:dyDescent="0.25">
      <c r="A232" s="3" t="s">
        <v>1657</v>
      </c>
      <c r="B232" s="3" t="s">
        <v>310</v>
      </c>
      <c r="D232" s="3" t="s">
        <v>2116</v>
      </c>
      <c r="E232" s="3" t="s">
        <v>1925</v>
      </c>
      <c r="F232" s="3" t="s">
        <v>2106</v>
      </c>
      <c r="G232" s="229" t="s">
        <v>5186</v>
      </c>
      <c r="H232" s="3" t="s">
        <v>1609</v>
      </c>
      <c r="I232" s="1"/>
      <c r="J232" s="33">
        <v>62160000</v>
      </c>
      <c r="K232" s="33"/>
      <c r="L232" s="1" t="s">
        <v>2008</v>
      </c>
      <c r="M232" s="1" t="s">
        <v>2008</v>
      </c>
      <c r="N232" s="1"/>
      <c r="O232" s="35" t="s">
        <v>301</v>
      </c>
      <c r="P232" s="35"/>
      <c r="Q232" s="22" t="s">
        <v>1995</v>
      </c>
      <c r="R232" s="306"/>
      <c r="S232" s="22">
        <v>99</v>
      </c>
      <c r="T232" s="37">
        <f>0.8*V232</f>
        <v>183.20000000000002</v>
      </c>
      <c r="U232" s="308"/>
      <c r="V232" s="22">
        <v>229</v>
      </c>
      <c r="W232" s="33">
        <v>5051771600123</v>
      </c>
      <c r="X232" s="33"/>
      <c r="Y232" s="103">
        <v>0.3</v>
      </c>
      <c r="Z232" s="142">
        <v>5.0000000000000001E-3</v>
      </c>
      <c r="AA232" s="103">
        <f>Y232+Z232</f>
        <v>0.30499999999999999</v>
      </c>
      <c r="AB232" s="139"/>
      <c r="AC232" s="139"/>
      <c r="AD232" s="139"/>
      <c r="AE232" s="7"/>
      <c r="AF232" s="7"/>
      <c r="AG232" s="7"/>
      <c r="AH232" s="7"/>
      <c r="AI232" s="7"/>
      <c r="AJ232" s="7"/>
      <c r="AK232" s="7"/>
      <c r="AL232" s="1"/>
      <c r="AM232" s="7"/>
      <c r="AN232" s="7"/>
      <c r="AO232" s="7"/>
      <c r="AP232" s="7"/>
      <c r="AQ232" s="7"/>
      <c r="AR232" s="7"/>
      <c r="AS232" s="1"/>
      <c r="AT232" s="1"/>
      <c r="AU232" s="1"/>
      <c r="AV232" s="1"/>
      <c r="AW232" s="1"/>
      <c r="AX232" s="1"/>
      <c r="AY232" s="1"/>
      <c r="AZ232" s="1"/>
      <c r="BA232" s="1"/>
      <c r="BB232" s="3" t="s">
        <v>1806</v>
      </c>
      <c r="BD232" s="132"/>
    </row>
    <row r="233" spans="1:56" s="3" customFormat="1" ht="15.75" x14ac:dyDescent="0.25">
      <c r="A233" s="3" t="s">
        <v>1657</v>
      </c>
      <c r="B233" s="3" t="s">
        <v>310</v>
      </c>
      <c r="D233" s="3" t="s">
        <v>2116</v>
      </c>
      <c r="E233" s="3" t="s">
        <v>1926</v>
      </c>
      <c r="F233" s="3" t="s">
        <v>2105</v>
      </c>
      <c r="G233" s="229" t="s">
        <v>5186</v>
      </c>
      <c r="H233" s="3" t="s">
        <v>1609</v>
      </c>
      <c r="I233" s="1"/>
      <c r="J233" s="33">
        <v>62160000</v>
      </c>
      <c r="K233" s="33"/>
      <c r="L233" s="1" t="s">
        <v>2008</v>
      </c>
      <c r="M233" s="1" t="s">
        <v>2008</v>
      </c>
      <c r="N233" s="1"/>
      <c r="O233" s="35" t="s">
        <v>299</v>
      </c>
      <c r="P233" s="35"/>
      <c r="Q233" s="22" t="s">
        <v>1995</v>
      </c>
      <c r="R233" s="306"/>
      <c r="S233" s="22">
        <v>99</v>
      </c>
      <c r="T233" s="37">
        <f>0.8*V233</f>
        <v>183.20000000000002</v>
      </c>
      <c r="U233" s="308"/>
      <c r="V233" s="22">
        <v>229</v>
      </c>
      <c r="W233" s="33">
        <v>5051771600116</v>
      </c>
      <c r="X233" s="33"/>
      <c r="Y233" s="103">
        <v>0.3</v>
      </c>
      <c r="Z233" s="142">
        <v>5.0000000000000001E-3</v>
      </c>
      <c r="AA233" s="103">
        <f>Y233+Z233</f>
        <v>0.30499999999999999</v>
      </c>
      <c r="AB233" s="139"/>
      <c r="AC233" s="139"/>
      <c r="AD233" s="139"/>
      <c r="AE233" s="7"/>
      <c r="AF233" s="7"/>
      <c r="AG233" s="7"/>
      <c r="AH233" s="7"/>
      <c r="AI233" s="7"/>
      <c r="AJ233" s="7"/>
      <c r="AK233" s="7"/>
      <c r="AL233" s="1"/>
      <c r="AM233" s="7"/>
      <c r="AN233" s="7"/>
      <c r="AO233" s="7"/>
      <c r="AP233" s="7"/>
      <c r="AQ233" s="7"/>
      <c r="AR233" s="7"/>
      <c r="AS233" s="1"/>
      <c r="AT233" s="1"/>
      <c r="AU233" s="1"/>
      <c r="AV233" s="1"/>
      <c r="AW233" s="1"/>
      <c r="AX233" s="1"/>
      <c r="AY233" s="1"/>
      <c r="AZ233" s="1"/>
      <c r="BA233" s="1"/>
      <c r="BB233" s="3" t="s">
        <v>1806</v>
      </c>
      <c r="BD233" s="132"/>
    </row>
    <row r="234" spans="1:56" s="3" customFormat="1" ht="15.75" x14ac:dyDescent="0.25">
      <c r="A234" s="3" t="s">
        <v>1657</v>
      </c>
      <c r="B234" s="3" t="s">
        <v>310</v>
      </c>
      <c r="D234" s="3" t="s">
        <v>2116</v>
      </c>
      <c r="E234" s="3" t="s">
        <v>1927</v>
      </c>
      <c r="F234" s="3" t="s">
        <v>2105</v>
      </c>
      <c r="G234" s="229" t="s">
        <v>5186</v>
      </c>
      <c r="H234" s="3" t="s">
        <v>1609</v>
      </c>
      <c r="I234" s="1"/>
      <c r="J234" s="33">
        <v>62160000</v>
      </c>
      <c r="K234" s="33"/>
      <c r="L234" s="1" t="s">
        <v>2008</v>
      </c>
      <c r="M234" s="1" t="s">
        <v>2008</v>
      </c>
      <c r="N234" s="1"/>
      <c r="O234" s="35" t="s">
        <v>297</v>
      </c>
      <c r="P234" s="35"/>
      <c r="Q234" s="22" t="s">
        <v>1995</v>
      </c>
      <c r="R234" s="306"/>
      <c r="S234" s="22">
        <v>99</v>
      </c>
      <c r="T234" s="37">
        <f>0.8*V234</f>
        <v>183.20000000000002</v>
      </c>
      <c r="U234" s="308"/>
      <c r="V234" s="22">
        <v>229</v>
      </c>
      <c r="W234" s="33">
        <v>5051771600109</v>
      </c>
      <c r="X234" s="33"/>
      <c r="Y234" s="103">
        <v>0.3</v>
      </c>
      <c r="Z234" s="142">
        <v>5.0000000000000001E-3</v>
      </c>
      <c r="AA234" s="103">
        <f>Y234+Z234</f>
        <v>0.30499999999999999</v>
      </c>
      <c r="AB234" s="139"/>
      <c r="AC234" s="139"/>
      <c r="AD234" s="139"/>
      <c r="AE234" s="7"/>
      <c r="AF234" s="7"/>
      <c r="AG234" s="7"/>
      <c r="AH234" s="7"/>
      <c r="AI234" s="7"/>
      <c r="AJ234" s="7"/>
      <c r="AK234" s="7"/>
      <c r="AL234" s="1"/>
      <c r="AM234" s="7"/>
      <c r="AN234" s="7"/>
      <c r="AO234" s="7"/>
      <c r="AP234" s="7"/>
      <c r="AQ234" s="7"/>
      <c r="AR234" s="7"/>
      <c r="AS234" s="1"/>
      <c r="AT234" s="1"/>
      <c r="AU234" s="1"/>
      <c r="AV234" s="1"/>
      <c r="AW234" s="1"/>
      <c r="AX234" s="1"/>
      <c r="AY234" s="1"/>
      <c r="AZ234" s="1"/>
      <c r="BA234" s="1"/>
      <c r="BB234" s="3" t="s">
        <v>1806</v>
      </c>
      <c r="BD234" s="132"/>
    </row>
    <row r="236" spans="1:56" s="12" customFormat="1" ht="15.75" x14ac:dyDescent="0.25">
      <c r="A236" s="12" t="s">
        <v>289</v>
      </c>
      <c r="B236" s="176" t="s">
        <v>305</v>
      </c>
      <c r="C236" s="176"/>
      <c r="D236" s="12" t="s">
        <v>2729</v>
      </c>
      <c r="E236" s="12" t="s">
        <v>2732</v>
      </c>
      <c r="F236" s="12" t="s">
        <v>2730</v>
      </c>
      <c r="G236" s="230" t="s">
        <v>5186</v>
      </c>
      <c r="H236" s="12" t="s">
        <v>782</v>
      </c>
      <c r="I236" s="169"/>
      <c r="J236" s="33">
        <v>62064000</v>
      </c>
      <c r="K236" s="179"/>
      <c r="L236" s="169" t="s">
        <v>2008</v>
      </c>
      <c r="M236" s="169" t="s">
        <v>2008</v>
      </c>
      <c r="N236" s="169"/>
      <c r="O236" s="177" t="s">
        <v>295</v>
      </c>
      <c r="P236" s="177"/>
      <c r="Q236" s="170" t="s">
        <v>1995</v>
      </c>
      <c r="R236" s="304"/>
      <c r="S236" s="170">
        <v>240</v>
      </c>
      <c r="T236" s="37">
        <f t="shared" ref="T236:T250" si="25">0.8*V236</f>
        <v>439.20000000000005</v>
      </c>
      <c r="U236" s="308"/>
      <c r="V236" s="170">
        <v>549</v>
      </c>
      <c r="W236" s="179" t="s">
        <v>2845</v>
      </c>
      <c r="X236" s="180"/>
      <c r="Y236" s="173">
        <v>0.2</v>
      </c>
      <c r="Z236" s="174">
        <v>5.0000000000000001E-3</v>
      </c>
      <c r="AA236" s="173">
        <f t="shared" ref="AA236:AA250" si="26">Y236+Z236</f>
        <v>0.20500000000000002</v>
      </c>
      <c r="AB236" s="175"/>
      <c r="AC236" s="175"/>
      <c r="AD236" s="175"/>
      <c r="AE236" s="171"/>
      <c r="AF236" s="171"/>
      <c r="AG236" s="171"/>
      <c r="AH236" s="171"/>
      <c r="AI236" s="171"/>
      <c r="AJ236" s="171"/>
      <c r="AK236" s="171"/>
      <c r="AL236" s="169"/>
      <c r="AM236" s="171"/>
      <c r="AN236" s="171"/>
      <c r="AO236" s="171"/>
      <c r="AP236" s="171"/>
      <c r="AQ236" s="171"/>
      <c r="AR236" s="171"/>
      <c r="AS236" s="169"/>
      <c r="AT236" s="169"/>
      <c r="AU236" s="169"/>
      <c r="AV236" s="169"/>
      <c r="AW236" s="169"/>
      <c r="AX236" s="169"/>
      <c r="AY236" s="169"/>
      <c r="AZ236" s="169"/>
      <c r="BA236" s="169"/>
      <c r="BB236" s="176" t="s">
        <v>4361</v>
      </c>
      <c r="BD236" s="172"/>
    </row>
    <row r="237" spans="1:56" s="12" customFormat="1" ht="15.75" x14ac:dyDescent="0.25">
      <c r="A237" s="12" t="s">
        <v>289</v>
      </c>
      <c r="B237" s="176" t="s">
        <v>305</v>
      </c>
      <c r="C237" s="176"/>
      <c r="D237" s="12" t="s">
        <v>2729</v>
      </c>
      <c r="E237" s="12" t="s">
        <v>2733</v>
      </c>
      <c r="F237" s="12" t="s">
        <v>2730</v>
      </c>
      <c r="G237" s="230" t="s">
        <v>5186</v>
      </c>
      <c r="H237" s="12" t="s">
        <v>782</v>
      </c>
      <c r="I237" s="169"/>
      <c r="J237" s="33">
        <v>62064000</v>
      </c>
      <c r="K237" s="179"/>
      <c r="L237" s="169" t="s">
        <v>2008</v>
      </c>
      <c r="M237" s="169" t="s">
        <v>2008</v>
      </c>
      <c r="N237" s="169"/>
      <c r="O237" s="177" t="s">
        <v>301</v>
      </c>
      <c r="P237" s="177"/>
      <c r="Q237" s="170" t="s">
        <v>1995</v>
      </c>
      <c r="R237" s="304"/>
      <c r="S237" s="170">
        <v>240</v>
      </c>
      <c r="T237" s="37">
        <f t="shared" si="25"/>
        <v>439.20000000000005</v>
      </c>
      <c r="U237" s="308"/>
      <c r="V237" s="170">
        <v>549</v>
      </c>
      <c r="W237" s="179">
        <v>5051771790817</v>
      </c>
      <c r="X237" s="179"/>
      <c r="Y237" s="173">
        <v>0.2</v>
      </c>
      <c r="Z237" s="174">
        <v>5.0000000000000001E-3</v>
      </c>
      <c r="AA237" s="173">
        <f t="shared" si="26"/>
        <v>0.20500000000000002</v>
      </c>
      <c r="AB237" s="175"/>
      <c r="AC237" s="175"/>
      <c r="AD237" s="175"/>
      <c r="AE237" s="171"/>
      <c r="AF237" s="171"/>
      <c r="AG237" s="171"/>
      <c r="AH237" s="171"/>
      <c r="AI237" s="171"/>
      <c r="AJ237" s="171"/>
      <c r="AK237" s="171"/>
      <c r="AL237" s="169"/>
      <c r="AM237" s="171"/>
      <c r="AN237" s="171"/>
      <c r="AO237" s="171"/>
      <c r="AP237" s="171"/>
      <c r="AQ237" s="171"/>
      <c r="AR237" s="171"/>
      <c r="AS237" s="169"/>
      <c r="AT237" s="169"/>
      <c r="AU237" s="169"/>
      <c r="AV237" s="169"/>
      <c r="AW237" s="169"/>
      <c r="AX237" s="169"/>
      <c r="AY237" s="169"/>
      <c r="AZ237" s="169"/>
      <c r="BA237" s="169"/>
      <c r="BB237" s="176" t="s">
        <v>4361</v>
      </c>
      <c r="BD237" s="172"/>
    </row>
    <row r="238" spans="1:56" s="12" customFormat="1" ht="15.75" x14ac:dyDescent="0.25">
      <c r="A238" s="12" t="s">
        <v>289</v>
      </c>
      <c r="B238" s="176" t="s">
        <v>305</v>
      </c>
      <c r="C238" s="176"/>
      <c r="D238" s="12" t="s">
        <v>2729</v>
      </c>
      <c r="E238" s="12" t="s">
        <v>2734</v>
      </c>
      <c r="F238" s="12" t="s">
        <v>2730</v>
      </c>
      <c r="G238" s="230" t="s">
        <v>5186</v>
      </c>
      <c r="H238" s="12" t="s">
        <v>782</v>
      </c>
      <c r="I238" s="169"/>
      <c r="J238" s="33">
        <v>62064000</v>
      </c>
      <c r="K238" s="179"/>
      <c r="L238" s="169" t="s">
        <v>2008</v>
      </c>
      <c r="M238" s="169" t="s">
        <v>2008</v>
      </c>
      <c r="N238" s="169"/>
      <c r="O238" s="177" t="s">
        <v>299</v>
      </c>
      <c r="P238" s="177"/>
      <c r="Q238" s="170" t="s">
        <v>1995</v>
      </c>
      <c r="R238" s="304"/>
      <c r="S238" s="170">
        <v>240</v>
      </c>
      <c r="T238" s="37">
        <f t="shared" si="25"/>
        <v>439.20000000000005</v>
      </c>
      <c r="U238" s="308"/>
      <c r="V238" s="170">
        <v>549</v>
      </c>
      <c r="W238" s="179" t="s">
        <v>2846</v>
      </c>
      <c r="X238" s="180"/>
      <c r="Y238" s="173">
        <v>0.2</v>
      </c>
      <c r="Z238" s="174">
        <v>5.0000000000000001E-3</v>
      </c>
      <c r="AA238" s="173">
        <f t="shared" si="26"/>
        <v>0.20500000000000002</v>
      </c>
      <c r="AB238" s="175"/>
      <c r="AC238" s="175"/>
      <c r="AD238" s="175"/>
      <c r="AE238" s="171"/>
      <c r="AF238" s="171"/>
      <c r="AG238" s="171"/>
      <c r="AH238" s="171"/>
      <c r="AI238" s="171"/>
      <c r="AJ238" s="171"/>
      <c r="AK238" s="171"/>
      <c r="AL238" s="169"/>
      <c r="AM238" s="171"/>
      <c r="AN238" s="171"/>
      <c r="AO238" s="171"/>
      <c r="AP238" s="171"/>
      <c r="AQ238" s="171"/>
      <c r="AR238" s="171"/>
      <c r="AS238" s="169"/>
      <c r="AT238" s="169"/>
      <c r="AU238" s="169"/>
      <c r="AV238" s="169"/>
      <c r="AW238" s="169"/>
      <c r="AX238" s="169"/>
      <c r="AY238" s="169"/>
      <c r="AZ238" s="169"/>
      <c r="BA238" s="169"/>
      <c r="BB238" s="176" t="s">
        <v>4361</v>
      </c>
      <c r="BD238" s="172"/>
    </row>
    <row r="239" spans="1:56" s="12" customFormat="1" ht="15.75" x14ac:dyDescent="0.25">
      <c r="A239" s="12" t="s">
        <v>289</v>
      </c>
      <c r="B239" s="176" t="s">
        <v>305</v>
      </c>
      <c r="C239" s="176"/>
      <c r="D239" s="12" t="s">
        <v>2729</v>
      </c>
      <c r="E239" s="12" t="s">
        <v>2735</v>
      </c>
      <c r="F239" s="12" t="s">
        <v>2730</v>
      </c>
      <c r="G239" s="230" t="s">
        <v>5186</v>
      </c>
      <c r="H239" s="12" t="s">
        <v>782</v>
      </c>
      <c r="I239" s="169"/>
      <c r="J239" s="33">
        <v>62064000</v>
      </c>
      <c r="K239" s="179"/>
      <c r="L239" s="169" t="s">
        <v>2008</v>
      </c>
      <c r="M239" s="169" t="s">
        <v>2008</v>
      </c>
      <c r="N239" s="169"/>
      <c r="O239" s="177" t="s">
        <v>297</v>
      </c>
      <c r="P239" s="177"/>
      <c r="Q239" s="170" t="s">
        <v>1995</v>
      </c>
      <c r="R239" s="304"/>
      <c r="S239" s="170">
        <v>240</v>
      </c>
      <c r="T239" s="37">
        <f t="shared" si="25"/>
        <v>439.20000000000005</v>
      </c>
      <c r="U239" s="308"/>
      <c r="V239" s="170">
        <v>549</v>
      </c>
      <c r="W239" s="179">
        <v>5051771790794</v>
      </c>
      <c r="X239" s="179"/>
      <c r="Y239" s="173">
        <v>0.2</v>
      </c>
      <c r="Z239" s="174">
        <v>5.0000000000000001E-3</v>
      </c>
      <c r="AA239" s="173">
        <f t="shared" si="26"/>
        <v>0.20500000000000002</v>
      </c>
      <c r="AB239" s="175"/>
      <c r="AC239" s="175"/>
      <c r="AD239" s="175"/>
      <c r="AE239" s="171"/>
      <c r="AF239" s="171"/>
      <c r="AG239" s="171"/>
      <c r="AH239" s="171"/>
      <c r="AI239" s="171"/>
      <c r="AJ239" s="171"/>
      <c r="AK239" s="171"/>
      <c r="AL239" s="169"/>
      <c r="AM239" s="171"/>
      <c r="AN239" s="171"/>
      <c r="AO239" s="171"/>
      <c r="AP239" s="171"/>
      <c r="AQ239" s="171"/>
      <c r="AR239" s="171"/>
      <c r="AS239" s="169"/>
      <c r="AT239" s="169"/>
      <c r="AU239" s="169"/>
      <c r="AV239" s="169"/>
      <c r="AW239" s="169"/>
      <c r="AX239" s="169"/>
      <c r="AY239" s="169"/>
      <c r="AZ239" s="169"/>
      <c r="BA239" s="169"/>
      <c r="BB239" s="176" t="s">
        <v>4361</v>
      </c>
      <c r="BD239" s="172"/>
    </row>
    <row r="240" spans="1:56" s="12" customFormat="1" ht="15.75" x14ac:dyDescent="0.25">
      <c r="A240" s="12" t="s">
        <v>289</v>
      </c>
      <c r="B240" s="176" t="s">
        <v>305</v>
      </c>
      <c r="C240" s="176"/>
      <c r="D240" s="12" t="s">
        <v>2729</v>
      </c>
      <c r="E240" s="12" t="s">
        <v>2736</v>
      </c>
      <c r="F240" s="12" t="s">
        <v>2730</v>
      </c>
      <c r="G240" s="230" t="s">
        <v>5186</v>
      </c>
      <c r="H240" s="12" t="s">
        <v>782</v>
      </c>
      <c r="I240" s="169"/>
      <c r="J240" s="33">
        <v>62064000</v>
      </c>
      <c r="K240" s="179"/>
      <c r="L240" s="169" t="s">
        <v>2008</v>
      </c>
      <c r="M240" s="169" t="s">
        <v>2008</v>
      </c>
      <c r="N240" s="169"/>
      <c r="O240" s="177" t="s">
        <v>293</v>
      </c>
      <c r="P240" s="177"/>
      <c r="Q240" s="170" t="s">
        <v>1995</v>
      </c>
      <c r="R240" s="304"/>
      <c r="S240" s="170">
        <v>240</v>
      </c>
      <c r="T240" s="37">
        <f t="shared" si="25"/>
        <v>439.20000000000005</v>
      </c>
      <c r="U240" s="308"/>
      <c r="V240" s="170">
        <v>549</v>
      </c>
      <c r="W240" s="179">
        <v>5051771790824</v>
      </c>
      <c r="X240" s="179"/>
      <c r="Y240" s="173">
        <v>0.2</v>
      </c>
      <c r="Z240" s="174">
        <v>5.0000000000000001E-3</v>
      </c>
      <c r="AA240" s="173">
        <f t="shared" si="26"/>
        <v>0.20500000000000002</v>
      </c>
      <c r="AB240" s="175"/>
      <c r="AC240" s="175"/>
      <c r="AD240" s="175"/>
      <c r="AE240" s="171"/>
      <c r="AF240" s="171"/>
      <c r="AG240" s="171"/>
      <c r="AH240" s="171"/>
      <c r="AI240" s="171"/>
      <c r="AJ240" s="171"/>
      <c r="AK240" s="171"/>
      <c r="AL240" s="169"/>
      <c r="AM240" s="171"/>
      <c r="AN240" s="171"/>
      <c r="AO240" s="171"/>
      <c r="AP240" s="171"/>
      <c r="AQ240" s="171"/>
      <c r="AR240" s="171"/>
      <c r="AS240" s="169"/>
      <c r="AT240" s="169"/>
      <c r="AU240" s="169"/>
      <c r="AV240" s="169"/>
      <c r="AW240" s="169"/>
      <c r="AX240" s="169"/>
      <c r="AY240" s="169"/>
      <c r="AZ240" s="169"/>
      <c r="BA240" s="169"/>
      <c r="BB240" s="176" t="s">
        <v>4361</v>
      </c>
      <c r="BD240" s="172"/>
    </row>
    <row r="241" spans="1:56" s="12" customFormat="1" ht="15.75" x14ac:dyDescent="0.25">
      <c r="A241" s="12" t="s">
        <v>289</v>
      </c>
      <c r="B241" s="176" t="s">
        <v>305</v>
      </c>
      <c r="C241" s="176"/>
      <c r="D241" s="12" t="s">
        <v>2729</v>
      </c>
      <c r="E241" s="12" t="s">
        <v>2737</v>
      </c>
      <c r="F241" s="12" t="s">
        <v>2730</v>
      </c>
      <c r="G241" s="230" t="s">
        <v>5186</v>
      </c>
      <c r="H241" s="12" t="s">
        <v>2731</v>
      </c>
      <c r="I241" s="169"/>
      <c r="J241" s="33">
        <v>62064000</v>
      </c>
      <c r="K241" s="179"/>
      <c r="L241" s="169" t="s">
        <v>2008</v>
      </c>
      <c r="M241" s="169" t="s">
        <v>2008</v>
      </c>
      <c r="N241" s="169"/>
      <c r="O241" s="177" t="s">
        <v>295</v>
      </c>
      <c r="P241" s="177"/>
      <c r="Q241" s="170" t="s">
        <v>1995</v>
      </c>
      <c r="R241" s="304"/>
      <c r="S241" s="170">
        <v>240</v>
      </c>
      <c r="T241" s="37">
        <f t="shared" si="25"/>
        <v>439.20000000000005</v>
      </c>
      <c r="U241" s="308"/>
      <c r="V241" s="170">
        <v>549</v>
      </c>
      <c r="W241" s="179">
        <v>5051771790763</v>
      </c>
      <c r="X241" s="179"/>
      <c r="Y241" s="173">
        <v>0.2</v>
      </c>
      <c r="Z241" s="174">
        <v>5.0000000000000001E-3</v>
      </c>
      <c r="AA241" s="173">
        <f t="shared" si="26"/>
        <v>0.20500000000000002</v>
      </c>
      <c r="AB241" s="175"/>
      <c r="AC241" s="175"/>
      <c r="AD241" s="175"/>
      <c r="AE241" s="171"/>
      <c r="AF241" s="171"/>
      <c r="AG241" s="171"/>
      <c r="AH241" s="171"/>
      <c r="AI241" s="171"/>
      <c r="AJ241" s="171"/>
      <c r="AK241" s="171"/>
      <c r="AL241" s="169"/>
      <c r="AM241" s="171"/>
      <c r="AN241" s="171"/>
      <c r="AO241" s="171"/>
      <c r="AP241" s="171"/>
      <c r="AQ241" s="171"/>
      <c r="AR241" s="171"/>
      <c r="AS241" s="169"/>
      <c r="AT241" s="169"/>
      <c r="AU241" s="169"/>
      <c r="AV241" s="169"/>
      <c r="AW241" s="169"/>
      <c r="AX241" s="169"/>
      <c r="AY241" s="169"/>
      <c r="AZ241" s="169"/>
      <c r="BA241" s="169"/>
      <c r="BB241" s="176" t="s">
        <v>4361</v>
      </c>
      <c r="BD241" s="172"/>
    </row>
    <row r="242" spans="1:56" s="12" customFormat="1" ht="15.75" x14ac:dyDescent="0.25">
      <c r="A242" s="12" t="s">
        <v>289</v>
      </c>
      <c r="B242" s="176" t="s">
        <v>305</v>
      </c>
      <c r="C242" s="176"/>
      <c r="D242" s="12" t="s">
        <v>2729</v>
      </c>
      <c r="E242" s="12" t="s">
        <v>2738</v>
      </c>
      <c r="F242" s="12" t="s">
        <v>2730</v>
      </c>
      <c r="G242" s="230" t="s">
        <v>5186</v>
      </c>
      <c r="H242" s="12" t="s">
        <v>2731</v>
      </c>
      <c r="I242" s="169"/>
      <c r="J242" s="33">
        <v>62064000</v>
      </c>
      <c r="K242" s="179"/>
      <c r="L242" s="169" t="s">
        <v>2008</v>
      </c>
      <c r="M242" s="169" t="s">
        <v>2008</v>
      </c>
      <c r="N242" s="169"/>
      <c r="O242" s="177" t="s">
        <v>301</v>
      </c>
      <c r="P242" s="177"/>
      <c r="Q242" s="170" t="s">
        <v>1995</v>
      </c>
      <c r="R242" s="304"/>
      <c r="S242" s="170">
        <v>240</v>
      </c>
      <c r="T242" s="37">
        <f t="shared" si="25"/>
        <v>439.20000000000005</v>
      </c>
      <c r="U242" s="308"/>
      <c r="V242" s="170">
        <v>549</v>
      </c>
      <c r="W242" s="179">
        <v>5051771790749</v>
      </c>
      <c r="X242" s="179"/>
      <c r="Y242" s="173">
        <v>0.2</v>
      </c>
      <c r="Z242" s="174">
        <v>5.0000000000000001E-3</v>
      </c>
      <c r="AA242" s="173">
        <f t="shared" si="26"/>
        <v>0.20500000000000002</v>
      </c>
      <c r="AB242" s="175"/>
      <c r="AC242" s="175"/>
      <c r="AD242" s="175"/>
      <c r="AE242" s="171"/>
      <c r="AF242" s="171"/>
      <c r="AG242" s="171"/>
      <c r="AH242" s="171"/>
      <c r="AI242" s="171"/>
      <c r="AJ242" s="171"/>
      <c r="AK242" s="171"/>
      <c r="AL242" s="169"/>
      <c r="AM242" s="171"/>
      <c r="AN242" s="171"/>
      <c r="AO242" s="171"/>
      <c r="AP242" s="171"/>
      <c r="AQ242" s="171"/>
      <c r="AR242" s="171"/>
      <c r="AS242" s="169"/>
      <c r="AT242" s="169"/>
      <c r="AU242" s="169"/>
      <c r="AV242" s="169"/>
      <c r="AW242" s="169"/>
      <c r="AX242" s="169"/>
      <c r="AY242" s="169"/>
      <c r="AZ242" s="169"/>
      <c r="BA242" s="169"/>
      <c r="BB242" s="176" t="s">
        <v>4361</v>
      </c>
      <c r="BD242" s="172"/>
    </row>
    <row r="243" spans="1:56" s="12" customFormat="1" ht="15.75" x14ac:dyDescent="0.25">
      <c r="A243" s="12" t="s">
        <v>289</v>
      </c>
      <c r="B243" s="176" t="s">
        <v>305</v>
      </c>
      <c r="C243" s="176"/>
      <c r="D243" s="12" t="s">
        <v>2729</v>
      </c>
      <c r="E243" s="12" t="s">
        <v>2739</v>
      </c>
      <c r="F243" s="12" t="s">
        <v>2730</v>
      </c>
      <c r="G243" s="230" t="s">
        <v>5186</v>
      </c>
      <c r="H243" s="12" t="s">
        <v>2731</v>
      </c>
      <c r="I243" s="169"/>
      <c r="J243" s="33">
        <v>62064000</v>
      </c>
      <c r="K243" s="179"/>
      <c r="L243" s="169" t="s">
        <v>2008</v>
      </c>
      <c r="M243" s="169" t="s">
        <v>2008</v>
      </c>
      <c r="N243" s="169"/>
      <c r="O243" s="177" t="s">
        <v>299</v>
      </c>
      <c r="P243" s="177"/>
      <c r="Q243" s="170" t="s">
        <v>1995</v>
      </c>
      <c r="R243" s="304"/>
      <c r="S243" s="170">
        <v>240</v>
      </c>
      <c r="T243" s="37">
        <f t="shared" si="25"/>
        <v>439.20000000000005</v>
      </c>
      <c r="U243" s="308"/>
      <c r="V243" s="170">
        <v>549</v>
      </c>
      <c r="W243" s="179">
        <v>5051771790732</v>
      </c>
      <c r="X243" s="179"/>
      <c r="Y243" s="173">
        <v>0.2</v>
      </c>
      <c r="Z243" s="174">
        <v>5.0000000000000001E-3</v>
      </c>
      <c r="AA243" s="173">
        <f t="shared" si="26"/>
        <v>0.20500000000000002</v>
      </c>
      <c r="AB243" s="175"/>
      <c r="AC243" s="175"/>
      <c r="AD243" s="175"/>
      <c r="AE243" s="171"/>
      <c r="AF243" s="171"/>
      <c r="AG243" s="171"/>
      <c r="AH243" s="171"/>
      <c r="AI243" s="171"/>
      <c r="AJ243" s="171"/>
      <c r="AK243" s="171"/>
      <c r="AL243" s="169"/>
      <c r="AM243" s="171"/>
      <c r="AN243" s="171"/>
      <c r="AO243" s="171"/>
      <c r="AP243" s="171"/>
      <c r="AQ243" s="171"/>
      <c r="AR243" s="171"/>
      <c r="AS243" s="169"/>
      <c r="AT243" s="169"/>
      <c r="AU243" s="169"/>
      <c r="AV243" s="169"/>
      <c r="AW243" s="169"/>
      <c r="AX243" s="169"/>
      <c r="AY243" s="169"/>
      <c r="AZ243" s="169"/>
      <c r="BA243" s="169"/>
      <c r="BB243" s="176" t="s">
        <v>4361</v>
      </c>
      <c r="BD243" s="172"/>
    </row>
    <row r="244" spans="1:56" s="12" customFormat="1" ht="15.75" x14ac:dyDescent="0.25">
      <c r="A244" s="12" t="s">
        <v>289</v>
      </c>
      <c r="B244" s="176" t="s">
        <v>305</v>
      </c>
      <c r="C244" s="176"/>
      <c r="D244" s="12" t="s">
        <v>2729</v>
      </c>
      <c r="E244" s="12" t="s">
        <v>2740</v>
      </c>
      <c r="F244" s="12" t="s">
        <v>2730</v>
      </c>
      <c r="G244" s="230" t="s">
        <v>5186</v>
      </c>
      <c r="H244" s="12" t="s">
        <v>2731</v>
      </c>
      <c r="I244" s="169"/>
      <c r="J244" s="33">
        <v>62064000</v>
      </c>
      <c r="K244" s="179"/>
      <c r="L244" s="169" t="s">
        <v>2008</v>
      </c>
      <c r="M244" s="169" t="s">
        <v>2008</v>
      </c>
      <c r="N244" s="169"/>
      <c r="O244" s="177" t="s">
        <v>297</v>
      </c>
      <c r="P244" s="177"/>
      <c r="Q244" s="170" t="s">
        <v>1995</v>
      </c>
      <c r="R244" s="304"/>
      <c r="S244" s="170">
        <v>240</v>
      </c>
      <c r="T244" s="37">
        <f t="shared" si="25"/>
        <v>439.20000000000005</v>
      </c>
      <c r="U244" s="308"/>
      <c r="V244" s="170">
        <v>549</v>
      </c>
      <c r="W244" s="179">
        <v>5051771790725</v>
      </c>
      <c r="X244" s="179"/>
      <c r="Y244" s="173">
        <v>0.2</v>
      </c>
      <c r="Z244" s="174">
        <v>5.0000000000000001E-3</v>
      </c>
      <c r="AA244" s="173">
        <f t="shared" si="26"/>
        <v>0.20500000000000002</v>
      </c>
      <c r="AB244" s="175"/>
      <c r="AC244" s="175"/>
      <c r="AD244" s="175"/>
      <c r="AE244" s="171"/>
      <c r="AF244" s="171"/>
      <c r="AG244" s="171"/>
      <c r="AH244" s="171"/>
      <c r="AI244" s="171"/>
      <c r="AJ244" s="171"/>
      <c r="AK244" s="171"/>
      <c r="AL244" s="169"/>
      <c r="AM244" s="171"/>
      <c r="AN244" s="171"/>
      <c r="AO244" s="171"/>
      <c r="AP244" s="171"/>
      <c r="AQ244" s="171"/>
      <c r="AR244" s="171"/>
      <c r="AS244" s="169"/>
      <c r="AT244" s="169"/>
      <c r="AU244" s="169"/>
      <c r="AV244" s="169"/>
      <c r="AW244" s="169"/>
      <c r="AX244" s="169"/>
      <c r="AY244" s="169"/>
      <c r="AZ244" s="169"/>
      <c r="BA244" s="169"/>
      <c r="BB244" s="176" t="s">
        <v>4361</v>
      </c>
      <c r="BD244" s="172"/>
    </row>
    <row r="245" spans="1:56" s="12" customFormat="1" ht="15.75" x14ac:dyDescent="0.25">
      <c r="A245" s="12" t="s">
        <v>289</v>
      </c>
      <c r="B245" s="176" t="s">
        <v>305</v>
      </c>
      <c r="C245" s="176"/>
      <c r="D245" s="12" t="s">
        <v>2729</v>
      </c>
      <c r="E245" s="12" t="s">
        <v>2741</v>
      </c>
      <c r="F245" s="12" t="s">
        <v>2730</v>
      </c>
      <c r="G245" s="230" t="s">
        <v>5186</v>
      </c>
      <c r="H245" s="12" t="s">
        <v>2731</v>
      </c>
      <c r="I245" s="169"/>
      <c r="J245" s="33">
        <v>62064000</v>
      </c>
      <c r="K245" s="179"/>
      <c r="L245" s="169" t="s">
        <v>2008</v>
      </c>
      <c r="M245" s="169" t="s">
        <v>2008</v>
      </c>
      <c r="N245" s="169"/>
      <c r="O245" s="177" t="s">
        <v>293</v>
      </c>
      <c r="P245" s="177"/>
      <c r="Q245" s="170" t="s">
        <v>1995</v>
      </c>
      <c r="R245" s="304"/>
      <c r="S245" s="170">
        <v>240</v>
      </c>
      <c r="T245" s="37">
        <f t="shared" si="25"/>
        <v>439.20000000000005</v>
      </c>
      <c r="U245" s="308"/>
      <c r="V245" s="170">
        <v>549</v>
      </c>
      <c r="W245" s="179">
        <v>5051771790756</v>
      </c>
      <c r="X245" s="179"/>
      <c r="Y245" s="173">
        <v>0.2</v>
      </c>
      <c r="Z245" s="174">
        <v>5.0000000000000001E-3</v>
      </c>
      <c r="AA245" s="173">
        <f t="shared" si="26"/>
        <v>0.20500000000000002</v>
      </c>
      <c r="AB245" s="175"/>
      <c r="AC245" s="175"/>
      <c r="AD245" s="175"/>
      <c r="AE245" s="171"/>
      <c r="AF245" s="171"/>
      <c r="AG245" s="171"/>
      <c r="AH245" s="171"/>
      <c r="AI245" s="171"/>
      <c r="AJ245" s="171"/>
      <c r="AK245" s="171"/>
      <c r="AL245" s="169"/>
      <c r="AM245" s="171"/>
      <c r="AN245" s="171"/>
      <c r="AO245" s="171"/>
      <c r="AP245" s="171"/>
      <c r="AQ245" s="171"/>
      <c r="AR245" s="171"/>
      <c r="AS245" s="169"/>
      <c r="AT245" s="169"/>
      <c r="AU245" s="169"/>
      <c r="AV245" s="169"/>
      <c r="AW245" s="169"/>
      <c r="AX245" s="169"/>
      <c r="AY245" s="169"/>
      <c r="AZ245" s="169"/>
      <c r="BA245" s="169"/>
      <c r="BB245" s="176" t="s">
        <v>4361</v>
      </c>
      <c r="BD245" s="172"/>
    </row>
    <row r="246" spans="1:56" s="12" customFormat="1" ht="15.75" x14ac:dyDescent="0.25">
      <c r="A246" s="12" t="s">
        <v>289</v>
      </c>
      <c r="B246" s="176" t="s">
        <v>305</v>
      </c>
      <c r="C246" s="176"/>
      <c r="D246" s="12" t="s">
        <v>2729</v>
      </c>
      <c r="E246" s="12" t="s">
        <v>2742</v>
      </c>
      <c r="F246" s="12" t="s">
        <v>2730</v>
      </c>
      <c r="G246" s="230" t="s">
        <v>5186</v>
      </c>
      <c r="H246" s="12" t="s">
        <v>1610</v>
      </c>
      <c r="I246" s="169"/>
      <c r="J246" s="33">
        <v>62064000</v>
      </c>
      <c r="K246" s="179"/>
      <c r="L246" s="169" t="s">
        <v>2008</v>
      </c>
      <c r="M246" s="169" t="s">
        <v>2008</v>
      </c>
      <c r="N246" s="169"/>
      <c r="O246" s="177" t="s">
        <v>295</v>
      </c>
      <c r="P246" s="177"/>
      <c r="Q246" s="170" t="s">
        <v>1995</v>
      </c>
      <c r="R246" s="304"/>
      <c r="S246" s="170">
        <v>240</v>
      </c>
      <c r="T246" s="37">
        <f t="shared" si="25"/>
        <v>439.20000000000005</v>
      </c>
      <c r="U246" s="308"/>
      <c r="V246" s="170">
        <v>549</v>
      </c>
      <c r="W246" s="179">
        <v>5051771790695</v>
      </c>
      <c r="X246" s="179"/>
      <c r="Y246" s="173">
        <v>0.2</v>
      </c>
      <c r="Z246" s="174">
        <v>5.0000000000000001E-3</v>
      </c>
      <c r="AA246" s="173">
        <f t="shared" si="26"/>
        <v>0.20500000000000002</v>
      </c>
      <c r="AB246" s="175"/>
      <c r="AC246" s="175"/>
      <c r="AD246" s="175"/>
      <c r="AE246" s="171"/>
      <c r="AF246" s="171"/>
      <c r="AG246" s="171"/>
      <c r="AH246" s="171"/>
      <c r="AI246" s="171"/>
      <c r="AJ246" s="171"/>
      <c r="AK246" s="171"/>
      <c r="AL246" s="169"/>
      <c r="AM246" s="171"/>
      <c r="AN246" s="171"/>
      <c r="AO246" s="171"/>
      <c r="AP246" s="171"/>
      <c r="AQ246" s="171"/>
      <c r="AR246" s="171"/>
      <c r="AS246" s="169"/>
      <c r="AT246" s="169"/>
      <c r="AU246" s="169"/>
      <c r="AV246" s="169"/>
      <c r="AW246" s="169"/>
      <c r="AX246" s="169"/>
      <c r="AY246" s="169"/>
      <c r="AZ246" s="169"/>
      <c r="BA246" s="169"/>
      <c r="BB246" s="176" t="s">
        <v>4361</v>
      </c>
      <c r="BD246" s="172"/>
    </row>
    <row r="247" spans="1:56" s="12" customFormat="1" ht="15.75" x14ac:dyDescent="0.25">
      <c r="A247" s="12" t="s">
        <v>289</v>
      </c>
      <c r="B247" s="176" t="s">
        <v>305</v>
      </c>
      <c r="C247" s="176"/>
      <c r="D247" s="12" t="s">
        <v>2729</v>
      </c>
      <c r="E247" s="12" t="s">
        <v>2743</v>
      </c>
      <c r="F247" s="12" t="s">
        <v>2730</v>
      </c>
      <c r="G247" s="230" t="s">
        <v>5186</v>
      </c>
      <c r="H247" s="12" t="s">
        <v>1610</v>
      </c>
      <c r="I247" s="169"/>
      <c r="J247" s="33">
        <v>62064000</v>
      </c>
      <c r="K247" s="179"/>
      <c r="L247" s="169" t="s">
        <v>2008</v>
      </c>
      <c r="M247" s="169" t="s">
        <v>2008</v>
      </c>
      <c r="N247" s="169"/>
      <c r="O247" s="177" t="s">
        <v>301</v>
      </c>
      <c r="P247" s="177"/>
      <c r="Q247" s="170" t="s">
        <v>1995</v>
      </c>
      <c r="R247" s="304"/>
      <c r="S247" s="170">
        <v>240</v>
      </c>
      <c r="T247" s="37">
        <f t="shared" si="25"/>
        <v>439.20000000000005</v>
      </c>
      <c r="U247" s="308"/>
      <c r="V247" s="170">
        <v>549</v>
      </c>
      <c r="W247" s="179">
        <v>5051771790671</v>
      </c>
      <c r="X247" s="179"/>
      <c r="Y247" s="173">
        <v>0.2</v>
      </c>
      <c r="Z247" s="174">
        <v>5.0000000000000001E-3</v>
      </c>
      <c r="AA247" s="173">
        <f t="shared" si="26"/>
        <v>0.20500000000000002</v>
      </c>
      <c r="AB247" s="175"/>
      <c r="AC247" s="175"/>
      <c r="AD247" s="175"/>
      <c r="AE247" s="171"/>
      <c r="AF247" s="171"/>
      <c r="AG247" s="171"/>
      <c r="AH247" s="171"/>
      <c r="AI247" s="171"/>
      <c r="AJ247" s="171"/>
      <c r="AK247" s="171"/>
      <c r="AL247" s="169"/>
      <c r="AM247" s="171"/>
      <c r="AN247" s="171"/>
      <c r="AO247" s="171"/>
      <c r="AP247" s="171"/>
      <c r="AQ247" s="171"/>
      <c r="AR247" s="171"/>
      <c r="AS247" s="169"/>
      <c r="AT247" s="169"/>
      <c r="AU247" s="169"/>
      <c r="AV247" s="169"/>
      <c r="AW247" s="169"/>
      <c r="AX247" s="169"/>
      <c r="AY247" s="169"/>
      <c r="AZ247" s="169"/>
      <c r="BA247" s="169"/>
      <c r="BB247" s="176" t="s">
        <v>4361</v>
      </c>
      <c r="BD247" s="172"/>
    </row>
    <row r="248" spans="1:56" s="12" customFormat="1" ht="15.75" x14ac:dyDescent="0.25">
      <c r="A248" s="12" t="s">
        <v>289</v>
      </c>
      <c r="B248" s="176" t="s">
        <v>305</v>
      </c>
      <c r="C248" s="176"/>
      <c r="D248" s="12" t="s">
        <v>2729</v>
      </c>
      <c r="E248" s="12" t="s">
        <v>2744</v>
      </c>
      <c r="F248" s="12" t="s">
        <v>2730</v>
      </c>
      <c r="G248" s="230" t="s">
        <v>5186</v>
      </c>
      <c r="H248" s="12" t="s">
        <v>1610</v>
      </c>
      <c r="I248" s="169"/>
      <c r="J248" s="33">
        <v>62064000</v>
      </c>
      <c r="K248" s="179"/>
      <c r="L248" s="169" t="s">
        <v>2008</v>
      </c>
      <c r="M248" s="169" t="s">
        <v>2008</v>
      </c>
      <c r="N248" s="169"/>
      <c r="O248" s="177" t="s">
        <v>299</v>
      </c>
      <c r="P248" s="177"/>
      <c r="Q248" s="170" t="s">
        <v>1995</v>
      </c>
      <c r="R248" s="304"/>
      <c r="S248" s="170">
        <v>240</v>
      </c>
      <c r="T248" s="37">
        <f t="shared" si="25"/>
        <v>439.20000000000005</v>
      </c>
      <c r="U248" s="308"/>
      <c r="V248" s="170">
        <v>549</v>
      </c>
      <c r="W248" s="179">
        <v>5051771790664</v>
      </c>
      <c r="X248" s="179"/>
      <c r="Y248" s="173">
        <v>0.2</v>
      </c>
      <c r="Z248" s="174">
        <v>5.0000000000000001E-3</v>
      </c>
      <c r="AA248" s="173">
        <f t="shared" si="26"/>
        <v>0.20500000000000002</v>
      </c>
      <c r="AB248" s="175"/>
      <c r="AC248" s="175"/>
      <c r="AD248" s="175"/>
      <c r="AE248" s="171"/>
      <c r="AF248" s="171"/>
      <c r="AG248" s="171"/>
      <c r="AH248" s="171"/>
      <c r="AI248" s="171"/>
      <c r="AJ248" s="171"/>
      <c r="AK248" s="171"/>
      <c r="AL248" s="169"/>
      <c r="AM248" s="171"/>
      <c r="AN248" s="171"/>
      <c r="AO248" s="171"/>
      <c r="AP248" s="171"/>
      <c r="AQ248" s="171"/>
      <c r="AR248" s="171"/>
      <c r="AS248" s="169"/>
      <c r="AT248" s="169"/>
      <c r="AU248" s="169"/>
      <c r="AV248" s="169"/>
      <c r="AW248" s="169"/>
      <c r="AX248" s="169"/>
      <c r="AY248" s="169"/>
      <c r="AZ248" s="169"/>
      <c r="BA248" s="169"/>
      <c r="BB248" s="176" t="s">
        <v>4361</v>
      </c>
      <c r="BD248" s="172"/>
    </row>
    <row r="249" spans="1:56" s="12" customFormat="1" ht="15.75" x14ac:dyDescent="0.25">
      <c r="A249" s="12" t="s">
        <v>289</v>
      </c>
      <c r="B249" s="176" t="s">
        <v>305</v>
      </c>
      <c r="C249" s="176"/>
      <c r="D249" s="12" t="s">
        <v>2729</v>
      </c>
      <c r="E249" s="12" t="s">
        <v>2745</v>
      </c>
      <c r="F249" s="12" t="s">
        <v>2730</v>
      </c>
      <c r="G249" s="230" t="s">
        <v>5186</v>
      </c>
      <c r="H249" s="12" t="s">
        <v>1610</v>
      </c>
      <c r="I249" s="169"/>
      <c r="J249" s="33">
        <v>62064000</v>
      </c>
      <c r="K249" s="179"/>
      <c r="L249" s="169" t="s">
        <v>2008</v>
      </c>
      <c r="M249" s="169" t="s">
        <v>2008</v>
      </c>
      <c r="N249" s="169"/>
      <c r="O249" s="177" t="s">
        <v>297</v>
      </c>
      <c r="P249" s="177"/>
      <c r="Q249" s="170" t="s">
        <v>1995</v>
      </c>
      <c r="R249" s="304"/>
      <c r="S249" s="170">
        <v>240</v>
      </c>
      <c r="T249" s="37">
        <f t="shared" si="25"/>
        <v>439.20000000000005</v>
      </c>
      <c r="U249" s="308"/>
      <c r="V249" s="170">
        <v>549</v>
      </c>
      <c r="W249" s="179">
        <v>5051771790657</v>
      </c>
      <c r="X249" s="179"/>
      <c r="Y249" s="173">
        <v>0.2</v>
      </c>
      <c r="Z249" s="174">
        <v>5.0000000000000001E-3</v>
      </c>
      <c r="AA249" s="173">
        <f t="shared" si="26"/>
        <v>0.20500000000000002</v>
      </c>
      <c r="AB249" s="175"/>
      <c r="AC249" s="175"/>
      <c r="AD249" s="175"/>
      <c r="AE249" s="171"/>
      <c r="AF249" s="171"/>
      <c r="AG249" s="171"/>
      <c r="AH249" s="171"/>
      <c r="AI249" s="171"/>
      <c r="AJ249" s="171"/>
      <c r="AK249" s="171"/>
      <c r="AL249" s="169"/>
      <c r="AM249" s="171"/>
      <c r="AN249" s="171"/>
      <c r="AO249" s="171"/>
      <c r="AP249" s="171"/>
      <c r="AQ249" s="171"/>
      <c r="AR249" s="171"/>
      <c r="AS249" s="169"/>
      <c r="AT249" s="169"/>
      <c r="AU249" s="169"/>
      <c r="AV249" s="169"/>
      <c r="AW249" s="169"/>
      <c r="AX249" s="169"/>
      <c r="AY249" s="169"/>
      <c r="AZ249" s="169"/>
      <c r="BA249" s="169"/>
      <c r="BB249" s="176" t="s">
        <v>4361</v>
      </c>
      <c r="BD249" s="172"/>
    </row>
    <row r="250" spans="1:56" s="12" customFormat="1" ht="15.75" x14ac:dyDescent="0.25">
      <c r="A250" s="12" t="s">
        <v>289</v>
      </c>
      <c r="B250" s="176" t="s">
        <v>305</v>
      </c>
      <c r="C250" s="176"/>
      <c r="D250" s="12" t="s">
        <v>2729</v>
      </c>
      <c r="E250" s="12" t="s">
        <v>2746</v>
      </c>
      <c r="F250" s="12" t="s">
        <v>2730</v>
      </c>
      <c r="G250" s="230" t="s">
        <v>5186</v>
      </c>
      <c r="H250" s="12" t="s">
        <v>1610</v>
      </c>
      <c r="I250" s="169"/>
      <c r="J250" s="33">
        <v>62064000</v>
      </c>
      <c r="K250" s="179"/>
      <c r="L250" s="169" t="s">
        <v>2008</v>
      </c>
      <c r="M250" s="169" t="s">
        <v>2008</v>
      </c>
      <c r="N250" s="169"/>
      <c r="O250" s="177" t="s">
        <v>293</v>
      </c>
      <c r="P250" s="177"/>
      <c r="Q250" s="170" t="s">
        <v>1995</v>
      </c>
      <c r="R250" s="304"/>
      <c r="S250" s="170">
        <v>240</v>
      </c>
      <c r="T250" s="37">
        <f t="shared" si="25"/>
        <v>439.20000000000005</v>
      </c>
      <c r="U250" s="308"/>
      <c r="V250" s="170">
        <v>549</v>
      </c>
      <c r="W250" s="179">
        <v>5051771790688</v>
      </c>
      <c r="X250" s="179"/>
      <c r="Y250" s="173">
        <v>0.2</v>
      </c>
      <c r="Z250" s="174">
        <v>5.0000000000000001E-3</v>
      </c>
      <c r="AA250" s="173">
        <f t="shared" si="26"/>
        <v>0.20500000000000002</v>
      </c>
      <c r="AB250" s="175"/>
      <c r="AC250" s="175"/>
      <c r="AD250" s="175"/>
      <c r="AE250" s="171"/>
      <c r="AF250" s="171"/>
      <c r="AG250" s="171"/>
      <c r="AH250" s="171"/>
      <c r="AI250" s="171"/>
      <c r="AJ250" s="171"/>
      <c r="AK250" s="171"/>
      <c r="AL250" s="169"/>
      <c r="AM250" s="171"/>
      <c r="AN250" s="171"/>
      <c r="AO250" s="171"/>
      <c r="AP250" s="171"/>
      <c r="AQ250" s="171"/>
      <c r="AR250" s="171"/>
      <c r="AS250" s="169"/>
      <c r="AT250" s="169"/>
      <c r="AU250" s="169"/>
      <c r="AV250" s="169"/>
      <c r="AW250" s="169"/>
      <c r="AX250" s="169"/>
      <c r="AY250" s="169"/>
      <c r="AZ250" s="169"/>
      <c r="BA250" s="169"/>
      <c r="BB250" s="176" t="s">
        <v>4361</v>
      </c>
      <c r="BD250" s="172"/>
    </row>
    <row r="252" spans="1:56" s="12" customFormat="1" ht="15.75" x14ac:dyDescent="0.25">
      <c r="A252" s="12" t="s">
        <v>289</v>
      </c>
      <c r="B252" s="176" t="s">
        <v>2011</v>
      </c>
      <c r="C252" s="176"/>
      <c r="D252" s="176" t="s">
        <v>2426</v>
      </c>
      <c r="E252" s="12" t="s">
        <v>3840</v>
      </c>
      <c r="F252" s="176" t="s">
        <v>2099</v>
      </c>
      <c r="G252" s="230" t="s">
        <v>5186</v>
      </c>
      <c r="H252" s="12" t="s">
        <v>2719</v>
      </c>
      <c r="I252" s="169"/>
      <c r="J252" s="33">
        <v>62021391</v>
      </c>
      <c r="K252" s="179"/>
      <c r="L252" s="169" t="s">
        <v>2008</v>
      </c>
      <c r="M252" s="169" t="s">
        <v>2008</v>
      </c>
      <c r="N252" s="169"/>
      <c r="O252" s="178" t="s">
        <v>295</v>
      </c>
      <c r="P252" s="178"/>
      <c r="Q252" s="170" t="s">
        <v>1995</v>
      </c>
      <c r="R252" s="304"/>
      <c r="S252" s="170">
        <v>451</v>
      </c>
      <c r="T252" s="37">
        <f t="shared" ref="T252:T270" si="27">0.8*V252</f>
        <v>799.2</v>
      </c>
      <c r="U252" s="308"/>
      <c r="V252" s="170">
        <v>999</v>
      </c>
      <c r="W252" s="179">
        <v>5051771707723</v>
      </c>
      <c r="X252" s="179"/>
      <c r="Y252" s="173">
        <v>0.5</v>
      </c>
      <c r="Z252" s="174">
        <v>5.0000000000000001E-3</v>
      </c>
      <c r="AA252" s="173">
        <f t="shared" ref="AA252:AA260" si="28">Y252+Z252</f>
        <v>0.505</v>
      </c>
      <c r="AB252" s="175"/>
      <c r="AC252" s="175"/>
      <c r="AD252" s="175"/>
      <c r="AE252" s="171"/>
      <c r="AF252" s="171"/>
      <c r="AG252" s="171"/>
      <c r="AH252" s="171"/>
      <c r="AI252" s="171"/>
      <c r="AJ252" s="171"/>
      <c r="AK252" s="171"/>
      <c r="AL252" s="169"/>
      <c r="AM252" s="171"/>
      <c r="AN252" s="171"/>
      <c r="AO252" s="171"/>
      <c r="AP252" s="171"/>
      <c r="AQ252" s="171"/>
      <c r="AR252" s="171"/>
      <c r="AS252" s="169"/>
      <c r="AT252" s="169"/>
      <c r="AU252" s="169"/>
      <c r="AV252" s="169"/>
      <c r="AW252" s="169"/>
      <c r="AX252" s="169"/>
      <c r="AY252" s="169"/>
      <c r="AZ252" s="169"/>
      <c r="BA252" s="169"/>
      <c r="BB252" s="12" t="s">
        <v>4361</v>
      </c>
    </row>
    <row r="253" spans="1:56" s="12" customFormat="1" ht="15.75" x14ac:dyDescent="0.25">
      <c r="A253" s="12" t="s">
        <v>289</v>
      </c>
      <c r="B253" s="176" t="s">
        <v>2011</v>
      </c>
      <c r="C253" s="176"/>
      <c r="D253" s="176" t="s">
        <v>2426</v>
      </c>
      <c r="E253" s="12" t="s">
        <v>3841</v>
      </c>
      <c r="F253" s="176" t="s">
        <v>2099</v>
      </c>
      <c r="G253" s="230" t="s">
        <v>5186</v>
      </c>
      <c r="H253" s="12" t="s">
        <v>2719</v>
      </c>
      <c r="I253" s="169"/>
      <c r="J253" s="33">
        <v>62021392</v>
      </c>
      <c r="K253" s="179"/>
      <c r="L253" s="169" t="s">
        <v>2008</v>
      </c>
      <c r="M253" s="169" t="s">
        <v>2008</v>
      </c>
      <c r="N253" s="169"/>
      <c r="O253" s="178" t="s">
        <v>301</v>
      </c>
      <c r="P253" s="178"/>
      <c r="Q253" s="170" t="s">
        <v>1995</v>
      </c>
      <c r="R253" s="304"/>
      <c r="S253" s="170">
        <v>451</v>
      </c>
      <c r="T253" s="37">
        <f t="shared" si="27"/>
        <v>799.2</v>
      </c>
      <c r="U253" s="308"/>
      <c r="V253" s="170">
        <v>999</v>
      </c>
      <c r="W253" s="179">
        <v>5051771707709</v>
      </c>
      <c r="X253" s="179"/>
      <c r="Y253" s="173">
        <v>0.5</v>
      </c>
      <c r="Z253" s="174">
        <v>5.0000000000000001E-3</v>
      </c>
      <c r="AA253" s="173">
        <f t="shared" si="28"/>
        <v>0.505</v>
      </c>
      <c r="AB253" s="175"/>
      <c r="AC253" s="175"/>
      <c r="AD253" s="175"/>
      <c r="AE253" s="171"/>
      <c r="AF253" s="171"/>
      <c r="AG253" s="171"/>
      <c r="AH253" s="171"/>
      <c r="AI253" s="171"/>
      <c r="AJ253" s="171"/>
      <c r="AK253" s="171"/>
      <c r="AL253" s="169"/>
      <c r="AM253" s="171"/>
      <c r="AN253" s="171"/>
      <c r="AO253" s="171"/>
      <c r="AP253" s="171"/>
      <c r="AQ253" s="171"/>
      <c r="AR253" s="171"/>
      <c r="AS253" s="169"/>
      <c r="AT253" s="169"/>
      <c r="AU253" s="169"/>
      <c r="AV253" s="169"/>
      <c r="AW253" s="169"/>
      <c r="AX253" s="169"/>
      <c r="AY253" s="169"/>
      <c r="AZ253" s="169"/>
      <c r="BA253" s="169"/>
      <c r="BB253" s="12" t="s">
        <v>4361</v>
      </c>
    </row>
    <row r="254" spans="1:56" s="12" customFormat="1" ht="15.75" x14ac:dyDescent="0.25">
      <c r="A254" s="12" t="s">
        <v>289</v>
      </c>
      <c r="B254" s="176" t="s">
        <v>2011</v>
      </c>
      <c r="C254" s="176"/>
      <c r="D254" s="176" t="s">
        <v>2426</v>
      </c>
      <c r="E254" s="12" t="s">
        <v>3842</v>
      </c>
      <c r="F254" s="176" t="s">
        <v>2099</v>
      </c>
      <c r="G254" s="230" t="s">
        <v>5186</v>
      </c>
      <c r="H254" s="12" t="s">
        <v>2719</v>
      </c>
      <c r="I254" s="169"/>
      <c r="J254" s="33">
        <v>62021393</v>
      </c>
      <c r="K254" s="179"/>
      <c r="L254" s="169" t="s">
        <v>2008</v>
      </c>
      <c r="M254" s="169" t="s">
        <v>2008</v>
      </c>
      <c r="N254" s="169"/>
      <c r="O254" s="178" t="s">
        <v>299</v>
      </c>
      <c r="P254" s="178"/>
      <c r="Q254" s="170" t="s">
        <v>1995</v>
      </c>
      <c r="R254" s="304"/>
      <c r="S254" s="170">
        <v>451</v>
      </c>
      <c r="T254" s="37">
        <f t="shared" si="27"/>
        <v>799.2</v>
      </c>
      <c r="U254" s="308"/>
      <c r="V254" s="170">
        <v>999</v>
      </c>
      <c r="W254" s="179">
        <v>5051771707693</v>
      </c>
      <c r="X254" s="179"/>
      <c r="Y254" s="173">
        <v>0.5</v>
      </c>
      <c r="Z254" s="174">
        <v>5.0000000000000001E-3</v>
      </c>
      <c r="AA254" s="173">
        <f t="shared" si="28"/>
        <v>0.505</v>
      </c>
      <c r="AB254" s="175"/>
      <c r="AC254" s="175"/>
      <c r="AD254" s="175"/>
      <c r="AE254" s="171"/>
      <c r="AF254" s="171"/>
      <c r="AG254" s="171"/>
      <c r="AH254" s="171"/>
      <c r="AI254" s="171"/>
      <c r="AJ254" s="171"/>
      <c r="AK254" s="171"/>
      <c r="AL254" s="169"/>
      <c r="AM254" s="171"/>
      <c r="AN254" s="171"/>
      <c r="AO254" s="171"/>
      <c r="AP254" s="171"/>
      <c r="AQ254" s="171"/>
      <c r="AR254" s="171"/>
      <c r="AS254" s="169"/>
      <c r="AT254" s="169"/>
      <c r="AU254" s="169"/>
      <c r="AV254" s="169"/>
      <c r="AW254" s="169"/>
      <c r="AX254" s="169"/>
      <c r="AY254" s="169"/>
      <c r="AZ254" s="169"/>
      <c r="BA254" s="169"/>
      <c r="BB254" s="12" t="s">
        <v>4361</v>
      </c>
    </row>
    <row r="255" spans="1:56" s="12" customFormat="1" ht="15.75" x14ac:dyDescent="0.25">
      <c r="A255" s="12" t="s">
        <v>289</v>
      </c>
      <c r="B255" s="176" t="s">
        <v>2011</v>
      </c>
      <c r="C255" s="176"/>
      <c r="D255" s="176" t="s">
        <v>2426</v>
      </c>
      <c r="E255" s="12" t="s">
        <v>3843</v>
      </c>
      <c r="F255" s="176" t="s">
        <v>2099</v>
      </c>
      <c r="G255" s="230" t="s">
        <v>5186</v>
      </c>
      <c r="H255" s="12" t="s">
        <v>2719</v>
      </c>
      <c r="I255" s="169"/>
      <c r="J255" s="33">
        <v>62021394</v>
      </c>
      <c r="K255" s="179"/>
      <c r="L255" s="169" t="s">
        <v>2008</v>
      </c>
      <c r="M255" s="169" t="s">
        <v>2008</v>
      </c>
      <c r="N255" s="169"/>
      <c r="O255" s="178" t="s">
        <v>297</v>
      </c>
      <c r="P255" s="178"/>
      <c r="Q255" s="170" t="s">
        <v>1995</v>
      </c>
      <c r="R255" s="304"/>
      <c r="S255" s="170">
        <v>451</v>
      </c>
      <c r="T255" s="37">
        <f t="shared" si="27"/>
        <v>799.2</v>
      </c>
      <c r="U255" s="308"/>
      <c r="V255" s="170">
        <v>999</v>
      </c>
      <c r="W255" s="179">
        <v>5051771707686</v>
      </c>
      <c r="X255" s="179"/>
      <c r="Y255" s="173">
        <v>0.5</v>
      </c>
      <c r="Z255" s="174">
        <v>5.0000000000000001E-3</v>
      </c>
      <c r="AA255" s="173">
        <f t="shared" si="28"/>
        <v>0.505</v>
      </c>
      <c r="AB255" s="175"/>
      <c r="AC255" s="175"/>
      <c r="AD255" s="175"/>
      <c r="AE255" s="171"/>
      <c r="AF255" s="171"/>
      <c r="AG255" s="171"/>
      <c r="AH255" s="171"/>
      <c r="AI255" s="171"/>
      <c r="AJ255" s="171"/>
      <c r="AK255" s="171"/>
      <c r="AL255" s="169"/>
      <c r="AM255" s="171"/>
      <c r="AN255" s="171"/>
      <c r="AO255" s="171"/>
      <c r="AP255" s="171"/>
      <c r="AQ255" s="171"/>
      <c r="AR255" s="171"/>
      <c r="AS255" s="169"/>
      <c r="AT255" s="169"/>
      <c r="AU255" s="169"/>
      <c r="AV255" s="169"/>
      <c r="AW255" s="169"/>
      <c r="AX255" s="169"/>
      <c r="AY255" s="169"/>
      <c r="AZ255" s="169"/>
      <c r="BA255" s="169"/>
      <c r="BB255" s="12" t="s">
        <v>4361</v>
      </c>
    </row>
    <row r="256" spans="1:56" s="12" customFormat="1" ht="15.75" x14ac:dyDescent="0.25">
      <c r="A256" s="12" t="s">
        <v>289</v>
      </c>
      <c r="B256" s="176" t="s">
        <v>2011</v>
      </c>
      <c r="C256" s="176"/>
      <c r="D256" s="176" t="s">
        <v>2426</v>
      </c>
      <c r="E256" s="12" t="s">
        <v>3844</v>
      </c>
      <c r="F256" s="176" t="s">
        <v>2099</v>
      </c>
      <c r="G256" s="230" t="s">
        <v>5186</v>
      </c>
      <c r="H256" s="12" t="s">
        <v>2719</v>
      </c>
      <c r="I256" s="169"/>
      <c r="J256" s="33">
        <v>62021395</v>
      </c>
      <c r="K256" s="179"/>
      <c r="L256" s="169" t="s">
        <v>2008</v>
      </c>
      <c r="M256" s="169" t="s">
        <v>2008</v>
      </c>
      <c r="N256" s="169"/>
      <c r="O256" s="178" t="s">
        <v>293</v>
      </c>
      <c r="P256" s="178"/>
      <c r="Q256" s="170" t="s">
        <v>1995</v>
      </c>
      <c r="R256" s="304"/>
      <c r="S256" s="170">
        <v>451</v>
      </c>
      <c r="T256" s="37">
        <f t="shared" si="27"/>
        <v>799.2</v>
      </c>
      <c r="U256" s="308"/>
      <c r="V256" s="170">
        <v>999</v>
      </c>
      <c r="W256" s="179">
        <v>5051771707716</v>
      </c>
      <c r="X256" s="179"/>
      <c r="Y256" s="173">
        <v>0.5</v>
      </c>
      <c r="Z256" s="174">
        <v>5.0000000000000001E-3</v>
      </c>
      <c r="AA256" s="173">
        <f t="shared" si="28"/>
        <v>0.505</v>
      </c>
      <c r="AB256" s="175"/>
      <c r="AC256" s="175"/>
      <c r="AD256" s="175"/>
      <c r="AE256" s="171"/>
      <c r="AF256" s="171"/>
      <c r="AG256" s="171"/>
      <c r="AH256" s="171"/>
      <c r="AI256" s="171"/>
      <c r="AJ256" s="171"/>
      <c r="AK256" s="171"/>
      <c r="AL256" s="169"/>
      <c r="AM256" s="171"/>
      <c r="AN256" s="171"/>
      <c r="AO256" s="171"/>
      <c r="AP256" s="171"/>
      <c r="AQ256" s="171"/>
      <c r="AR256" s="171"/>
      <c r="AS256" s="169"/>
      <c r="AT256" s="169"/>
      <c r="AU256" s="169"/>
      <c r="AV256" s="169"/>
      <c r="AW256" s="169"/>
      <c r="AX256" s="169"/>
      <c r="AY256" s="169"/>
      <c r="AZ256" s="169"/>
      <c r="BA256" s="169"/>
      <c r="BB256" s="12" t="s">
        <v>4361</v>
      </c>
    </row>
    <row r="257" spans="1:56" s="12" customFormat="1" ht="15.75" x14ac:dyDescent="0.25">
      <c r="A257" s="12" t="s">
        <v>289</v>
      </c>
      <c r="B257" s="12" t="s">
        <v>307</v>
      </c>
      <c r="D257" s="12" t="s">
        <v>2115</v>
      </c>
      <c r="E257" s="12" t="s">
        <v>1693</v>
      </c>
      <c r="F257" s="12" t="s">
        <v>2100</v>
      </c>
      <c r="G257" s="230" t="s">
        <v>5186</v>
      </c>
      <c r="H257" s="12" t="s">
        <v>1609</v>
      </c>
      <c r="I257" s="169"/>
      <c r="J257" s="33">
        <v>61159699</v>
      </c>
      <c r="K257" s="179"/>
      <c r="L257" s="169" t="s">
        <v>2008</v>
      </c>
      <c r="M257" s="169" t="s">
        <v>2008</v>
      </c>
      <c r="N257" s="169"/>
      <c r="O257" s="177" t="s">
        <v>334</v>
      </c>
      <c r="P257" s="177"/>
      <c r="Q257" s="170" t="s">
        <v>1995</v>
      </c>
      <c r="R257" s="304"/>
      <c r="S257" s="170">
        <v>30</v>
      </c>
      <c r="T257" s="37">
        <f t="shared" si="27"/>
        <v>55.2</v>
      </c>
      <c r="U257" s="308"/>
      <c r="V257" s="170">
        <v>69</v>
      </c>
      <c r="W257" s="179">
        <v>5051771681023</v>
      </c>
      <c r="X257" s="179"/>
      <c r="Y257" s="173">
        <v>0.04</v>
      </c>
      <c r="Z257" s="174">
        <v>5.0000000000000001E-3</v>
      </c>
      <c r="AA257" s="173">
        <f t="shared" si="28"/>
        <v>4.4999999999999998E-2</v>
      </c>
      <c r="AB257" s="175"/>
      <c r="AC257" s="175"/>
      <c r="AD257" s="175"/>
      <c r="AE257" s="171"/>
      <c r="AF257" s="171"/>
      <c r="AG257" s="171"/>
      <c r="AH257" s="171"/>
      <c r="AI257" s="171"/>
      <c r="AJ257" s="171"/>
      <c r="AK257" s="171"/>
      <c r="AL257" s="169"/>
      <c r="AM257" s="171"/>
      <c r="AN257" s="171"/>
      <c r="AO257" s="171"/>
      <c r="AP257" s="171"/>
      <c r="AQ257" s="171"/>
      <c r="AR257" s="171"/>
      <c r="AS257" s="169"/>
      <c r="AT257" s="169"/>
      <c r="AU257" s="169"/>
      <c r="AV257" s="169"/>
      <c r="AW257" s="169"/>
      <c r="AX257" s="169"/>
      <c r="AY257" s="169"/>
      <c r="AZ257" s="169"/>
      <c r="BA257" s="169"/>
      <c r="BB257" s="12" t="s">
        <v>4361</v>
      </c>
      <c r="BD257" s="172"/>
    </row>
    <row r="258" spans="1:56" s="12" customFormat="1" ht="15.75" x14ac:dyDescent="0.25">
      <c r="A258" s="12" t="s">
        <v>289</v>
      </c>
      <c r="B258" s="12" t="s">
        <v>307</v>
      </c>
      <c r="D258" s="12" t="s">
        <v>2722</v>
      </c>
      <c r="E258" s="12" t="s">
        <v>2723</v>
      </c>
      <c r="F258" s="12" t="s">
        <v>2100</v>
      </c>
      <c r="G258" s="230" t="s">
        <v>5186</v>
      </c>
      <c r="H258" s="12" t="s">
        <v>2718</v>
      </c>
      <c r="I258" s="169"/>
      <c r="J258" s="33">
        <v>61159699</v>
      </c>
      <c r="K258" s="179"/>
      <c r="L258" s="169" t="s">
        <v>2008</v>
      </c>
      <c r="M258" s="169" t="s">
        <v>2008</v>
      </c>
      <c r="N258" s="169"/>
      <c r="O258" s="177" t="s">
        <v>334</v>
      </c>
      <c r="P258" s="177"/>
      <c r="Q258" s="170" t="s">
        <v>1995</v>
      </c>
      <c r="R258" s="304"/>
      <c r="S258" s="170">
        <v>30</v>
      </c>
      <c r="T258" s="37">
        <f t="shared" si="27"/>
        <v>55.2</v>
      </c>
      <c r="U258" s="308"/>
      <c r="V258" s="170">
        <v>69</v>
      </c>
      <c r="W258" s="179">
        <v>5051771770567</v>
      </c>
      <c r="X258" s="179"/>
      <c r="Y258" s="173">
        <v>0.04</v>
      </c>
      <c r="Z258" s="174">
        <v>5.0000000000000001E-3</v>
      </c>
      <c r="AA258" s="173">
        <f t="shared" si="28"/>
        <v>4.4999999999999998E-2</v>
      </c>
      <c r="AB258" s="175"/>
      <c r="AC258" s="175"/>
      <c r="AD258" s="175"/>
      <c r="AE258" s="171"/>
      <c r="AF258" s="171"/>
      <c r="AG258" s="171"/>
      <c r="AH258" s="171"/>
      <c r="AI258" s="171"/>
      <c r="AJ258" s="171"/>
      <c r="AK258" s="171"/>
      <c r="AL258" s="169"/>
      <c r="AM258" s="171"/>
      <c r="AN258" s="171"/>
      <c r="AO258" s="171"/>
      <c r="AP258" s="171"/>
      <c r="AQ258" s="171"/>
      <c r="AR258" s="171"/>
      <c r="AS258" s="169"/>
      <c r="AT258" s="169"/>
      <c r="AU258" s="169"/>
      <c r="AV258" s="169"/>
      <c r="AW258" s="169"/>
      <c r="AX258" s="169"/>
      <c r="AY258" s="169"/>
      <c r="AZ258" s="169"/>
      <c r="BA258" s="169"/>
      <c r="BB258" s="12" t="s">
        <v>4361</v>
      </c>
      <c r="BD258" s="172"/>
    </row>
    <row r="259" spans="1:56" s="12" customFormat="1" ht="15.75" x14ac:dyDescent="0.25">
      <c r="A259" s="12" t="s">
        <v>289</v>
      </c>
      <c r="B259" s="12" t="s">
        <v>307</v>
      </c>
      <c r="D259" s="12" t="s">
        <v>2722</v>
      </c>
      <c r="E259" s="12" t="s">
        <v>2724</v>
      </c>
      <c r="F259" s="12" t="s">
        <v>2100</v>
      </c>
      <c r="G259" s="230" t="s">
        <v>5186</v>
      </c>
      <c r="H259" s="12" t="s">
        <v>2721</v>
      </c>
      <c r="I259" s="169"/>
      <c r="J259" s="33">
        <v>61159699</v>
      </c>
      <c r="K259" s="179"/>
      <c r="L259" s="169" t="s">
        <v>2008</v>
      </c>
      <c r="M259" s="169" t="s">
        <v>2008</v>
      </c>
      <c r="N259" s="169"/>
      <c r="O259" s="177" t="s">
        <v>334</v>
      </c>
      <c r="P259" s="177"/>
      <c r="Q259" s="170" t="s">
        <v>1995</v>
      </c>
      <c r="R259" s="304"/>
      <c r="S259" s="170">
        <v>30</v>
      </c>
      <c r="T259" s="37">
        <f t="shared" si="27"/>
        <v>55.2</v>
      </c>
      <c r="U259" s="308"/>
      <c r="V259" s="170">
        <v>69</v>
      </c>
      <c r="W259" s="179">
        <v>5051771770574</v>
      </c>
      <c r="X259" s="179"/>
      <c r="Y259" s="173">
        <v>0.04</v>
      </c>
      <c r="Z259" s="174">
        <v>5.0000000000000001E-3</v>
      </c>
      <c r="AA259" s="173">
        <f t="shared" si="28"/>
        <v>4.4999999999999998E-2</v>
      </c>
      <c r="AB259" s="175"/>
      <c r="AC259" s="175"/>
      <c r="AD259" s="175"/>
      <c r="AE259" s="171"/>
      <c r="AF259" s="171"/>
      <c r="AG259" s="171"/>
      <c r="AH259" s="171"/>
      <c r="AI259" s="171"/>
      <c r="AJ259" s="171"/>
      <c r="AK259" s="171"/>
      <c r="AL259" s="169"/>
      <c r="AM259" s="171"/>
      <c r="AN259" s="171"/>
      <c r="AO259" s="171"/>
      <c r="AP259" s="171"/>
      <c r="AQ259" s="171"/>
      <c r="AR259" s="171"/>
      <c r="AS259" s="169"/>
      <c r="AT259" s="169"/>
      <c r="AU259" s="169"/>
      <c r="AV259" s="169"/>
      <c r="AW259" s="169"/>
      <c r="AX259" s="169"/>
      <c r="AY259" s="169"/>
      <c r="AZ259" s="169"/>
      <c r="BA259" s="169"/>
      <c r="BB259" s="12" t="s">
        <v>4361</v>
      </c>
      <c r="BD259" s="172"/>
    </row>
    <row r="260" spans="1:56" s="12" customFormat="1" ht="15.75" x14ac:dyDescent="0.25">
      <c r="A260" s="12" t="s">
        <v>289</v>
      </c>
      <c r="B260" s="12" t="s">
        <v>307</v>
      </c>
      <c r="D260" s="12" t="s">
        <v>2722</v>
      </c>
      <c r="E260" s="12" t="s">
        <v>2725</v>
      </c>
      <c r="F260" s="12" t="s">
        <v>2100</v>
      </c>
      <c r="G260" s="230" t="s">
        <v>5186</v>
      </c>
      <c r="H260" s="12" t="s">
        <v>2720</v>
      </c>
      <c r="I260" s="169"/>
      <c r="J260" s="33">
        <v>61159699</v>
      </c>
      <c r="K260" s="179"/>
      <c r="L260" s="169" t="s">
        <v>2008</v>
      </c>
      <c r="M260" s="169" t="s">
        <v>2008</v>
      </c>
      <c r="N260" s="169"/>
      <c r="O260" s="177" t="s">
        <v>334</v>
      </c>
      <c r="P260" s="177"/>
      <c r="Q260" s="170" t="s">
        <v>1995</v>
      </c>
      <c r="R260" s="304"/>
      <c r="S260" s="170">
        <v>30</v>
      </c>
      <c r="T260" s="37">
        <f t="shared" si="27"/>
        <v>55.2</v>
      </c>
      <c r="U260" s="308"/>
      <c r="V260" s="170">
        <v>69</v>
      </c>
      <c r="W260" s="179">
        <v>5051771770550</v>
      </c>
      <c r="X260" s="179"/>
      <c r="Y260" s="173">
        <v>0.04</v>
      </c>
      <c r="Z260" s="174">
        <v>5.0000000000000001E-3</v>
      </c>
      <c r="AA260" s="173">
        <f t="shared" si="28"/>
        <v>4.4999999999999998E-2</v>
      </c>
      <c r="AB260" s="175"/>
      <c r="AC260" s="175"/>
      <c r="AD260" s="175"/>
      <c r="AE260" s="171"/>
      <c r="AF260" s="171"/>
      <c r="AG260" s="171"/>
      <c r="AH260" s="171"/>
      <c r="AI260" s="171"/>
      <c r="AJ260" s="171"/>
      <c r="AK260" s="171"/>
      <c r="AL260" s="169"/>
      <c r="AM260" s="171"/>
      <c r="AN260" s="171"/>
      <c r="AO260" s="171"/>
      <c r="AP260" s="171"/>
      <c r="AQ260" s="171"/>
      <c r="AR260" s="171"/>
      <c r="AS260" s="169"/>
      <c r="AT260" s="169"/>
      <c r="AU260" s="169"/>
      <c r="AV260" s="169"/>
      <c r="AW260" s="169"/>
      <c r="AX260" s="169"/>
      <c r="AY260" s="169"/>
      <c r="AZ260" s="169"/>
      <c r="BA260" s="169"/>
      <c r="BB260" s="12" t="s">
        <v>4361</v>
      </c>
      <c r="BD260" s="172"/>
    </row>
    <row r="261" spans="1:56" s="3" customFormat="1" ht="15.75" x14ac:dyDescent="0.25">
      <c r="A261" s="3" t="s">
        <v>289</v>
      </c>
      <c r="B261" s="3" t="s">
        <v>307</v>
      </c>
      <c r="D261" s="3" t="s">
        <v>2113</v>
      </c>
      <c r="E261" s="3" t="s">
        <v>1694</v>
      </c>
      <c r="F261" s="3" t="s">
        <v>3847</v>
      </c>
      <c r="G261" s="230" t="s">
        <v>5186</v>
      </c>
      <c r="H261" s="3" t="s">
        <v>3001</v>
      </c>
      <c r="I261" s="1"/>
      <c r="J261" s="33">
        <v>61159699</v>
      </c>
      <c r="K261" s="33"/>
      <c r="L261" s="1" t="s">
        <v>2008</v>
      </c>
      <c r="M261" s="1" t="s">
        <v>2008</v>
      </c>
      <c r="N261" s="1"/>
      <c r="O261" s="35" t="s">
        <v>334</v>
      </c>
      <c r="P261" s="35"/>
      <c r="Q261" s="22" t="s">
        <v>1995</v>
      </c>
      <c r="R261" s="306"/>
      <c r="S261" s="22">
        <v>56</v>
      </c>
      <c r="T261" s="37">
        <f t="shared" si="27"/>
        <v>103.2</v>
      </c>
      <c r="U261" s="308"/>
      <c r="V261" s="22">
        <v>129</v>
      </c>
      <c r="W261" s="33">
        <v>5051771648248</v>
      </c>
      <c r="X261" s="33"/>
      <c r="Y261" s="103">
        <v>0.128</v>
      </c>
      <c r="Z261" s="142">
        <v>5.0000000000000001E-3</v>
      </c>
      <c r="AA261" s="103">
        <v>0.128</v>
      </c>
      <c r="AB261" s="139">
        <v>30</v>
      </c>
      <c r="AC261" s="139">
        <v>330</v>
      </c>
      <c r="AD261" s="139">
        <v>160</v>
      </c>
      <c r="AE261" s="7"/>
      <c r="AF261" s="7"/>
      <c r="AG261" s="7"/>
      <c r="AH261" s="7"/>
      <c r="AI261" s="7"/>
      <c r="AJ261" s="7"/>
      <c r="AK261" s="7"/>
      <c r="AL261" s="1"/>
      <c r="AM261" s="7"/>
      <c r="AN261" s="7"/>
      <c r="AO261" s="7"/>
      <c r="AP261" s="7"/>
      <c r="AQ261" s="7"/>
      <c r="AR261" s="7"/>
      <c r="AS261" s="1"/>
      <c r="AT261" s="1"/>
      <c r="AU261" s="1"/>
      <c r="AV261" s="1"/>
      <c r="AW261" s="1"/>
      <c r="AX261" s="1"/>
      <c r="AY261" s="1"/>
      <c r="AZ261" s="1"/>
      <c r="BA261" s="1"/>
      <c r="BB261" s="3" t="s">
        <v>3955</v>
      </c>
      <c r="BD261" s="132"/>
    </row>
    <row r="262" spans="1:56" s="3" customFormat="1" ht="15.75" x14ac:dyDescent="0.25">
      <c r="A262" s="3" t="s">
        <v>289</v>
      </c>
      <c r="B262" s="3" t="s">
        <v>307</v>
      </c>
      <c r="D262" s="3" t="s">
        <v>2113</v>
      </c>
      <c r="E262" s="3" t="s">
        <v>3845</v>
      </c>
      <c r="F262" s="3" t="s">
        <v>3847</v>
      </c>
      <c r="G262" s="230" t="s">
        <v>4061</v>
      </c>
      <c r="H262" s="3" t="s">
        <v>3848</v>
      </c>
      <c r="I262" s="1"/>
      <c r="J262" s="33">
        <v>61159699</v>
      </c>
      <c r="K262" s="33"/>
      <c r="L262" s="1" t="s">
        <v>2008</v>
      </c>
      <c r="M262" s="1" t="s">
        <v>2008</v>
      </c>
      <c r="N262" s="1"/>
      <c r="O262" s="35" t="s">
        <v>334</v>
      </c>
      <c r="P262" s="35"/>
      <c r="Q262" s="22" t="s">
        <v>1995</v>
      </c>
      <c r="R262" s="306">
        <v>60.5</v>
      </c>
      <c r="S262" s="22">
        <v>56</v>
      </c>
      <c r="T262" s="37">
        <f t="shared" si="27"/>
        <v>103.2</v>
      </c>
      <c r="U262" s="308">
        <v>139</v>
      </c>
      <c r="V262" s="22">
        <v>129</v>
      </c>
      <c r="W262" s="33">
        <v>5051771648255</v>
      </c>
      <c r="X262" s="33"/>
      <c r="Y262" s="103">
        <v>0.128</v>
      </c>
      <c r="Z262" s="142">
        <v>5.0000000000000001E-3</v>
      </c>
      <c r="AA262" s="103">
        <v>0.128</v>
      </c>
      <c r="AB262" s="139">
        <v>30</v>
      </c>
      <c r="AC262" s="139">
        <v>330</v>
      </c>
      <c r="AD262" s="139">
        <v>160</v>
      </c>
      <c r="AE262" s="7"/>
      <c r="AF262" s="7"/>
      <c r="AG262" s="7"/>
      <c r="AH262" s="7"/>
      <c r="AI262" s="7"/>
      <c r="AJ262" s="7"/>
      <c r="AK262" s="7"/>
      <c r="AL262" s="1"/>
      <c r="AM262" s="7"/>
      <c r="AN262" s="7"/>
      <c r="AO262" s="7"/>
      <c r="AP262" s="7"/>
      <c r="AQ262" s="7"/>
      <c r="AR262" s="7"/>
      <c r="AS262" s="1"/>
      <c r="AT262" s="1"/>
      <c r="AU262" s="1"/>
      <c r="AV262" s="1"/>
      <c r="AW262" s="1"/>
      <c r="AX262" s="1"/>
      <c r="AY262" s="1"/>
      <c r="AZ262" s="1"/>
      <c r="BA262" s="1"/>
      <c r="BB262" s="3" t="s">
        <v>3955</v>
      </c>
      <c r="BD262" s="132"/>
    </row>
    <row r="263" spans="1:56" s="3" customFormat="1" ht="15.75" x14ac:dyDescent="0.25">
      <c r="A263" s="3" t="s">
        <v>289</v>
      </c>
      <c r="B263" s="3" t="s">
        <v>307</v>
      </c>
      <c r="D263" s="3" t="s">
        <v>2113</v>
      </c>
      <c r="E263" s="3" t="s">
        <v>3846</v>
      </c>
      <c r="F263" s="3" t="s">
        <v>3847</v>
      </c>
      <c r="G263" s="230" t="s">
        <v>4061</v>
      </c>
      <c r="H263" s="3" t="s">
        <v>1164</v>
      </c>
      <c r="I263" s="1"/>
      <c r="J263" s="33">
        <v>61159699</v>
      </c>
      <c r="K263" s="33"/>
      <c r="L263" s="1" t="s">
        <v>2008</v>
      </c>
      <c r="M263" s="1" t="s">
        <v>2008</v>
      </c>
      <c r="N263" s="1"/>
      <c r="O263" s="35" t="s">
        <v>334</v>
      </c>
      <c r="P263" s="35"/>
      <c r="Q263" s="22" t="s">
        <v>1995</v>
      </c>
      <c r="R263" s="306">
        <v>60.5</v>
      </c>
      <c r="S263" s="22">
        <v>56</v>
      </c>
      <c r="T263" s="37">
        <f t="shared" si="27"/>
        <v>103.2</v>
      </c>
      <c r="U263" s="308">
        <v>139</v>
      </c>
      <c r="V263" s="22">
        <v>129</v>
      </c>
      <c r="W263" s="33">
        <v>5051771600499</v>
      </c>
      <c r="X263" s="33"/>
      <c r="Y263" s="103">
        <v>0.128</v>
      </c>
      <c r="Z263" s="142">
        <v>5.0000000000000001E-3</v>
      </c>
      <c r="AA263" s="103">
        <v>0.128</v>
      </c>
      <c r="AB263" s="139">
        <v>30</v>
      </c>
      <c r="AC263" s="139">
        <v>330</v>
      </c>
      <c r="AD263" s="139">
        <v>160</v>
      </c>
      <c r="AE263" s="7"/>
      <c r="AF263" s="7"/>
      <c r="AG263" s="7"/>
      <c r="AH263" s="7"/>
      <c r="AI263" s="7"/>
      <c r="AJ263" s="7"/>
      <c r="AK263" s="7"/>
      <c r="AL263" s="1"/>
      <c r="AM263" s="7"/>
      <c r="AN263" s="7"/>
      <c r="AO263" s="7"/>
      <c r="AP263" s="7"/>
      <c r="AQ263" s="7"/>
      <c r="AR263" s="7"/>
      <c r="AS263" s="1"/>
      <c r="AT263" s="1"/>
      <c r="AU263" s="1"/>
      <c r="AV263" s="1"/>
      <c r="AW263" s="1"/>
      <c r="AX263" s="1"/>
      <c r="AY263" s="1"/>
      <c r="AZ263" s="1"/>
      <c r="BA263" s="1"/>
      <c r="BB263" s="3" t="s">
        <v>3955</v>
      </c>
      <c r="BD263" s="132"/>
    </row>
    <row r="264" spans="1:56" s="12" customFormat="1" ht="15.75" x14ac:dyDescent="0.25">
      <c r="A264" s="12" t="s">
        <v>289</v>
      </c>
      <c r="B264" s="12" t="s">
        <v>307</v>
      </c>
      <c r="D264" s="12" t="s">
        <v>2112</v>
      </c>
      <c r="E264" s="12" t="s">
        <v>2726</v>
      </c>
      <c r="F264" s="12" t="s">
        <v>2728</v>
      </c>
      <c r="G264" s="230" t="s">
        <v>5186</v>
      </c>
      <c r="H264" s="12" t="s">
        <v>2719</v>
      </c>
      <c r="I264" s="169"/>
      <c r="J264" s="33">
        <v>61159699</v>
      </c>
      <c r="K264" s="179"/>
      <c r="L264" s="169" t="s">
        <v>2008</v>
      </c>
      <c r="M264" s="169" t="s">
        <v>2008</v>
      </c>
      <c r="N264" s="169"/>
      <c r="O264" s="177" t="s">
        <v>334</v>
      </c>
      <c r="P264" s="177"/>
      <c r="Q264" s="170" t="s">
        <v>1995</v>
      </c>
      <c r="R264" s="304"/>
      <c r="S264" s="170">
        <v>55</v>
      </c>
      <c r="T264" s="37">
        <f t="shared" si="27"/>
        <v>103.2</v>
      </c>
      <c r="U264" s="308"/>
      <c r="V264" s="170">
        <v>129</v>
      </c>
      <c r="W264" s="179">
        <v>5051771770611</v>
      </c>
      <c r="X264" s="179"/>
      <c r="Y264" s="173">
        <v>7.0000000000000007E-2</v>
      </c>
      <c r="Z264" s="174">
        <v>5.0000000000000001E-3</v>
      </c>
      <c r="AA264" s="173">
        <f t="shared" ref="AA264:AA270" si="29">Y264+Z264</f>
        <v>7.5000000000000011E-2</v>
      </c>
      <c r="AB264" s="175"/>
      <c r="AC264" s="175"/>
      <c r="AD264" s="175"/>
      <c r="AE264" s="171"/>
      <c r="AF264" s="171"/>
      <c r="AG264" s="171"/>
      <c r="AH264" s="171"/>
      <c r="AI264" s="171"/>
      <c r="AJ264" s="171"/>
      <c r="AK264" s="171"/>
      <c r="AL264" s="169"/>
      <c r="AM264" s="171"/>
      <c r="AN264" s="171"/>
      <c r="AO264" s="171"/>
      <c r="AP264" s="171"/>
      <c r="AQ264" s="171"/>
      <c r="AR264" s="171"/>
      <c r="AS264" s="169"/>
      <c r="AT264" s="169"/>
      <c r="AU264" s="169"/>
      <c r="AV264" s="169"/>
      <c r="AW264" s="169"/>
      <c r="AX264" s="169"/>
      <c r="AY264" s="169"/>
      <c r="AZ264" s="169"/>
      <c r="BA264" s="169"/>
      <c r="BB264" s="12" t="s">
        <v>4361</v>
      </c>
      <c r="BD264" s="172"/>
    </row>
    <row r="265" spans="1:56" s="12" customFormat="1" ht="15.75" x14ac:dyDescent="0.25">
      <c r="A265" s="12" t="s">
        <v>289</v>
      </c>
      <c r="B265" s="12" t="s">
        <v>307</v>
      </c>
      <c r="D265" s="12" t="s">
        <v>2112</v>
      </c>
      <c r="E265" s="12" t="s">
        <v>2727</v>
      </c>
      <c r="F265" s="12" t="s">
        <v>2728</v>
      </c>
      <c r="G265" s="230" t="s">
        <v>5186</v>
      </c>
      <c r="H265" s="12" t="s">
        <v>2720</v>
      </c>
      <c r="I265" s="169"/>
      <c r="J265" s="33">
        <v>61159699</v>
      </c>
      <c r="K265" s="179"/>
      <c r="L265" s="169" t="s">
        <v>2008</v>
      </c>
      <c r="M265" s="169" t="s">
        <v>2008</v>
      </c>
      <c r="N265" s="169"/>
      <c r="O265" s="177" t="s">
        <v>334</v>
      </c>
      <c r="P265" s="177"/>
      <c r="Q265" s="170" t="s">
        <v>1995</v>
      </c>
      <c r="R265" s="304"/>
      <c r="S265" s="170">
        <v>55</v>
      </c>
      <c r="T265" s="37">
        <f t="shared" si="27"/>
        <v>103.2</v>
      </c>
      <c r="U265" s="308"/>
      <c r="V265" s="170">
        <v>129</v>
      </c>
      <c r="W265" s="179">
        <v>5051771770628</v>
      </c>
      <c r="X265" s="179"/>
      <c r="Y265" s="173">
        <v>7.0000000000000007E-2</v>
      </c>
      <c r="Z265" s="174">
        <v>5.0000000000000001E-3</v>
      </c>
      <c r="AA265" s="173">
        <f t="shared" si="29"/>
        <v>7.5000000000000011E-2</v>
      </c>
      <c r="AB265" s="175"/>
      <c r="AC265" s="175"/>
      <c r="AD265" s="175"/>
      <c r="AE265" s="171"/>
      <c r="AF265" s="171"/>
      <c r="AG265" s="171"/>
      <c r="AH265" s="171"/>
      <c r="AI265" s="171"/>
      <c r="AJ265" s="171"/>
      <c r="AK265" s="171"/>
      <c r="AL265" s="169"/>
      <c r="AM265" s="171"/>
      <c r="AN265" s="171"/>
      <c r="AO265" s="171"/>
      <c r="AP265" s="171"/>
      <c r="AQ265" s="171"/>
      <c r="AR265" s="171"/>
      <c r="AS265" s="169"/>
      <c r="AT265" s="169"/>
      <c r="AU265" s="169"/>
      <c r="AV265" s="169"/>
      <c r="AW265" s="169"/>
      <c r="AX265" s="169"/>
      <c r="AY265" s="169"/>
      <c r="AZ265" s="169"/>
      <c r="BA265" s="169"/>
      <c r="BB265" s="12" t="s">
        <v>4361</v>
      </c>
      <c r="BD265" s="172"/>
    </row>
    <row r="266" spans="1:56" s="12" customFormat="1" ht="15.75" x14ac:dyDescent="0.25">
      <c r="A266" s="12" t="s">
        <v>1657</v>
      </c>
      <c r="B266" s="12" t="s">
        <v>307</v>
      </c>
      <c r="D266" s="12" t="s">
        <v>2114</v>
      </c>
      <c r="E266" s="12" t="s">
        <v>3119</v>
      </c>
      <c r="F266" s="12" t="s">
        <v>2101</v>
      </c>
      <c r="G266" s="230" t="s">
        <v>5186</v>
      </c>
      <c r="H266" s="12" t="s">
        <v>2077</v>
      </c>
      <c r="I266" s="169"/>
      <c r="J266" s="33">
        <v>61159699</v>
      </c>
      <c r="K266" s="179"/>
      <c r="L266" s="169" t="s">
        <v>2008</v>
      </c>
      <c r="M266" s="169" t="s">
        <v>2008</v>
      </c>
      <c r="N266" s="169"/>
      <c r="O266" s="177" t="s">
        <v>334</v>
      </c>
      <c r="P266" s="177"/>
      <c r="Q266" s="170" t="s">
        <v>1995</v>
      </c>
      <c r="R266" s="304"/>
      <c r="S266" s="170">
        <v>117</v>
      </c>
      <c r="T266" s="37">
        <f t="shared" si="27"/>
        <v>207.20000000000002</v>
      </c>
      <c r="U266" s="308"/>
      <c r="V266" s="170">
        <v>259</v>
      </c>
      <c r="W266" s="179">
        <v>5051771770666</v>
      </c>
      <c r="X266" s="179"/>
      <c r="Y266" s="173">
        <v>0.16</v>
      </c>
      <c r="Z266" s="174">
        <v>5.0000000000000001E-3</v>
      </c>
      <c r="AA266" s="173">
        <f t="shared" si="29"/>
        <v>0.16500000000000001</v>
      </c>
      <c r="AB266" s="175">
        <v>70</v>
      </c>
      <c r="AC266" s="175">
        <v>290</v>
      </c>
      <c r="AD266" s="175">
        <v>150</v>
      </c>
      <c r="AE266" s="171"/>
      <c r="AF266" s="171"/>
      <c r="AG266" s="171"/>
      <c r="AH266" s="171"/>
      <c r="AI266" s="171"/>
      <c r="AJ266" s="171"/>
      <c r="AK266" s="171"/>
      <c r="AL266" s="169"/>
      <c r="AM266" s="171"/>
      <c r="AN266" s="171"/>
      <c r="AO266" s="171"/>
      <c r="AP266" s="171"/>
      <c r="AQ266" s="171"/>
      <c r="AR266" s="171"/>
      <c r="AS266" s="169"/>
      <c r="AT266" s="169"/>
      <c r="AU266" s="169"/>
      <c r="AV266" s="169"/>
      <c r="AW266" s="169"/>
      <c r="AX266" s="169"/>
      <c r="AY266" s="169"/>
      <c r="AZ266" s="169"/>
      <c r="BA266" s="169"/>
      <c r="BB266" s="12" t="s">
        <v>4361</v>
      </c>
      <c r="BD266" s="172"/>
    </row>
    <row r="267" spans="1:56" s="12" customFormat="1" ht="15.75" x14ac:dyDescent="0.25">
      <c r="A267" s="12" t="s">
        <v>1657</v>
      </c>
      <c r="B267" s="12" t="s">
        <v>307</v>
      </c>
      <c r="D267" s="12" t="s">
        <v>2114</v>
      </c>
      <c r="E267" s="12" t="s">
        <v>3120</v>
      </c>
      <c r="F267" s="12" t="s">
        <v>2101</v>
      </c>
      <c r="G267" s="230" t="s">
        <v>5186</v>
      </c>
      <c r="H267" s="12" t="s">
        <v>3121</v>
      </c>
      <c r="I267" s="169"/>
      <c r="J267" s="33">
        <v>61159699</v>
      </c>
      <c r="K267" s="179"/>
      <c r="L267" s="169" t="s">
        <v>2008</v>
      </c>
      <c r="M267" s="169" t="s">
        <v>2008</v>
      </c>
      <c r="N267" s="169"/>
      <c r="O267" s="177" t="s">
        <v>334</v>
      </c>
      <c r="P267" s="177"/>
      <c r="Q267" s="170" t="s">
        <v>1995</v>
      </c>
      <c r="R267" s="304"/>
      <c r="S267" s="170">
        <v>117</v>
      </c>
      <c r="T267" s="37">
        <f t="shared" si="27"/>
        <v>207.20000000000002</v>
      </c>
      <c r="U267" s="308"/>
      <c r="V267" s="170">
        <v>259</v>
      </c>
      <c r="W267" s="179">
        <v>5051771770673</v>
      </c>
      <c r="X267" s="179"/>
      <c r="Y267" s="173">
        <v>0.16</v>
      </c>
      <c r="Z267" s="174">
        <v>5.0000000000000001E-3</v>
      </c>
      <c r="AA267" s="173">
        <f t="shared" si="29"/>
        <v>0.16500000000000001</v>
      </c>
      <c r="AB267" s="175">
        <v>70</v>
      </c>
      <c r="AC267" s="175">
        <v>290</v>
      </c>
      <c r="AD267" s="175">
        <v>150</v>
      </c>
      <c r="AE267" s="171"/>
      <c r="AF267" s="171"/>
      <c r="AG267" s="171"/>
      <c r="AH267" s="171"/>
      <c r="AI267" s="171"/>
      <c r="AJ267" s="171"/>
      <c r="AK267" s="171"/>
      <c r="AL267" s="169"/>
      <c r="AM267" s="171"/>
      <c r="AN267" s="171"/>
      <c r="AO267" s="171"/>
      <c r="AP267" s="171"/>
      <c r="AQ267" s="171"/>
      <c r="AR267" s="171"/>
      <c r="AS267" s="169"/>
      <c r="AT267" s="169"/>
      <c r="AU267" s="169"/>
      <c r="AV267" s="169"/>
      <c r="AW267" s="169"/>
      <c r="AX267" s="169"/>
      <c r="AY267" s="169"/>
      <c r="AZ267" s="169"/>
      <c r="BA267" s="169"/>
      <c r="BB267" s="12" t="s">
        <v>4361</v>
      </c>
      <c r="BD267" s="172"/>
    </row>
    <row r="268" spans="1:56" s="12" customFormat="1" ht="15.75" x14ac:dyDescent="0.25">
      <c r="A268" s="12" t="s">
        <v>1657</v>
      </c>
      <c r="B268" s="12" t="s">
        <v>307</v>
      </c>
      <c r="D268" s="12" t="s">
        <v>2114</v>
      </c>
      <c r="E268" s="12" t="s">
        <v>3123</v>
      </c>
      <c r="F268" s="12" t="s">
        <v>2101</v>
      </c>
      <c r="G268" s="230" t="s">
        <v>5186</v>
      </c>
      <c r="H268" s="12" t="s">
        <v>3122</v>
      </c>
      <c r="I268" s="169"/>
      <c r="J268" s="33">
        <v>61159699</v>
      </c>
      <c r="K268" s="179"/>
      <c r="L268" s="169" t="s">
        <v>2008</v>
      </c>
      <c r="M268" s="169" t="s">
        <v>2008</v>
      </c>
      <c r="N268" s="169"/>
      <c r="O268" s="177" t="s">
        <v>334</v>
      </c>
      <c r="P268" s="177"/>
      <c r="Q268" s="170" t="s">
        <v>1995</v>
      </c>
      <c r="R268" s="304"/>
      <c r="S268" s="170">
        <v>117</v>
      </c>
      <c r="T268" s="37">
        <f t="shared" si="27"/>
        <v>207.20000000000002</v>
      </c>
      <c r="U268" s="308"/>
      <c r="V268" s="170">
        <v>259</v>
      </c>
      <c r="W268" s="179">
        <v>5051771770659</v>
      </c>
      <c r="X268" s="179"/>
      <c r="Y268" s="173">
        <v>0.16</v>
      </c>
      <c r="Z268" s="174">
        <v>5.0000000000000001E-3</v>
      </c>
      <c r="AA268" s="173">
        <f t="shared" si="29"/>
        <v>0.16500000000000001</v>
      </c>
      <c r="AB268" s="175">
        <v>70</v>
      </c>
      <c r="AC268" s="175">
        <v>290</v>
      </c>
      <c r="AD268" s="175">
        <v>150</v>
      </c>
      <c r="AE268" s="171"/>
      <c r="AF268" s="171"/>
      <c r="AG268" s="171"/>
      <c r="AH268" s="171"/>
      <c r="AI268" s="171"/>
      <c r="AJ268" s="171"/>
      <c r="AK268" s="171"/>
      <c r="AL268" s="169"/>
      <c r="AM268" s="171"/>
      <c r="AN268" s="171"/>
      <c r="AO268" s="171"/>
      <c r="AP268" s="171"/>
      <c r="AQ268" s="171"/>
      <c r="AR268" s="171"/>
      <c r="AS268" s="169"/>
      <c r="AT268" s="169"/>
      <c r="AU268" s="169"/>
      <c r="AV268" s="169"/>
      <c r="AW268" s="169"/>
      <c r="AX268" s="169"/>
      <c r="AY268" s="169"/>
      <c r="AZ268" s="169"/>
      <c r="BA268" s="169"/>
      <c r="BB268" s="12" t="s">
        <v>4361</v>
      </c>
      <c r="BD268" s="172"/>
    </row>
    <row r="269" spans="1:56" s="12" customFormat="1" ht="15.75" x14ac:dyDescent="0.25">
      <c r="A269" s="12" t="s">
        <v>1657</v>
      </c>
      <c r="B269" s="12" t="s">
        <v>1658</v>
      </c>
      <c r="D269" s="12" t="s">
        <v>2111</v>
      </c>
      <c r="E269" s="12" t="s">
        <v>3124</v>
      </c>
      <c r="F269" s="12" t="s">
        <v>2102</v>
      </c>
      <c r="G269" s="230" t="s">
        <v>5186</v>
      </c>
      <c r="H269" s="12" t="s">
        <v>2077</v>
      </c>
      <c r="I269" s="169"/>
      <c r="J269" s="33">
        <v>65070000</v>
      </c>
      <c r="K269" s="179"/>
      <c r="L269" s="169" t="s">
        <v>2008</v>
      </c>
      <c r="M269" s="169" t="s">
        <v>2008</v>
      </c>
      <c r="N269" s="169"/>
      <c r="O269" s="177" t="s">
        <v>334</v>
      </c>
      <c r="P269" s="177"/>
      <c r="Q269" s="170" t="s">
        <v>1995</v>
      </c>
      <c r="R269" s="304"/>
      <c r="S269" s="170">
        <v>89</v>
      </c>
      <c r="T269" s="37">
        <f t="shared" si="27"/>
        <v>159.20000000000002</v>
      </c>
      <c r="U269" s="308"/>
      <c r="V269" s="170">
        <v>199</v>
      </c>
      <c r="W269" s="179">
        <v>5051771770512</v>
      </c>
      <c r="X269" s="179"/>
      <c r="Y269" s="173">
        <v>0.125</v>
      </c>
      <c r="Z269" s="174">
        <v>5.0000000000000001E-3</v>
      </c>
      <c r="AA269" s="173">
        <f t="shared" si="29"/>
        <v>0.13</v>
      </c>
      <c r="AB269" s="175"/>
      <c r="AC269" s="175"/>
      <c r="AD269" s="175"/>
      <c r="AE269" s="171"/>
      <c r="AF269" s="171"/>
      <c r="AG269" s="171"/>
      <c r="AH269" s="171"/>
      <c r="AI269" s="171"/>
      <c r="AJ269" s="171"/>
      <c r="AK269" s="171"/>
      <c r="AL269" s="169"/>
      <c r="AM269" s="171"/>
      <c r="AN269" s="171"/>
      <c r="AO269" s="171"/>
      <c r="AP269" s="171"/>
      <c r="AQ269" s="171"/>
      <c r="AR269" s="171"/>
      <c r="AS269" s="169"/>
      <c r="AT269" s="169"/>
      <c r="AU269" s="169"/>
      <c r="AV269" s="169"/>
      <c r="AW269" s="169"/>
      <c r="AX269" s="169"/>
      <c r="AY269" s="169"/>
      <c r="AZ269" s="169"/>
      <c r="BA269" s="169"/>
      <c r="BB269" s="12" t="s">
        <v>4361</v>
      </c>
      <c r="BD269" s="172"/>
    </row>
    <row r="270" spans="1:56" s="12" customFormat="1" ht="15.75" x14ac:dyDescent="0.25">
      <c r="A270" s="12" t="s">
        <v>1657</v>
      </c>
      <c r="B270" s="12" t="s">
        <v>1658</v>
      </c>
      <c r="D270" s="12" t="s">
        <v>2111</v>
      </c>
      <c r="E270" s="12" t="s">
        <v>3125</v>
      </c>
      <c r="F270" s="12" t="s">
        <v>2102</v>
      </c>
      <c r="G270" s="230" t="s">
        <v>5186</v>
      </c>
      <c r="H270" s="12" t="s">
        <v>3121</v>
      </c>
      <c r="I270" s="169"/>
      <c r="J270" s="33">
        <v>65070000</v>
      </c>
      <c r="K270" s="179"/>
      <c r="L270" s="169" t="s">
        <v>2008</v>
      </c>
      <c r="M270" s="169" t="s">
        <v>2008</v>
      </c>
      <c r="N270" s="169"/>
      <c r="O270" s="177" t="s">
        <v>334</v>
      </c>
      <c r="P270" s="177"/>
      <c r="Q270" s="170" t="s">
        <v>1995</v>
      </c>
      <c r="R270" s="304"/>
      <c r="S270" s="170">
        <v>89</v>
      </c>
      <c r="T270" s="37">
        <f t="shared" si="27"/>
        <v>159.20000000000002</v>
      </c>
      <c r="U270" s="308"/>
      <c r="V270" s="170">
        <v>199</v>
      </c>
      <c r="W270" s="179">
        <v>5051771770529</v>
      </c>
      <c r="X270" s="179"/>
      <c r="Y270" s="173">
        <v>0.125</v>
      </c>
      <c r="Z270" s="174">
        <v>5.0000000000000001E-3</v>
      </c>
      <c r="AA270" s="173">
        <f t="shared" si="29"/>
        <v>0.13</v>
      </c>
      <c r="AB270" s="175"/>
      <c r="AC270" s="175"/>
      <c r="AD270" s="175"/>
      <c r="AE270" s="171"/>
      <c r="AF270" s="171"/>
      <c r="AG270" s="171"/>
      <c r="AH270" s="171"/>
      <c r="AI270" s="171"/>
      <c r="AJ270" s="171"/>
      <c r="AK270" s="171"/>
      <c r="AL270" s="169"/>
      <c r="AM270" s="171"/>
      <c r="AN270" s="171"/>
      <c r="AO270" s="171"/>
      <c r="AP270" s="171"/>
      <c r="AQ270" s="171"/>
      <c r="AR270" s="171"/>
      <c r="AS270" s="169"/>
      <c r="AT270" s="169"/>
      <c r="AU270" s="169"/>
      <c r="AV270" s="169"/>
      <c r="AW270" s="169"/>
      <c r="AX270" s="169"/>
      <c r="AY270" s="169"/>
      <c r="AZ270" s="169"/>
      <c r="BA270" s="169"/>
      <c r="BB270" s="12" t="s">
        <v>4361</v>
      </c>
      <c r="BD270" s="172"/>
    </row>
    <row r="272" spans="1:56" ht="30" x14ac:dyDescent="0.25">
      <c r="A272" s="23" t="s">
        <v>289</v>
      </c>
      <c r="B272" s="24" t="s">
        <v>382</v>
      </c>
      <c r="C272" s="24"/>
      <c r="D272" s="3" t="s">
        <v>2125</v>
      </c>
      <c r="E272" s="21" t="s">
        <v>390</v>
      </c>
      <c r="F272" s="21" t="s">
        <v>2265</v>
      </c>
      <c r="G272" s="230" t="s">
        <v>4061</v>
      </c>
      <c r="H272" s="36" t="s">
        <v>290</v>
      </c>
      <c r="J272" s="33">
        <v>64039193</v>
      </c>
      <c r="K272" s="143"/>
      <c r="L272" s="1" t="s">
        <v>2008</v>
      </c>
      <c r="M272" s="1" t="s">
        <v>2008</v>
      </c>
      <c r="O272" s="185">
        <v>37</v>
      </c>
      <c r="P272" s="185" t="s">
        <v>4852</v>
      </c>
      <c r="Q272" s="22" t="s">
        <v>1995</v>
      </c>
      <c r="R272" s="306"/>
      <c r="S272" s="22">
        <v>883</v>
      </c>
      <c r="T272" s="37">
        <f t="shared" ref="T272:T283" si="30">0.8*V272</f>
        <v>1623.2</v>
      </c>
      <c r="U272" s="308"/>
      <c r="V272" s="22">
        <v>2029</v>
      </c>
      <c r="W272" s="33" t="s">
        <v>392</v>
      </c>
      <c r="X272" s="33"/>
      <c r="Y272" s="99">
        <v>1.7</v>
      </c>
      <c r="Z272" s="142">
        <v>0.3</v>
      </c>
      <c r="AA272" s="99">
        <f t="shared" ref="AA272:AA283" si="31">Y272+Z272</f>
        <v>2</v>
      </c>
      <c r="AB272" s="139">
        <v>340</v>
      </c>
      <c r="AC272" s="139">
        <v>120</v>
      </c>
      <c r="AD272" s="139">
        <v>620</v>
      </c>
      <c r="BB272" s="21" t="s">
        <v>391</v>
      </c>
      <c r="BC272" s="32"/>
    </row>
    <row r="273" spans="1:55" ht="30" x14ac:dyDescent="0.25">
      <c r="A273" s="23" t="s">
        <v>289</v>
      </c>
      <c r="B273" s="24" t="s">
        <v>382</v>
      </c>
      <c r="C273" s="24"/>
      <c r="D273" s="3" t="s">
        <v>2125</v>
      </c>
      <c r="E273" s="21" t="s">
        <v>3135</v>
      </c>
      <c r="F273" s="21" t="s">
        <v>2265</v>
      </c>
      <c r="G273" s="230" t="s">
        <v>4061</v>
      </c>
      <c r="H273" s="36" t="s">
        <v>290</v>
      </c>
      <c r="J273" s="33">
        <v>64039193</v>
      </c>
      <c r="K273" s="143"/>
      <c r="L273" s="1" t="s">
        <v>2008</v>
      </c>
      <c r="M273" s="1" t="s">
        <v>2008</v>
      </c>
      <c r="O273" s="185">
        <v>37</v>
      </c>
      <c r="P273" s="185" t="s">
        <v>4853</v>
      </c>
      <c r="Q273" s="22" t="s">
        <v>1995</v>
      </c>
      <c r="R273" s="306"/>
      <c r="S273" s="22">
        <v>883</v>
      </c>
      <c r="T273" s="37">
        <f t="shared" si="30"/>
        <v>1623.2</v>
      </c>
      <c r="U273" s="308"/>
      <c r="V273" s="22">
        <v>2029</v>
      </c>
      <c r="W273" s="33">
        <v>5051771588186</v>
      </c>
      <c r="X273" s="33"/>
      <c r="Y273" s="99">
        <v>1.7</v>
      </c>
      <c r="Z273" s="142">
        <v>0.3</v>
      </c>
      <c r="AA273" s="99">
        <f t="shared" si="31"/>
        <v>2</v>
      </c>
      <c r="AB273" s="139">
        <v>340</v>
      </c>
      <c r="AC273" s="139">
        <v>120</v>
      </c>
      <c r="AD273" s="139">
        <v>620</v>
      </c>
      <c r="BB273" s="21" t="s">
        <v>391</v>
      </c>
      <c r="BC273" s="32"/>
    </row>
    <row r="274" spans="1:55" ht="30" x14ac:dyDescent="0.25">
      <c r="A274" s="23" t="s">
        <v>289</v>
      </c>
      <c r="B274" s="24" t="s">
        <v>382</v>
      </c>
      <c r="C274" s="24"/>
      <c r="D274" s="3" t="s">
        <v>2125</v>
      </c>
      <c r="E274" s="21" t="s">
        <v>3136</v>
      </c>
      <c r="F274" s="21" t="s">
        <v>2265</v>
      </c>
      <c r="G274" s="230" t="s">
        <v>4061</v>
      </c>
      <c r="H274" s="36" t="s">
        <v>290</v>
      </c>
      <c r="J274" s="33">
        <v>64039193</v>
      </c>
      <c r="K274" s="143"/>
      <c r="L274" s="1" t="s">
        <v>2008</v>
      </c>
      <c r="M274" s="1" t="s">
        <v>2008</v>
      </c>
      <c r="O274" s="185">
        <v>37</v>
      </c>
      <c r="P274" s="185" t="s">
        <v>4855</v>
      </c>
      <c r="Q274" s="22" t="s">
        <v>1995</v>
      </c>
      <c r="R274" s="306"/>
      <c r="S274" s="22">
        <v>883</v>
      </c>
      <c r="T274" s="37">
        <f t="shared" si="30"/>
        <v>1623.2</v>
      </c>
      <c r="U274" s="308"/>
      <c r="V274" s="22">
        <v>2029</v>
      </c>
      <c r="W274" s="33">
        <v>5051771575179</v>
      </c>
      <c r="X274" s="33"/>
      <c r="Y274" s="99">
        <v>1.7</v>
      </c>
      <c r="Z274" s="142">
        <v>0.3</v>
      </c>
      <c r="AA274" s="99">
        <f t="shared" si="31"/>
        <v>2</v>
      </c>
      <c r="AB274" s="139">
        <v>340</v>
      </c>
      <c r="AC274" s="139">
        <v>120</v>
      </c>
      <c r="AD274" s="139">
        <v>620</v>
      </c>
      <c r="BB274" s="21" t="s">
        <v>391</v>
      </c>
      <c r="BC274" s="32"/>
    </row>
    <row r="275" spans="1:55" ht="30" x14ac:dyDescent="0.25">
      <c r="A275" s="23" t="s">
        <v>289</v>
      </c>
      <c r="B275" s="24" t="s">
        <v>382</v>
      </c>
      <c r="C275" s="24"/>
      <c r="D275" s="3" t="s">
        <v>2125</v>
      </c>
      <c r="E275" s="21" t="s">
        <v>393</v>
      </c>
      <c r="F275" s="21" t="s">
        <v>2265</v>
      </c>
      <c r="G275" s="230" t="s">
        <v>4061</v>
      </c>
      <c r="H275" s="36" t="s">
        <v>290</v>
      </c>
      <c r="J275" s="33">
        <v>64039193</v>
      </c>
      <c r="K275" s="143"/>
      <c r="L275" s="1" t="s">
        <v>2008</v>
      </c>
      <c r="M275" s="1" t="s">
        <v>2008</v>
      </c>
      <c r="O275" s="185">
        <v>38</v>
      </c>
      <c r="P275" s="185" t="s">
        <v>4852</v>
      </c>
      <c r="Q275" s="22" t="s">
        <v>1995</v>
      </c>
      <c r="R275" s="306"/>
      <c r="S275" s="22">
        <v>883</v>
      </c>
      <c r="T275" s="37">
        <f t="shared" si="30"/>
        <v>1623.2</v>
      </c>
      <c r="U275" s="308"/>
      <c r="V275" s="22">
        <v>2029</v>
      </c>
      <c r="W275" s="33" t="s">
        <v>394</v>
      </c>
      <c r="X275" s="33"/>
      <c r="Y275" s="99">
        <v>1.7</v>
      </c>
      <c r="Z275" s="142">
        <v>0.3</v>
      </c>
      <c r="AA275" s="99">
        <f t="shared" si="31"/>
        <v>2</v>
      </c>
      <c r="AB275" s="139">
        <v>340</v>
      </c>
      <c r="AC275" s="139">
        <v>120</v>
      </c>
      <c r="AD275" s="139">
        <v>620</v>
      </c>
      <c r="BB275" s="21" t="s">
        <v>391</v>
      </c>
      <c r="BC275" s="32"/>
    </row>
    <row r="276" spans="1:55" ht="30" x14ac:dyDescent="0.25">
      <c r="A276" s="23" t="s">
        <v>289</v>
      </c>
      <c r="B276" s="24" t="s">
        <v>382</v>
      </c>
      <c r="C276" s="24"/>
      <c r="D276" s="3" t="s">
        <v>2125</v>
      </c>
      <c r="E276" s="21" t="s">
        <v>3137</v>
      </c>
      <c r="F276" s="21" t="s">
        <v>2265</v>
      </c>
      <c r="G276" s="230" t="s">
        <v>4061</v>
      </c>
      <c r="H276" s="36" t="s">
        <v>290</v>
      </c>
      <c r="J276" s="33">
        <v>64039193</v>
      </c>
      <c r="K276" s="143"/>
      <c r="L276" s="1" t="s">
        <v>2008</v>
      </c>
      <c r="M276" s="1" t="s">
        <v>2008</v>
      </c>
      <c r="O276" s="185">
        <v>38</v>
      </c>
      <c r="P276" s="185" t="s">
        <v>4853</v>
      </c>
      <c r="Q276" s="22" t="s">
        <v>1995</v>
      </c>
      <c r="R276" s="306"/>
      <c r="S276" s="22">
        <v>883</v>
      </c>
      <c r="T276" s="37">
        <f t="shared" si="30"/>
        <v>1623.2</v>
      </c>
      <c r="U276" s="308"/>
      <c r="V276" s="22">
        <v>2029</v>
      </c>
      <c r="W276" s="33">
        <v>5051771588193</v>
      </c>
      <c r="X276" s="33"/>
      <c r="Y276" s="99">
        <v>1.7</v>
      </c>
      <c r="Z276" s="142">
        <v>0.3</v>
      </c>
      <c r="AA276" s="99">
        <f t="shared" si="31"/>
        <v>2</v>
      </c>
      <c r="AB276" s="139">
        <v>340</v>
      </c>
      <c r="AC276" s="139">
        <v>120</v>
      </c>
      <c r="AD276" s="139">
        <v>620</v>
      </c>
      <c r="BB276" s="21" t="s">
        <v>391</v>
      </c>
      <c r="BC276" s="32"/>
    </row>
    <row r="277" spans="1:55" ht="30" x14ac:dyDescent="0.25">
      <c r="A277" s="23" t="s">
        <v>289</v>
      </c>
      <c r="B277" s="24" t="s">
        <v>382</v>
      </c>
      <c r="C277" s="24"/>
      <c r="D277" s="3" t="s">
        <v>2125</v>
      </c>
      <c r="E277" s="21" t="s">
        <v>3138</v>
      </c>
      <c r="F277" s="21" t="s">
        <v>2265</v>
      </c>
      <c r="G277" s="230" t="s">
        <v>4061</v>
      </c>
      <c r="H277" s="36" t="s">
        <v>290</v>
      </c>
      <c r="J277" s="33">
        <v>64039193</v>
      </c>
      <c r="K277" s="143"/>
      <c r="L277" s="1" t="s">
        <v>2008</v>
      </c>
      <c r="M277" s="1" t="s">
        <v>2008</v>
      </c>
      <c r="O277" s="185">
        <v>38</v>
      </c>
      <c r="P277" s="185" t="s">
        <v>4855</v>
      </c>
      <c r="Q277" s="22" t="s">
        <v>1995</v>
      </c>
      <c r="R277" s="306"/>
      <c r="S277" s="22">
        <v>883</v>
      </c>
      <c r="T277" s="37">
        <f t="shared" si="30"/>
        <v>1623.2</v>
      </c>
      <c r="U277" s="308"/>
      <c r="V277" s="22">
        <v>2029</v>
      </c>
      <c r="W277" s="33">
        <v>5051771575193</v>
      </c>
      <c r="X277" s="33"/>
      <c r="Y277" s="99">
        <v>1.7</v>
      </c>
      <c r="Z277" s="142">
        <v>0.3</v>
      </c>
      <c r="AA277" s="99">
        <f t="shared" si="31"/>
        <v>2</v>
      </c>
      <c r="AB277" s="139">
        <v>340</v>
      </c>
      <c r="AC277" s="139">
        <v>120</v>
      </c>
      <c r="AD277" s="139">
        <v>620</v>
      </c>
      <c r="BB277" s="21" t="s">
        <v>391</v>
      </c>
      <c r="BC277" s="32"/>
    </row>
    <row r="278" spans="1:55" ht="15.75" customHeight="1" x14ac:dyDescent="0.25">
      <c r="A278" s="23" t="s">
        <v>289</v>
      </c>
      <c r="B278" s="24" t="s">
        <v>382</v>
      </c>
      <c r="C278" s="24"/>
      <c r="D278" s="3" t="s">
        <v>2125</v>
      </c>
      <c r="E278" s="21" t="s">
        <v>395</v>
      </c>
      <c r="F278" s="21" t="s">
        <v>2265</v>
      </c>
      <c r="G278" s="230" t="s">
        <v>4061</v>
      </c>
      <c r="H278" s="36" t="s">
        <v>290</v>
      </c>
      <c r="J278" s="33">
        <v>64039193</v>
      </c>
      <c r="K278" s="143"/>
      <c r="L278" s="1" t="s">
        <v>2008</v>
      </c>
      <c r="M278" s="1" t="s">
        <v>2008</v>
      </c>
      <c r="O278" s="185">
        <v>39</v>
      </c>
      <c r="P278" s="185" t="s">
        <v>4852</v>
      </c>
      <c r="Q278" s="22" t="s">
        <v>1995</v>
      </c>
      <c r="R278" s="306"/>
      <c r="S278" s="22">
        <v>883</v>
      </c>
      <c r="T278" s="37">
        <f t="shared" si="30"/>
        <v>1623.2</v>
      </c>
      <c r="U278" s="308"/>
      <c r="V278" s="22">
        <v>2029</v>
      </c>
      <c r="W278" s="33" t="s">
        <v>396</v>
      </c>
      <c r="X278" s="33"/>
      <c r="Y278" s="99">
        <v>1.7</v>
      </c>
      <c r="Z278" s="142">
        <v>0.3</v>
      </c>
      <c r="AA278" s="99">
        <f t="shared" si="31"/>
        <v>2</v>
      </c>
      <c r="AB278" s="139">
        <v>340</v>
      </c>
      <c r="AC278" s="139">
        <v>120</v>
      </c>
      <c r="AD278" s="139">
        <v>620</v>
      </c>
      <c r="BB278" s="21" t="s">
        <v>391</v>
      </c>
      <c r="BC278" s="32"/>
    </row>
    <row r="279" spans="1:55" ht="15.75" customHeight="1" x14ac:dyDescent="0.25">
      <c r="A279" s="23" t="s">
        <v>289</v>
      </c>
      <c r="B279" s="24" t="s">
        <v>382</v>
      </c>
      <c r="C279" s="24"/>
      <c r="D279" s="3" t="s">
        <v>2125</v>
      </c>
      <c r="E279" s="21" t="s">
        <v>3139</v>
      </c>
      <c r="F279" s="21" t="s">
        <v>2265</v>
      </c>
      <c r="G279" s="230" t="s">
        <v>4061</v>
      </c>
      <c r="H279" s="36" t="s">
        <v>290</v>
      </c>
      <c r="J279" s="33">
        <v>64039193</v>
      </c>
      <c r="K279" s="143"/>
      <c r="L279" s="1" t="s">
        <v>2008</v>
      </c>
      <c r="M279" s="1" t="s">
        <v>2008</v>
      </c>
      <c r="O279" s="185">
        <v>39</v>
      </c>
      <c r="P279" s="185" t="s">
        <v>4853</v>
      </c>
      <c r="Q279" s="22" t="s">
        <v>1995</v>
      </c>
      <c r="R279" s="306"/>
      <c r="S279" s="22">
        <v>883</v>
      </c>
      <c r="T279" s="37">
        <f t="shared" si="30"/>
        <v>1623.2</v>
      </c>
      <c r="U279" s="308"/>
      <c r="V279" s="22">
        <v>2029</v>
      </c>
      <c r="W279" s="33">
        <v>5051771588209</v>
      </c>
      <c r="X279" s="33"/>
      <c r="Y279" s="99">
        <v>1.7</v>
      </c>
      <c r="Z279" s="142">
        <v>0.3</v>
      </c>
      <c r="AA279" s="99">
        <f t="shared" si="31"/>
        <v>2</v>
      </c>
      <c r="AB279" s="139">
        <v>340</v>
      </c>
      <c r="AC279" s="139">
        <v>120</v>
      </c>
      <c r="AD279" s="139">
        <v>620</v>
      </c>
      <c r="BB279" s="21" t="s">
        <v>391</v>
      </c>
      <c r="BC279" s="32"/>
    </row>
    <row r="280" spans="1:55" ht="15.75" customHeight="1" x14ac:dyDescent="0.25">
      <c r="A280" s="23" t="s">
        <v>289</v>
      </c>
      <c r="B280" s="24" t="s">
        <v>382</v>
      </c>
      <c r="C280" s="24"/>
      <c r="D280" s="3" t="s">
        <v>2125</v>
      </c>
      <c r="E280" s="21" t="s">
        <v>3140</v>
      </c>
      <c r="F280" s="21" t="s">
        <v>2265</v>
      </c>
      <c r="G280" s="230" t="s">
        <v>4061</v>
      </c>
      <c r="H280" s="36" t="s">
        <v>290</v>
      </c>
      <c r="J280" s="33">
        <v>64039193</v>
      </c>
      <c r="K280" s="143"/>
      <c r="L280" s="1" t="s">
        <v>2008</v>
      </c>
      <c r="M280" s="1" t="s">
        <v>2008</v>
      </c>
      <c r="O280" s="185">
        <v>39</v>
      </c>
      <c r="P280" s="185" t="s">
        <v>4855</v>
      </c>
      <c r="Q280" s="22" t="s">
        <v>1995</v>
      </c>
      <c r="R280" s="306"/>
      <c r="S280" s="22">
        <v>883</v>
      </c>
      <c r="T280" s="37">
        <f t="shared" si="30"/>
        <v>1623.2</v>
      </c>
      <c r="U280" s="308"/>
      <c r="V280" s="22">
        <v>2029</v>
      </c>
      <c r="W280" s="33">
        <v>5051771575216</v>
      </c>
      <c r="X280" s="33"/>
      <c r="Y280" s="99">
        <v>1.7</v>
      </c>
      <c r="Z280" s="142">
        <v>0.3</v>
      </c>
      <c r="AA280" s="99">
        <f t="shared" si="31"/>
        <v>2</v>
      </c>
      <c r="AB280" s="139">
        <v>340</v>
      </c>
      <c r="AC280" s="139">
        <v>120</v>
      </c>
      <c r="AD280" s="139">
        <v>620</v>
      </c>
      <c r="BB280" s="21" t="s">
        <v>391</v>
      </c>
      <c r="BC280" s="32"/>
    </row>
    <row r="281" spans="1:55" ht="15.75" customHeight="1" x14ac:dyDescent="0.25">
      <c r="A281" s="23" t="s">
        <v>289</v>
      </c>
      <c r="B281" s="24" t="s">
        <v>382</v>
      </c>
      <c r="C281" s="24"/>
      <c r="D281" s="3" t="s">
        <v>2125</v>
      </c>
      <c r="E281" s="21" t="s">
        <v>3141</v>
      </c>
      <c r="F281" s="21" t="s">
        <v>2265</v>
      </c>
      <c r="G281" s="230" t="s">
        <v>4061</v>
      </c>
      <c r="H281" s="36" t="s">
        <v>290</v>
      </c>
      <c r="J281" s="33">
        <v>64039193</v>
      </c>
      <c r="K281" s="143"/>
      <c r="L281" s="1" t="s">
        <v>2008</v>
      </c>
      <c r="M281" s="1" t="s">
        <v>2008</v>
      </c>
      <c r="O281" s="185">
        <v>41</v>
      </c>
      <c r="P281" s="185" t="s">
        <v>4852</v>
      </c>
      <c r="Q281" s="22" t="s">
        <v>1995</v>
      </c>
      <c r="R281" s="306"/>
      <c r="S281" s="22">
        <v>883</v>
      </c>
      <c r="T281" s="37">
        <f t="shared" si="30"/>
        <v>1623.2</v>
      </c>
      <c r="U281" s="308"/>
      <c r="V281" s="22">
        <v>2029</v>
      </c>
      <c r="W281" s="33">
        <v>5051771575223</v>
      </c>
      <c r="X281" s="33"/>
      <c r="Y281" s="99">
        <v>1.7</v>
      </c>
      <c r="Z281" s="142">
        <v>0.3</v>
      </c>
      <c r="AA281" s="99">
        <f t="shared" si="31"/>
        <v>2</v>
      </c>
      <c r="AB281" s="139">
        <v>340</v>
      </c>
      <c r="AC281" s="139">
        <v>120</v>
      </c>
      <c r="AD281" s="139">
        <v>620</v>
      </c>
      <c r="BB281" s="21" t="s">
        <v>391</v>
      </c>
      <c r="BC281" s="32"/>
    </row>
    <row r="282" spans="1:55" ht="15.75" customHeight="1" x14ac:dyDescent="0.25">
      <c r="A282" s="23" t="s">
        <v>289</v>
      </c>
      <c r="B282" s="24" t="s">
        <v>382</v>
      </c>
      <c r="C282" s="24"/>
      <c r="D282" s="3" t="s">
        <v>2125</v>
      </c>
      <c r="E282" s="21" t="s">
        <v>3142</v>
      </c>
      <c r="F282" s="21" t="s">
        <v>2265</v>
      </c>
      <c r="G282" s="230" t="s">
        <v>4061</v>
      </c>
      <c r="H282" s="36" t="s">
        <v>290</v>
      </c>
      <c r="J282" s="33">
        <v>64039193</v>
      </c>
      <c r="K282" s="143"/>
      <c r="L282" s="1" t="s">
        <v>2008</v>
      </c>
      <c r="M282" s="1" t="s">
        <v>2008</v>
      </c>
      <c r="O282" s="185">
        <v>41</v>
      </c>
      <c r="P282" s="185" t="s">
        <v>4853</v>
      </c>
      <c r="Q282" s="22" t="s">
        <v>1995</v>
      </c>
      <c r="R282" s="306"/>
      <c r="S282" s="22">
        <v>883</v>
      </c>
      <c r="T282" s="37">
        <f t="shared" si="30"/>
        <v>1623.2</v>
      </c>
      <c r="U282" s="308"/>
      <c r="V282" s="22">
        <v>2029</v>
      </c>
      <c r="W282" s="33">
        <v>5051771588216</v>
      </c>
      <c r="X282" s="33"/>
      <c r="Y282" s="99">
        <v>1.7</v>
      </c>
      <c r="Z282" s="142">
        <v>0.3</v>
      </c>
      <c r="AA282" s="99">
        <f t="shared" si="31"/>
        <v>2</v>
      </c>
      <c r="AB282" s="139">
        <v>340</v>
      </c>
      <c r="AC282" s="139">
        <v>120</v>
      </c>
      <c r="AD282" s="139">
        <v>620</v>
      </c>
      <c r="BB282" s="21" t="s">
        <v>391</v>
      </c>
      <c r="BC282" s="32"/>
    </row>
    <row r="283" spans="1:55" ht="15.75" customHeight="1" x14ac:dyDescent="0.25">
      <c r="A283" s="23" t="s">
        <v>289</v>
      </c>
      <c r="B283" s="24" t="s">
        <v>382</v>
      </c>
      <c r="C283" s="24"/>
      <c r="D283" s="3" t="s">
        <v>2125</v>
      </c>
      <c r="E283" s="21" t="s">
        <v>3143</v>
      </c>
      <c r="F283" s="21" t="s">
        <v>2265</v>
      </c>
      <c r="G283" s="230" t="s">
        <v>4061</v>
      </c>
      <c r="H283" s="36" t="s">
        <v>290</v>
      </c>
      <c r="J283" s="33">
        <v>64039193</v>
      </c>
      <c r="K283" s="143"/>
      <c r="L283" s="1" t="s">
        <v>2008</v>
      </c>
      <c r="M283" s="1" t="s">
        <v>2008</v>
      </c>
      <c r="O283" s="185">
        <v>41</v>
      </c>
      <c r="P283" s="185" t="s">
        <v>4855</v>
      </c>
      <c r="Q283" s="22" t="s">
        <v>1995</v>
      </c>
      <c r="R283" s="306"/>
      <c r="S283" s="22">
        <v>883</v>
      </c>
      <c r="T283" s="37">
        <f t="shared" si="30"/>
        <v>1623.2</v>
      </c>
      <c r="U283" s="308"/>
      <c r="V283" s="22">
        <v>2029</v>
      </c>
      <c r="W283" s="33">
        <v>5051771575230</v>
      </c>
      <c r="X283" s="33"/>
      <c r="Y283" s="99">
        <v>1.7</v>
      </c>
      <c r="Z283" s="142">
        <v>0.3</v>
      </c>
      <c r="AA283" s="99">
        <f t="shared" si="31"/>
        <v>2</v>
      </c>
      <c r="AB283" s="139">
        <v>340</v>
      </c>
      <c r="AC283" s="139">
        <v>120</v>
      </c>
      <c r="AD283" s="139">
        <v>620</v>
      </c>
      <c r="BB283" s="21" t="s">
        <v>391</v>
      </c>
      <c r="BC283" s="32"/>
    </row>
    <row r="285" spans="1:55" ht="15.75" x14ac:dyDescent="0.25">
      <c r="A285" s="23" t="s">
        <v>448</v>
      </c>
      <c r="B285" s="24" t="s">
        <v>1143</v>
      </c>
      <c r="C285" s="24"/>
      <c r="D285" s="3" t="s">
        <v>2171</v>
      </c>
      <c r="E285" s="23" t="s">
        <v>889</v>
      </c>
      <c r="F285" s="24" t="s">
        <v>2332</v>
      </c>
      <c r="G285" s="176" t="s">
        <v>4061</v>
      </c>
      <c r="H285" s="23" t="s">
        <v>290</v>
      </c>
      <c r="J285" s="33">
        <v>40169997</v>
      </c>
      <c r="K285" s="143"/>
      <c r="L285" s="1" t="s">
        <v>2008</v>
      </c>
      <c r="M285" s="1" t="s">
        <v>2008</v>
      </c>
      <c r="O285" s="23" t="s">
        <v>330</v>
      </c>
      <c r="P285" s="23"/>
      <c r="Q285" s="22" t="s">
        <v>1995</v>
      </c>
      <c r="R285" s="306">
        <v>12.5</v>
      </c>
      <c r="S285" s="22">
        <v>11</v>
      </c>
      <c r="T285" s="37">
        <f>0.8*V285</f>
        <v>20</v>
      </c>
      <c r="U285" s="308">
        <v>29</v>
      </c>
      <c r="V285" s="22">
        <v>25</v>
      </c>
      <c r="W285" s="33" t="s">
        <v>890</v>
      </c>
      <c r="X285" s="33"/>
      <c r="Y285" s="99">
        <v>0.05</v>
      </c>
      <c r="Z285" s="99">
        <v>5.0000000000000001E-3</v>
      </c>
      <c r="AA285" s="99">
        <f>Y285+Z285</f>
        <v>5.5E-2</v>
      </c>
      <c r="AB285" s="8">
        <v>200</v>
      </c>
      <c r="AC285" s="8">
        <v>20</v>
      </c>
      <c r="AD285" s="8">
        <v>105</v>
      </c>
      <c r="BB285" s="23" t="s">
        <v>3907</v>
      </c>
      <c r="BC285" s="158"/>
    </row>
    <row r="286" spans="1:55" ht="15.75" x14ac:dyDescent="0.25">
      <c r="A286" s="23" t="s">
        <v>448</v>
      </c>
      <c r="B286" s="24" t="s">
        <v>1143</v>
      </c>
      <c r="C286" s="24"/>
      <c r="D286" s="3" t="s">
        <v>2171</v>
      </c>
      <c r="E286" s="23" t="s">
        <v>891</v>
      </c>
      <c r="F286" s="24" t="s">
        <v>2332</v>
      </c>
      <c r="G286" s="176" t="s">
        <v>4061</v>
      </c>
      <c r="H286" s="23" t="s">
        <v>311</v>
      </c>
      <c r="J286" s="33">
        <v>40169997</v>
      </c>
      <c r="K286" s="143"/>
      <c r="L286" s="1" t="s">
        <v>2008</v>
      </c>
      <c r="M286" s="1" t="s">
        <v>2008</v>
      </c>
      <c r="O286" s="23" t="s">
        <v>330</v>
      </c>
      <c r="P286" s="23"/>
      <c r="Q286" s="22" t="s">
        <v>1995</v>
      </c>
      <c r="R286" s="306">
        <v>12.5</v>
      </c>
      <c r="S286" s="22">
        <v>11</v>
      </c>
      <c r="T286" s="37">
        <f>0.8*V286</f>
        <v>20.000000000000004</v>
      </c>
      <c r="U286" s="308">
        <v>29</v>
      </c>
      <c r="V286" s="22">
        <v>25.000000000000004</v>
      </c>
      <c r="W286" s="33" t="s">
        <v>892</v>
      </c>
      <c r="X286" s="33"/>
      <c r="Y286" s="99">
        <v>0.05</v>
      </c>
      <c r="Z286" s="99">
        <v>5.0000000000000001E-3</v>
      </c>
      <c r="AA286" s="99">
        <f>Y286+Z286</f>
        <v>5.5E-2</v>
      </c>
      <c r="AB286" s="8">
        <v>200</v>
      </c>
      <c r="AC286" s="8">
        <v>20</v>
      </c>
      <c r="AD286" s="8">
        <v>105</v>
      </c>
      <c r="BB286" s="23" t="s">
        <v>3907</v>
      </c>
      <c r="BC286" s="158"/>
    </row>
    <row r="287" spans="1:55" ht="15.75" x14ac:dyDescent="0.25">
      <c r="A287" s="23" t="s">
        <v>448</v>
      </c>
      <c r="B287" s="24" t="s">
        <v>1143</v>
      </c>
      <c r="C287" s="24"/>
      <c r="D287" s="3" t="s">
        <v>2171</v>
      </c>
      <c r="E287" s="23" t="s">
        <v>893</v>
      </c>
      <c r="F287" s="24" t="s">
        <v>2332</v>
      </c>
      <c r="G287" s="176" t="s">
        <v>4061</v>
      </c>
      <c r="H287" s="23" t="s">
        <v>868</v>
      </c>
      <c r="J287" s="33">
        <v>40169997</v>
      </c>
      <c r="K287" s="143"/>
      <c r="L287" s="1" t="s">
        <v>2008</v>
      </c>
      <c r="M287" s="1" t="s">
        <v>2008</v>
      </c>
      <c r="O287" s="23" t="s">
        <v>330</v>
      </c>
      <c r="P287" s="23"/>
      <c r="Q287" s="22" t="s">
        <v>1995</v>
      </c>
      <c r="R287" s="306">
        <v>12.5</v>
      </c>
      <c r="S287" s="22">
        <v>11</v>
      </c>
      <c r="T287" s="37">
        <f>0.8*V287</f>
        <v>20.000000000000004</v>
      </c>
      <c r="U287" s="308">
        <v>29</v>
      </c>
      <c r="V287" s="22">
        <v>25.000000000000004</v>
      </c>
      <c r="W287" s="33" t="s">
        <v>894</v>
      </c>
      <c r="X287" s="33"/>
      <c r="Y287" s="99">
        <v>0.05</v>
      </c>
      <c r="Z287" s="99">
        <v>5.0000000000000001E-3</v>
      </c>
      <c r="AA287" s="99">
        <f>Y287+Z287</f>
        <v>5.5E-2</v>
      </c>
      <c r="AB287" s="8">
        <v>200</v>
      </c>
      <c r="AC287" s="8">
        <v>20</v>
      </c>
      <c r="AD287" s="8">
        <v>105</v>
      </c>
      <c r="BB287" s="23" t="s">
        <v>3907</v>
      </c>
      <c r="BC287" s="158"/>
    </row>
    <row r="288" spans="1:55" ht="15.75" x14ac:dyDescent="0.25">
      <c r="A288" s="23" t="s">
        <v>448</v>
      </c>
      <c r="B288" s="24" t="s">
        <v>1143</v>
      </c>
      <c r="C288" s="24"/>
      <c r="D288" s="3" t="s">
        <v>2171</v>
      </c>
      <c r="E288" s="23" t="s">
        <v>895</v>
      </c>
      <c r="F288" s="24" t="s">
        <v>2332</v>
      </c>
      <c r="G288" s="176" t="s">
        <v>5186</v>
      </c>
      <c r="H288" s="23" t="s">
        <v>896</v>
      </c>
      <c r="J288" s="33">
        <v>40169997</v>
      </c>
      <c r="K288" s="143"/>
      <c r="L288" s="1" t="s">
        <v>2008</v>
      </c>
      <c r="M288" s="1" t="s">
        <v>2008</v>
      </c>
      <c r="O288" s="23" t="s">
        <v>330</v>
      </c>
      <c r="P288" s="23"/>
      <c r="Q288" s="22" t="s">
        <v>1995</v>
      </c>
      <c r="R288" s="306">
        <v>12.5</v>
      </c>
      <c r="S288" s="22">
        <v>11</v>
      </c>
      <c r="T288" s="37">
        <f>0.8*V288</f>
        <v>20.000000000000004</v>
      </c>
      <c r="U288" s="308">
        <v>29</v>
      </c>
      <c r="V288" s="22">
        <v>25.000000000000004</v>
      </c>
      <c r="W288" s="33">
        <v>5051771513379</v>
      </c>
      <c r="X288" s="33"/>
      <c r="Y288" s="99">
        <v>0.05</v>
      </c>
      <c r="Z288" s="99">
        <v>5.0000000000000001E-3</v>
      </c>
      <c r="AA288" s="99">
        <f>Y288+Z288</f>
        <v>5.5E-2</v>
      </c>
      <c r="AB288" s="8">
        <v>200</v>
      </c>
      <c r="AC288" s="8">
        <v>20</v>
      </c>
      <c r="AD288" s="8">
        <v>105</v>
      </c>
      <c r="BB288" s="23" t="s">
        <v>3907</v>
      </c>
      <c r="BC288" s="158"/>
    </row>
    <row r="289" spans="1:55" ht="15.75" x14ac:dyDescent="0.25">
      <c r="A289" s="23" t="s">
        <v>448</v>
      </c>
      <c r="B289" s="24" t="s">
        <v>1143</v>
      </c>
      <c r="C289" s="24"/>
      <c r="D289" s="3" t="s">
        <v>2171</v>
      </c>
      <c r="E289" s="23" t="s">
        <v>897</v>
      </c>
      <c r="F289" s="24" t="s">
        <v>2332</v>
      </c>
      <c r="G289" s="176" t="s">
        <v>4061</v>
      </c>
      <c r="H289" s="23" t="s">
        <v>898</v>
      </c>
      <c r="J289" s="33">
        <v>40169997</v>
      </c>
      <c r="K289" s="143"/>
      <c r="L289" s="1" t="s">
        <v>2008</v>
      </c>
      <c r="M289" s="1" t="s">
        <v>2008</v>
      </c>
      <c r="O289" s="23" t="s">
        <v>330</v>
      </c>
      <c r="P289" s="23"/>
      <c r="Q289" s="22" t="s">
        <v>1995</v>
      </c>
      <c r="R289" s="306">
        <v>12.5</v>
      </c>
      <c r="S289" s="22">
        <v>11</v>
      </c>
      <c r="T289" s="37">
        <f>0.8*V289</f>
        <v>20.000000000000004</v>
      </c>
      <c r="U289" s="308">
        <v>29</v>
      </c>
      <c r="V289" s="22">
        <v>25.000000000000004</v>
      </c>
      <c r="W289" s="33">
        <v>5051771513386</v>
      </c>
      <c r="X289" s="33"/>
      <c r="Y289" s="99">
        <v>0.05</v>
      </c>
      <c r="Z289" s="99">
        <v>5.0000000000000001E-3</v>
      </c>
      <c r="AA289" s="99">
        <f>Y289+Z289</f>
        <v>5.5E-2</v>
      </c>
      <c r="AB289" s="8">
        <v>200</v>
      </c>
      <c r="AC289" s="8">
        <v>20</v>
      </c>
      <c r="AD289" s="8">
        <v>105</v>
      </c>
      <c r="BB289" s="23" t="s">
        <v>3907</v>
      </c>
      <c r="BC289" s="158"/>
    </row>
  </sheetData>
  <conditionalFormatting sqref="E8:E31">
    <cfRule type="duplicateValues" dxfId="107" priority="104"/>
  </conditionalFormatting>
  <conditionalFormatting sqref="E33:E48">
    <cfRule type="duplicateValues" dxfId="106" priority="101"/>
  </conditionalFormatting>
  <conditionalFormatting sqref="E50:E60">
    <cfRule type="duplicateValues" dxfId="105" priority="98"/>
  </conditionalFormatting>
  <conditionalFormatting sqref="E62:E67">
    <cfRule type="duplicateValues" dxfId="104" priority="95"/>
  </conditionalFormatting>
  <conditionalFormatting sqref="E69:E78">
    <cfRule type="duplicateValues" dxfId="103" priority="92"/>
  </conditionalFormatting>
  <conditionalFormatting sqref="E80:E82">
    <cfRule type="duplicateValues" dxfId="102" priority="89"/>
  </conditionalFormatting>
  <conditionalFormatting sqref="E84">
    <cfRule type="duplicateValues" dxfId="101" priority="86"/>
  </conditionalFormatting>
  <conditionalFormatting sqref="E86:E88">
    <cfRule type="duplicateValues" dxfId="100" priority="83"/>
  </conditionalFormatting>
  <conditionalFormatting sqref="E90:E93">
    <cfRule type="duplicateValues" dxfId="99" priority="80"/>
  </conditionalFormatting>
  <conditionalFormatting sqref="E95:E101">
    <cfRule type="duplicateValues" dxfId="98" priority="77"/>
  </conditionalFormatting>
  <conditionalFormatting sqref="E103:E110">
    <cfRule type="duplicateValues" dxfId="97" priority="74"/>
  </conditionalFormatting>
  <conditionalFormatting sqref="E112:E122">
    <cfRule type="duplicateValues" dxfId="96" priority="71"/>
  </conditionalFormatting>
  <conditionalFormatting sqref="E124:E129">
    <cfRule type="duplicateValues" dxfId="95" priority="69"/>
  </conditionalFormatting>
  <conditionalFormatting sqref="E131:E140">
    <cfRule type="duplicateValues" dxfId="94" priority="66"/>
  </conditionalFormatting>
  <conditionalFormatting sqref="E142:E143">
    <cfRule type="duplicateValues" dxfId="93" priority="63"/>
  </conditionalFormatting>
  <conditionalFormatting sqref="E145:E147">
    <cfRule type="duplicateValues" dxfId="92" priority="61"/>
  </conditionalFormatting>
  <conditionalFormatting sqref="E149">
    <cfRule type="duplicateValues" dxfId="91" priority="58"/>
  </conditionalFormatting>
  <conditionalFormatting sqref="E151">
    <cfRule type="duplicateValues" dxfId="90" priority="55"/>
  </conditionalFormatting>
  <conditionalFormatting sqref="E153:E155">
    <cfRule type="duplicateValues" dxfId="89" priority="52"/>
  </conditionalFormatting>
  <conditionalFormatting sqref="E157">
    <cfRule type="duplicateValues" dxfId="88" priority="49"/>
  </conditionalFormatting>
  <conditionalFormatting sqref="E159:E160">
    <cfRule type="duplicateValues" dxfId="87" priority="46"/>
  </conditionalFormatting>
  <conditionalFormatting sqref="E162:E164">
    <cfRule type="duplicateValues" dxfId="86" priority="43"/>
  </conditionalFormatting>
  <conditionalFormatting sqref="E166:E167">
    <cfRule type="duplicateValues" dxfId="85" priority="40"/>
  </conditionalFormatting>
  <conditionalFormatting sqref="E169:E170">
    <cfRule type="duplicateValues" dxfId="84" priority="37"/>
  </conditionalFormatting>
  <conditionalFormatting sqref="E172:E173">
    <cfRule type="duplicateValues" dxfId="83" priority="34"/>
  </conditionalFormatting>
  <conditionalFormatting sqref="E175:E192">
    <cfRule type="duplicateValues" dxfId="82" priority="31"/>
  </conditionalFormatting>
  <conditionalFormatting sqref="E194:E199">
    <cfRule type="duplicateValues" dxfId="81" priority="28"/>
  </conditionalFormatting>
  <conditionalFormatting sqref="E201:E208">
    <cfRule type="duplicateValues" dxfId="80" priority="25"/>
  </conditionalFormatting>
  <conditionalFormatting sqref="E210:E215">
    <cfRule type="duplicateValues" dxfId="79" priority="22"/>
  </conditionalFormatting>
  <conditionalFormatting sqref="E217:E226">
    <cfRule type="duplicateValues" dxfId="78" priority="19"/>
  </conditionalFormatting>
  <conditionalFormatting sqref="E228:E229">
    <cfRule type="duplicateValues" dxfId="77" priority="16"/>
  </conditionalFormatting>
  <conditionalFormatting sqref="E231:E234">
    <cfRule type="duplicateValues" dxfId="76" priority="13"/>
  </conditionalFormatting>
  <conditionalFormatting sqref="E236:E250">
    <cfRule type="duplicateValues" dxfId="75" priority="10"/>
  </conditionalFormatting>
  <conditionalFormatting sqref="E252:E270">
    <cfRule type="duplicateValues" dxfId="74" priority="7"/>
  </conditionalFormatting>
  <conditionalFormatting sqref="E272:E283">
    <cfRule type="duplicateValues" dxfId="73" priority="4"/>
  </conditionalFormatting>
  <conditionalFormatting sqref="E285:E289">
    <cfRule type="duplicateValues" dxfId="72" priority="1"/>
  </conditionalFormatting>
  <conditionalFormatting sqref="W8:W31">
    <cfRule type="duplicateValues" dxfId="71" priority="105"/>
  </conditionalFormatting>
  <conditionalFormatting sqref="W33:W48">
    <cfRule type="duplicateValues" dxfId="70" priority="102"/>
  </conditionalFormatting>
  <conditionalFormatting sqref="W50:W60">
    <cfRule type="duplicateValues" dxfId="69" priority="99"/>
  </conditionalFormatting>
  <conditionalFormatting sqref="W62:W67">
    <cfRule type="duplicateValues" dxfId="68" priority="96"/>
  </conditionalFormatting>
  <conditionalFormatting sqref="W69:W78">
    <cfRule type="duplicateValues" dxfId="67" priority="93"/>
  </conditionalFormatting>
  <conditionalFormatting sqref="W80:W82">
    <cfRule type="duplicateValues" dxfId="66" priority="90"/>
  </conditionalFormatting>
  <conditionalFormatting sqref="W84">
    <cfRule type="duplicateValues" dxfId="65" priority="87"/>
  </conditionalFormatting>
  <conditionalFormatting sqref="W86:W88">
    <cfRule type="duplicateValues" dxfId="64" priority="84"/>
  </conditionalFormatting>
  <conditionalFormatting sqref="W90:W93">
    <cfRule type="duplicateValues" dxfId="63" priority="81"/>
  </conditionalFormatting>
  <conditionalFormatting sqref="W95:W101">
    <cfRule type="duplicateValues" dxfId="62" priority="78"/>
  </conditionalFormatting>
  <conditionalFormatting sqref="W103:W110">
    <cfRule type="duplicateValues" dxfId="61" priority="75"/>
  </conditionalFormatting>
  <conditionalFormatting sqref="W112:W122">
    <cfRule type="duplicateValues" dxfId="60" priority="72"/>
  </conditionalFormatting>
  <conditionalFormatting sqref="W124:W129">
    <cfRule type="duplicateValues" dxfId="59" priority="70"/>
  </conditionalFormatting>
  <conditionalFormatting sqref="W131:W140">
    <cfRule type="duplicateValues" dxfId="58" priority="67"/>
  </conditionalFormatting>
  <conditionalFormatting sqref="W142:W143">
    <cfRule type="duplicateValues" dxfId="57" priority="64"/>
  </conditionalFormatting>
  <conditionalFormatting sqref="W145:W147">
    <cfRule type="duplicateValues" dxfId="56" priority="62"/>
  </conditionalFormatting>
  <conditionalFormatting sqref="W149">
    <cfRule type="duplicateValues" dxfId="55" priority="59"/>
  </conditionalFormatting>
  <conditionalFormatting sqref="W151">
    <cfRule type="duplicateValues" dxfId="54" priority="56"/>
  </conditionalFormatting>
  <conditionalFormatting sqref="W153:W155">
    <cfRule type="duplicateValues" dxfId="53" priority="53"/>
  </conditionalFormatting>
  <conditionalFormatting sqref="W157">
    <cfRule type="duplicateValues" dxfId="52" priority="50"/>
  </conditionalFormatting>
  <conditionalFormatting sqref="W159:W160">
    <cfRule type="duplicateValues" dxfId="51" priority="47"/>
  </conditionalFormatting>
  <conditionalFormatting sqref="W162:W164">
    <cfRule type="duplicateValues" dxfId="50" priority="44"/>
  </conditionalFormatting>
  <conditionalFormatting sqref="W166:W167">
    <cfRule type="duplicateValues" dxfId="49" priority="41"/>
  </conditionalFormatting>
  <conditionalFormatting sqref="W169:W170">
    <cfRule type="duplicateValues" dxfId="48" priority="38"/>
  </conditionalFormatting>
  <conditionalFormatting sqref="W172:W173">
    <cfRule type="duplicateValues" dxfId="47" priority="35"/>
  </conditionalFormatting>
  <conditionalFormatting sqref="W175:W192">
    <cfRule type="duplicateValues" dxfId="46" priority="32"/>
  </conditionalFormatting>
  <conditionalFormatting sqref="W194:W199">
    <cfRule type="duplicateValues" dxfId="45" priority="29"/>
  </conditionalFormatting>
  <conditionalFormatting sqref="W201:W208">
    <cfRule type="duplicateValues" dxfId="44" priority="26"/>
  </conditionalFormatting>
  <conditionalFormatting sqref="W210:W215">
    <cfRule type="duplicateValues" dxfId="43" priority="23"/>
  </conditionalFormatting>
  <conditionalFormatting sqref="W217:W226">
    <cfRule type="duplicateValues" dxfId="42" priority="20"/>
  </conditionalFormatting>
  <conditionalFormatting sqref="W228:W229">
    <cfRule type="duplicateValues" dxfId="41" priority="17"/>
  </conditionalFormatting>
  <conditionalFormatting sqref="W231:W234">
    <cfRule type="duplicateValues" dxfId="40" priority="14"/>
  </conditionalFormatting>
  <conditionalFormatting sqref="W236:W250">
    <cfRule type="duplicateValues" dxfId="39" priority="11"/>
  </conditionalFormatting>
  <conditionalFormatting sqref="W252:W270">
    <cfRule type="duplicateValues" dxfId="38" priority="8"/>
  </conditionalFormatting>
  <conditionalFormatting sqref="W272:W283">
    <cfRule type="duplicateValues" dxfId="37" priority="5"/>
  </conditionalFormatting>
  <conditionalFormatting sqref="W285:W289">
    <cfRule type="duplicateValues" dxfId="36" priority="2"/>
  </conditionalFormatting>
  <conditionalFormatting sqref="W8:X31">
    <cfRule type="duplicateValues" dxfId="35" priority="106"/>
  </conditionalFormatting>
  <conditionalFormatting sqref="W33:X48">
    <cfRule type="duplicateValues" dxfId="34" priority="103"/>
  </conditionalFormatting>
  <conditionalFormatting sqref="W50:X60">
    <cfRule type="duplicateValues" dxfId="33" priority="100"/>
  </conditionalFormatting>
  <conditionalFormatting sqref="W62:X67">
    <cfRule type="duplicateValues" dxfId="32" priority="97"/>
  </conditionalFormatting>
  <conditionalFormatting sqref="W69:X78">
    <cfRule type="duplicateValues" dxfId="31" priority="94"/>
  </conditionalFormatting>
  <conditionalFormatting sqref="W80:X82">
    <cfRule type="duplicateValues" dxfId="30" priority="91"/>
  </conditionalFormatting>
  <conditionalFormatting sqref="W84:X84">
    <cfRule type="duplicateValues" dxfId="29" priority="88"/>
  </conditionalFormatting>
  <conditionalFormatting sqref="W86:X88">
    <cfRule type="duplicateValues" dxfId="28" priority="85"/>
  </conditionalFormatting>
  <conditionalFormatting sqref="W90:X93">
    <cfRule type="duplicateValues" dxfId="27" priority="82"/>
  </conditionalFormatting>
  <conditionalFormatting sqref="W95:X101">
    <cfRule type="duplicateValues" dxfId="26" priority="79"/>
  </conditionalFormatting>
  <conditionalFormatting sqref="W103:X110">
    <cfRule type="duplicateValues" dxfId="25" priority="76"/>
  </conditionalFormatting>
  <conditionalFormatting sqref="W112:X122">
    <cfRule type="duplicateValues" dxfId="24" priority="73"/>
  </conditionalFormatting>
  <conditionalFormatting sqref="W131:X140">
    <cfRule type="duplicateValues" dxfId="23" priority="68"/>
  </conditionalFormatting>
  <conditionalFormatting sqref="W142:X143">
    <cfRule type="duplicateValues" dxfId="22" priority="65"/>
  </conditionalFormatting>
  <conditionalFormatting sqref="W149:X149">
    <cfRule type="duplicateValues" dxfId="21" priority="60"/>
  </conditionalFormatting>
  <conditionalFormatting sqref="W151:X151">
    <cfRule type="duplicateValues" dxfId="20" priority="57"/>
  </conditionalFormatting>
  <conditionalFormatting sqref="W153:X155">
    <cfRule type="duplicateValues" dxfId="19" priority="54"/>
  </conditionalFormatting>
  <conditionalFormatting sqref="W157:X157">
    <cfRule type="duplicateValues" dxfId="18" priority="51"/>
  </conditionalFormatting>
  <conditionalFormatting sqref="W159:X160">
    <cfRule type="duplicateValues" dxfId="17" priority="48"/>
  </conditionalFormatting>
  <conditionalFormatting sqref="W162:X164">
    <cfRule type="duplicateValues" dxfId="16" priority="45"/>
  </conditionalFormatting>
  <conditionalFormatting sqref="W166:X167">
    <cfRule type="duplicateValues" dxfId="15" priority="42"/>
  </conditionalFormatting>
  <conditionalFormatting sqref="W169:X170">
    <cfRule type="duplicateValues" dxfId="14" priority="39"/>
  </conditionalFormatting>
  <conditionalFormatting sqref="W172:X173">
    <cfRule type="duplicateValues" dxfId="13" priority="36"/>
  </conditionalFormatting>
  <conditionalFormatting sqref="W175:X192">
    <cfRule type="duplicateValues" dxfId="12" priority="33"/>
  </conditionalFormatting>
  <conditionalFormatting sqref="W194:X199">
    <cfRule type="duplicateValues" dxfId="11" priority="30"/>
  </conditionalFormatting>
  <conditionalFormatting sqref="W201:X208">
    <cfRule type="duplicateValues" dxfId="10" priority="27"/>
  </conditionalFormatting>
  <conditionalFormatting sqref="W210:X215">
    <cfRule type="duplicateValues" dxfId="9" priority="24"/>
  </conditionalFormatting>
  <conditionalFormatting sqref="W217:X226">
    <cfRule type="duplicateValues" dxfId="8" priority="21"/>
  </conditionalFormatting>
  <conditionalFormatting sqref="W228:X229">
    <cfRule type="duplicateValues" dxfId="7" priority="18"/>
  </conditionalFormatting>
  <conditionalFormatting sqref="W231:X234">
    <cfRule type="duplicateValues" dxfId="6" priority="15"/>
  </conditionalFormatting>
  <conditionalFormatting sqref="W236:X250">
    <cfRule type="duplicateValues" dxfId="5" priority="12"/>
  </conditionalFormatting>
  <conditionalFormatting sqref="W252:X270">
    <cfRule type="duplicateValues" dxfId="4" priority="9"/>
  </conditionalFormatting>
  <conditionalFormatting sqref="W272:X283">
    <cfRule type="duplicateValues" dxfId="3" priority="6"/>
  </conditionalFormatting>
  <conditionalFormatting sqref="W285:X289">
    <cfRule type="duplicateValues" dxfId="2"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NAF</vt:lpstr>
      <vt:lpstr>NVC</vt:lpstr>
      <vt:lpstr>Shires inkl ARMA</vt:lpstr>
      <vt:lpstr>Likit  BIZZY  Stud Muffins</vt:lpstr>
      <vt:lpstr>ASKER</vt:lpstr>
      <vt:lpstr>Re Claim </vt:lpstr>
      <vt:lpstr>2GO</vt:lpstr>
      <vt:lpstr>Lev villkor</vt:lpstr>
      <vt:lpstr>Utgående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Kristoffer</dc:creator>
  <cp:lastModifiedBy>Sofia Fredriksson</cp:lastModifiedBy>
  <cp:lastPrinted>2021-08-24T09:33:09Z</cp:lastPrinted>
  <dcterms:created xsi:type="dcterms:W3CDTF">2019-12-12T10:18:10Z</dcterms:created>
  <dcterms:modified xsi:type="dcterms:W3CDTF">2025-09-30T09:07:21Z</dcterms:modified>
</cp:coreProperties>
</file>